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esamuel/Documents/Assignments/Unit1_Excel/"/>
    </mc:Choice>
  </mc:AlternateContent>
  <xr:revisionPtr revIDLastSave="0" documentId="13_ncr:1_{D752623C-7C3F-1D43-BD75-2C5A6E1BD121}" xr6:coauthVersionLast="34" xr6:coauthVersionMax="34" xr10:uidLastSave="{00000000-0000-0000-0000-000000000000}"/>
  <bookViews>
    <workbookView xWindow="0" yWindow="460" windowWidth="28800" windowHeight="16240" xr2:uid="{00000000-000D-0000-FFFF-FFFF00000000}"/>
  </bookViews>
  <sheets>
    <sheet name="Original_table" sheetId="1" r:id="rId1"/>
    <sheet name="Taskdecompose" sheetId="3" r:id="rId2"/>
    <sheet name="Workout" sheetId="2" r:id="rId3"/>
    <sheet name="PivotTable1" sheetId="4" r:id="rId4"/>
    <sheet name="PivotTable2" sheetId="5" r:id="rId5"/>
    <sheet name="PivotTable3" sheetId="8" r:id="rId6"/>
    <sheet name="Bonus" sheetId="9" r:id="rId7"/>
  </sheets>
  <definedNames>
    <definedName name="_xlnm._FilterDatabase" localSheetId="2" hidden="1">Workout!$O$1:$O$4115</definedName>
  </definedNames>
  <calcPr calcId="179021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D13" i="9"/>
  <c r="C13" i="9"/>
  <c r="B13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F3" i="9"/>
  <c r="F4" i="9"/>
  <c r="F5" i="9"/>
  <c r="F6" i="9"/>
  <c r="F7" i="9"/>
  <c r="F2" i="9"/>
  <c r="C7" i="9"/>
  <c r="D7" i="9"/>
  <c r="B7" i="9"/>
  <c r="D6" i="9"/>
  <c r="C6" i="9"/>
  <c r="B6" i="9"/>
  <c r="D5" i="9"/>
  <c r="C5" i="9"/>
  <c r="B5" i="9"/>
  <c r="D4" i="9"/>
  <c r="C4" i="9"/>
  <c r="B4" i="9"/>
  <c r="D3" i="9"/>
  <c r="C3" i="9"/>
  <c r="B3" i="9"/>
  <c r="D2" i="9"/>
  <c r="C2" i="9"/>
  <c r="B2" i="9"/>
  <c r="H12" i="4"/>
  <c r="H13" i="4"/>
  <c r="E11" i="9" l="1"/>
  <c r="F11" i="9" s="1"/>
  <c r="E9" i="9"/>
  <c r="F9" i="9" s="1"/>
  <c r="E10" i="9"/>
  <c r="F10" i="9" s="1"/>
  <c r="E8" i="9"/>
  <c r="E13" i="9"/>
  <c r="F13" i="9" s="1"/>
  <c r="E12" i="9"/>
  <c r="F12" i="9" s="1"/>
  <c r="E7" i="9"/>
  <c r="E6" i="9"/>
  <c r="E5" i="9"/>
  <c r="E4" i="9"/>
  <c r="E3" i="9"/>
  <c r="E2" i="9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2" i="2"/>
  <c r="P149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H11" i="4"/>
  <c r="H10" i="4"/>
  <c r="H9" i="4"/>
  <c r="H8" i="4"/>
  <c r="H7" i="4"/>
  <c r="H6" i="4"/>
  <c r="H5" i="4"/>
  <c r="F8" i="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 Samuel</author>
  </authors>
  <commentList>
    <comment ref="C16" authorId="0" shapeId="0" xr:uid="{04F6EC0A-6229-904B-A2A7-55285EBF3509}">
      <text>
        <r>
          <rPr>
            <b/>
            <sz val="10"/>
            <color rgb="FF000000"/>
            <rFont val="Tahoma"/>
            <family val="2"/>
          </rPr>
          <t xml:space="preserve">S Samuel:
</t>
        </r>
        <r>
          <rPr>
            <b/>
            <sz val="10"/>
            <color rgb="FF000000"/>
            <rFont val="Tahoma"/>
            <family val="2"/>
          </rPr>
          <t xml:space="preserve">percent_funded=(pledged/goal)*100
</t>
        </r>
        <r>
          <rPr>
            <b/>
            <sz val="10"/>
            <color rgb="FF000000"/>
            <rFont val="Tahoma"/>
            <family val="2"/>
          </rPr>
          <t>(E/D)*100</t>
        </r>
      </text>
    </comment>
    <comment ref="C17" authorId="0" shapeId="0" xr:uid="{6A5C1A2A-40E9-0748-9DC6-31BE1C35CC5E}">
      <text>
        <r>
          <rPr>
            <b/>
            <sz val="10"/>
            <color rgb="FF000000"/>
            <rFont val="Tahoma"/>
            <family val="2"/>
          </rPr>
          <t>S Samuel: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b/>
            <sz val="10"/>
            <color rgb="FF000000"/>
            <rFont val="Tahoma"/>
            <family val="2"/>
          </rPr>
          <t xml:space="preserve">average_donation=pledged/backers_count
</t>
        </r>
        <r>
          <rPr>
            <b/>
            <sz val="10"/>
            <color rgb="FF000000"/>
            <rFont val="Tahoma"/>
            <family val="2"/>
          </rPr>
          <t>=E/L</t>
        </r>
      </text>
    </comment>
  </commentList>
</comments>
</file>

<file path=xl/sharedStrings.xml><?xml version="1.0" encoding="utf-8"?>
<sst xmlns="http://schemas.openxmlformats.org/spreadsheetml/2006/main" count="57818" uniqueCount="8449">
  <si>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</si>
  <si>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</si>
  <si>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</si>
  <si>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</si>
  <si>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</si>
  <si>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</si>
  <si>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</si>
  <si>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</si>
  <si>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</si>
  <si>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</si>
  <si>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</si>
  <si>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</si>
  <si>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</si>
  <si>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</si>
  <si>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</si>
  <si>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</si>
  <si>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</si>
  <si>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</si>
  <si>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</si>
  <si>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</si>
  <si>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</si>
  <si>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</si>
  <si>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</si>
  <si>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</si>
  <si>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</si>
  <si>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</si>
  <si>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</si>
  <si>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</si>
  <si>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</si>
  <si>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</si>
  <si>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</si>
  <si>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</si>
  <si>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</si>
  <si>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</si>
  <si>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</si>
  <si>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</si>
  <si>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</si>
  <si>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</si>
  <si>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</si>
  <si>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</si>
  <si>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</si>
  <si>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</si>
  <si>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</si>
  <si>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</si>
  <si>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</si>
  <si>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</si>
  <si>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</si>
  <si>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</si>
  <si>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</si>
  <si>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</si>
  <si>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</si>
  <si>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</si>
  <si>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</si>
  <si>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</si>
  <si>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</si>
  <si>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</si>
  <si>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</si>
  <si>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</si>
  <si>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</si>
  <si>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</si>
  <si>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</si>
  <si>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</si>
  <si>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</si>
  <si>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</si>
  <si>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</si>
  <si>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</si>
  <si>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</si>
  <si>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</si>
  <si>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</si>
  <si>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</si>
  <si>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</si>
  <si>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</si>
  <si>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</si>
  <si>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</si>
  <si>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</si>
  <si>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</si>
  <si>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</si>
  <si>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</si>
  <si>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</si>
  <si>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</si>
  <si>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</si>
  <si>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</si>
  <si>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</si>
  <si>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</si>
  <si>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</si>
  <si>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</si>
  <si>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</si>
  <si>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</si>
  <si>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</si>
  <si>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</si>
  <si>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</si>
  <si>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</si>
  <si>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</si>
  <si>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</si>
  <si>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</si>
  <si>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</si>
  <si>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</si>
  <si>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</si>
  <si>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</si>
  <si>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</si>
  <si>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</si>
  <si>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</si>
  <si>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</si>
  <si>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</si>
  <si>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</si>
  <si>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</si>
  <si>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</si>
  <si>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</si>
  <si>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</si>
  <si>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</si>
  <si>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</si>
  <si>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</si>
  <si>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</si>
  <si>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</si>
  <si>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</si>
  <si>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</si>
  <si>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</si>
  <si>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</si>
  <si>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</si>
  <si>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</si>
  <si>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</si>
  <si>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</si>
  <si>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</si>
  <si>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</si>
  <si>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</si>
  <si>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</si>
  <si>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</si>
  <si>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</si>
  <si>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</si>
  <si>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</si>
  <si>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</si>
  <si>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</si>
  <si>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</si>
  <si>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</si>
  <si>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</si>
  <si>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</si>
  <si>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</si>
  <si>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</si>
  <si>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</si>
  <si>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</si>
  <si>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</si>
  <si>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</si>
  <si>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</si>
  <si>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</si>
  <si>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</si>
  <si>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</si>
  <si>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</si>
  <si>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</si>
  <si>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</si>
  <si>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</si>
  <si>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</si>
  <si>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</si>
  <si>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</si>
  <si>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</si>
  <si>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</si>
  <si>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</si>
  <si>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</si>
  <si>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</si>
  <si>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</si>
  <si>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</si>
  <si>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</si>
  <si>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</si>
  <si>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</si>
  <si>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</si>
  <si>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</si>
  <si>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</si>
  <si>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</si>
  <si>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</si>
  <si>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</si>
  <si>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</si>
  <si>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</si>
  <si>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</si>
  <si>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</si>
  <si>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</si>
  <si>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</si>
  <si>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</si>
  <si>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</si>
  <si>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</si>
  <si>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</si>
  <si>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</si>
  <si>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</si>
  <si>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</si>
  <si>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</si>
  <si>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</si>
  <si>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</si>
  <si>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</si>
  <si>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</si>
  <si>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</si>
  <si>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</si>
  <si>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</si>
  <si>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</si>
  <si>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</si>
  <si>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</si>
  <si>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</si>
  <si>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</si>
  <si>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</si>
  <si>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</si>
  <si>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</si>
  <si>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</si>
  <si>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</si>
  <si>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</si>
  <si>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</si>
  <si>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</si>
  <si>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</si>
  <si>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</si>
  <si>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</si>
  <si>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</si>
  <si>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</si>
  <si>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</si>
  <si>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</si>
  <si>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</si>
  <si>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</si>
  <si>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</si>
  <si>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</si>
  <si>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</si>
  <si>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</si>
  <si>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</si>
  <si>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</si>
  <si>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</si>
  <si>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</si>
  <si>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</si>
  <si>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</si>
  <si>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</si>
  <si>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</si>
  <si>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</si>
  <si>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</si>
  <si>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</si>
  <si>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</si>
  <si>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</si>
  <si>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</si>
  <si>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</si>
  <si>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</si>
  <si>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</si>
  <si>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</si>
  <si>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</si>
  <si>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</si>
  <si>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</si>
  <si>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</si>
  <si>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</si>
  <si>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</si>
  <si>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</si>
  <si>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</si>
  <si>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</si>
  <si>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</si>
  <si>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</si>
  <si>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</si>
  <si>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</si>
  <si>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</si>
  <si>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</si>
  <si>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</si>
  <si>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</si>
  <si>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</si>
  <si>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</si>
  <si>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</si>
  <si>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</si>
  <si>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</si>
  <si>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</si>
  <si>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</si>
  <si>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</si>
  <si>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</si>
  <si>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</si>
  <si>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</si>
  <si>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</si>
  <si>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</si>
  <si>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</si>
  <si>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</si>
  <si>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</si>
  <si>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</si>
  <si>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</si>
  <si>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</si>
  <si>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</si>
  <si>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</si>
  <si>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</si>
  <si>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</si>
  <si>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</si>
  <si>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</si>
  <si>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</si>
  <si>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</si>
  <si>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</si>
  <si>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</si>
  <si>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</si>
  <si>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</si>
  <si>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</si>
  <si>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</si>
  <si>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</si>
  <si>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</si>
  <si>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</si>
  <si>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</si>
  <si>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</si>
  <si>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</si>
  <si>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</si>
  <si>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</si>
  <si>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</si>
  <si>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</si>
  <si>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</si>
  <si>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</si>
  <si>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</si>
  <si>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</si>
  <si>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</si>
  <si>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</si>
  <si>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</si>
  <si>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</si>
  <si>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</si>
  <si>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</si>
  <si>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</si>
  <si>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</si>
  <si>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</si>
  <si>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</si>
  <si>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</si>
  <si>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</si>
  <si>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</si>
  <si>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</si>
  <si>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</si>
  <si>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</si>
  <si>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</si>
  <si>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</si>
  <si>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</si>
  <si>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</si>
  <si>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</si>
  <si>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</si>
  <si>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</si>
  <si>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</si>
  <si>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</si>
  <si>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</si>
  <si>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</si>
  <si>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</si>
  <si>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</si>
  <si>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</si>
  <si>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</si>
  <si>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</si>
  <si>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</si>
  <si>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</si>
  <si>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</si>
  <si>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</si>
  <si>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</si>
  <si>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</si>
  <si>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</si>
  <si>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</si>
  <si>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</si>
  <si>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</si>
  <si>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</si>
  <si>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</si>
  <si>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</si>
  <si>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</si>
  <si>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</si>
  <si>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</si>
  <si>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</si>
  <si>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</si>
  <si>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</si>
  <si>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</si>
  <si>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</si>
  <si>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</si>
  <si>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</si>
  <si>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</si>
  <si>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</si>
  <si>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</si>
  <si>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</si>
  <si>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</si>
  <si>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</si>
  <si>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</si>
  <si>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</si>
  <si>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</si>
  <si>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</si>
  <si>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</si>
  <si>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</si>
  <si>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</si>
  <si>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</si>
  <si>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</si>
  <si>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</si>
  <si>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</si>
  <si>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</si>
  <si>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</si>
  <si>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</si>
  <si>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</si>
  <si>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</si>
  <si>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</si>
  <si>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</si>
  <si>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</si>
  <si>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</si>
  <si>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</si>
  <si>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</si>
  <si>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</si>
  <si>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</si>
  <si>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</si>
  <si>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</si>
  <si>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</si>
  <si>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</si>
  <si>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</si>
  <si>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</si>
  <si>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</si>
  <si>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</si>
  <si>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</si>
  <si>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</si>
  <si>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</si>
  <si>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</si>
  <si>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</si>
  <si>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</si>
  <si>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</si>
  <si>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</si>
  <si>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</si>
  <si>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</si>
  <si>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</si>
  <si>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</si>
  <si>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</si>
  <si>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</si>
  <si>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</si>
  <si>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</si>
  <si>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</si>
  <si>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</si>
  <si>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</si>
  <si>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</si>
  <si>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</si>
  <si>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</si>
  <si>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</si>
  <si>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</si>
  <si>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</si>
  <si>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</si>
  <si>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</si>
  <si>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</si>
  <si>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</si>
  <si>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</si>
  <si>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</si>
  <si>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</si>
  <si>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</si>
  <si>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</si>
  <si>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</si>
  <si>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</si>
  <si>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</si>
  <si>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</si>
  <si>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</si>
  <si>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</si>
  <si>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</si>
  <si>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</si>
  <si>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</si>
  <si>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</si>
  <si>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</si>
  <si>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</si>
  <si>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</si>
  <si>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</si>
  <si>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</si>
  <si>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</si>
  <si>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</si>
  <si>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</si>
  <si>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</si>
  <si>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</si>
  <si>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</si>
  <si>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</si>
  <si>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</si>
  <si>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</si>
  <si>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</si>
  <si>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</si>
  <si>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</si>
  <si>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</si>
  <si>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</si>
  <si>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</si>
  <si>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</si>
  <si>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</si>
  <si>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</si>
  <si>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</si>
  <si>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</si>
  <si>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</si>
  <si>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</si>
  <si>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</si>
  <si>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</si>
  <si>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</si>
  <si>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</si>
  <si>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</si>
  <si>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</si>
  <si>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</si>
  <si>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</si>
  <si>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</si>
  <si>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</si>
  <si>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</si>
  <si>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</si>
  <si>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</si>
  <si>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</si>
  <si>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</si>
  <si>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</si>
  <si>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</si>
  <si>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</si>
  <si>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</si>
  <si>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</si>
  <si>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</si>
  <si>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</si>
  <si>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</si>
  <si>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</si>
  <si>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</si>
  <si>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</si>
  <si>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</si>
  <si>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</si>
  <si>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</si>
  <si>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</si>
  <si>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</si>
  <si>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</si>
  <si>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</si>
  <si>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</si>
  <si>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</si>
  <si>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</si>
  <si>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</si>
  <si>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</si>
  <si>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</si>
  <si>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</si>
  <si>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</si>
  <si>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</si>
  <si>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</si>
  <si>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</si>
  <si>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</si>
  <si>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</si>
  <si>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</si>
  <si>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</si>
  <si>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</si>
  <si>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</si>
  <si>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</si>
  <si>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</si>
  <si>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</si>
  <si>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</si>
  <si>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</si>
  <si>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</si>
  <si>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</si>
  <si>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</si>
  <si>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</si>
  <si>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</si>
  <si>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</si>
  <si>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</si>
  <si>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</si>
  <si>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</si>
  <si>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</si>
  <si>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</si>
  <si>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</si>
  <si>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</si>
  <si>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</si>
  <si>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</si>
  <si>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</si>
  <si>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</si>
  <si>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</si>
  <si>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</si>
  <si>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</si>
  <si>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</si>
  <si>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</si>
  <si>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</si>
  <si>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</si>
  <si>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</si>
  <si>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</si>
  <si>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</si>
  <si>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</si>
  <si>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</si>
  <si>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</si>
  <si>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</si>
  <si>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</si>
  <si>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</si>
  <si>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</si>
  <si>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</si>
  <si>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</si>
  <si>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</si>
  <si>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</si>
  <si>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</si>
  <si>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</si>
  <si>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</si>
  <si>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</si>
  <si>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</si>
  <si>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</si>
  <si>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</si>
  <si>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</si>
  <si>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</si>
  <si>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</si>
  <si>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</si>
  <si>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</si>
  <si>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</si>
  <si>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</si>
  <si>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</si>
  <si>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</si>
  <si>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</si>
  <si>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</si>
  <si>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</si>
  <si>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</si>
  <si>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</si>
  <si>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</si>
  <si>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</si>
  <si>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</si>
  <si>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</si>
  <si>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</si>
  <si>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</si>
  <si>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</si>
  <si>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</si>
  <si>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</si>
  <si>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</si>
  <si>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</si>
  <si>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</si>
  <si>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</si>
  <si>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</si>
  <si>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</si>
  <si>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</si>
  <si>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</si>
  <si>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</si>
  <si>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</si>
  <si>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</si>
  <si>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</si>
  <si>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</si>
  <si>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</si>
  <si>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</si>
  <si>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</si>
  <si>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</si>
  <si>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</si>
  <si>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</si>
  <si>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</si>
  <si>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</si>
  <si>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</si>
  <si>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</si>
  <si>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</si>
  <si>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</si>
  <si>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</si>
  <si>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</si>
  <si>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</si>
  <si>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</si>
  <si>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</si>
  <si>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</si>
  <si>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</si>
  <si>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</si>
  <si>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</si>
  <si>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</si>
  <si>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</si>
  <si>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</si>
  <si>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</si>
  <si>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</si>
  <si>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</si>
  <si>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</si>
  <si>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</si>
  <si>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</si>
  <si>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</si>
  <si>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</si>
  <si>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</si>
  <si>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</si>
  <si>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</si>
  <si>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</si>
  <si>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</si>
  <si>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</si>
  <si>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</si>
  <si>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</si>
  <si>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</si>
  <si>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</si>
  <si>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</si>
  <si>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</si>
  <si>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</si>
  <si>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</si>
  <si>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</si>
  <si>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</si>
  <si>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</si>
  <si>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</si>
  <si>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</si>
  <si>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</si>
  <si>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</si>
  <si>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</si>
  <si>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</si>
  <si>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</si>
  <si>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</si>
  <si>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</si>
  <si>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</si>
  <si>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</si>
  <si>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</si>
  <si>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</si>
  <si>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</si>
  <si>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</si>
  <si>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</si>
  <si>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</si>
  <si>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</si>
  <si>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</si>
  <si>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</si>
  <si>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</si>
  <si>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</si>
  <si>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</si>
  <si>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</si>
  <si>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</si>
  <si>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</si>
  <si>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</si>
  <si>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</si>
  <si>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</si>
  <si>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</si>
  <si>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</si>
  <si>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</si>
  <si>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</si>
  <si>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</si>
  <si>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</si>
  <si>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</si>
  <si>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</si>
  <si>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</si>
  <si>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</si>
  <si>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</si>
  <si>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</si>
  <si>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</si>
  <si>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</si>
  <si>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</si>
  <si>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</si>
  <si>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</si>
  <si>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</si>
  <si>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</si>
  <si>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</si>
  <si>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</si>
  <si>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</si>
  <si>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</si>
  <si>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</si>
  <si>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</si>
  <si>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</si>
  <si>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</si>
  <si>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</si>
  <si>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</si>
  <si>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</si>
  <si>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</si>
  <si>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</si>
  <si>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</si>
  <si>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</si>
  <si>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</si>
  <si>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</si>
  <si>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</si>
  <si>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</si>
  <si>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</si>
  <si>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</si>
  <si>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</si>
  <si>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</si>
  <si>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</si>
  <si>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</si>
  <si>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</si>
  <si>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</si>
  <si>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</si>
  <si>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</si>
  <si>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</si>
  <si>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</si>
  <si>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</si>
  <si>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</si>
  <si>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</si>
  <si>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</si>
  <si>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</si>
  <si>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</si>
  <si>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</si>
  <si>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</si>
  <si>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</si>
  <si>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</si>
  <si>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</si>
  <si>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</si>
  <si>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</si>
  <si>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</si>
  <si>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</si>
  <si>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</si>
  <si>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</si>
  <si>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</si>
  <si>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</si>
  <si>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</si>
  <si>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</si>
  <si>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</si>
  <si>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</si>
  <si>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</si>
  <si>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</si>
  <si>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</si>
  <si>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</si>
  <si>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</si>
  <si>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</si>
  <si>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</si>
  <si>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</si>
  <si>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</si>
  <si>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</si>
  <si>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</si>
  <si>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</si>
  <si>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</si>
  <si>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</si>
  <si>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</si>
  <si>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</si>
  <si>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</si>
  <si>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</si>
  <si>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</si>
  <si>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</si>
  <si>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</si>
  <si>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</si>
  <si>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</si>
  <si>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</si>
  <si>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</si>
  <si>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</si>
  <si>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</si>
  <si>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</si>
  <si>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</si>
  <si>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</si>
  <si>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</si>
  <si>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</si>
  <si>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</si>
  <si>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</si>
  <si>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</si>
  <si>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</si>
  <si>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</si>
  <si>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</si>
  <si>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</si>
  <si>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</si>
  <si>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</si>
  <si>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</si>
  <si>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</si>
  <si>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</si>
  <si>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</si>
  <si>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</si>
  <si>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</si>
  <si>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</si>
  <si>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</si>
  <si>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</si>
  <si>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</si>
  <si>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</si>
  <si>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</si>
  <si>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</si>
  <si>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</si>
  <si>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</si>
  <si>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</si>
  <si>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</si>
  <si>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</si>
  <si>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</si>
  <si>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</si>
  <si>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</si>
  <si>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</si>
  <si>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</si>
  <si>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</si>
  <si>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</si>
  <si>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</si>
  <si>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</si>
  <si>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</si>
  <si>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</si>
  <si>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</si>
  <si>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</si>
  <si>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</si>
  <si>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</si>
  <si>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</si>
  <si>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</si>
  <si>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</si>
  <si>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</si>
  <si>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</si>
  <si>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</si>
  <si>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</si>
  <si>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</si>
  <si>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</si>
  <si>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</si>
  <si>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</si>
  <si>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</si>
  <si>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</si>
  <si>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</si>
  <si>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</si>
  <si>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</si>
  <si>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</si>
  <si>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</si>
  <si>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</si>
  <si>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</si>
  <si>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</si>
  <si>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</si>
  <si>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</si>
  <si>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</si>
  <si>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</si>
  <si>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</si>
  <si>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</si>
  <si>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</si>
  <si>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</si>
  <si>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</si>
  <si>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</si>
  <si>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</si>
  <si>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</si>
  <si>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</si>
  <si>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</si>
  <si>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</si>
  <si>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</si>
  <si>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</si>
  <si>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</si>
  <si>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</si>
  <si>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</si>
  <si>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</si>
  <si>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</si>
  <si>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</si>
  <si>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</si>
  <si>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</si>
  <si>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</si>
  <si>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</si>
  <si>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</si>
  <si>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</si>
  <si>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</si>
  <si>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</si>
  <si>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</si>
  <si>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</si>
  <si>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</si>
  <si>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</si>
  <si>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</si>
  <si>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</si>
  <si>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</si>
  <si>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</si>
  <si>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</si>
  <si>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</si>
  <si>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</si>
  <si>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</si>
  <si>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</si>
  <si>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</si>
  <si>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</si>
  <si>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</si>
  <si>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</si>
  <si>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</si>
  <si>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</si>
  <si>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</si>
  <si>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</si>
  <si>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</si>
  <si>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</si>
  <si>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</si>
  <si>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</si>
  <si>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</si>
  <si>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</si>
  <si>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</si>
  <si>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</si>
  <si>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</si>
  <si>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</si>
  <si>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</si>
  <si>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</si>
  <si>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</si>
  <si>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</si>
  <si>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</si>
  <si>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</si>
  <si>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</si>
  <si>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</si>
  <si>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</si>
  <si>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</si>
  <si>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</si>
  <si>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</si>
  <si>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</si>
  <si>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</si>
  <si>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</si>
  <si>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</si>
  <si>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</si>
  <si>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</si>
  <si>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</si>
  <si>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</si>
  <si>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</si>
  <si>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</si>
  <si>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</si>
  <si>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</si>
  <si>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</si>
  <si>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</si>
  <si>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</si>
  <si>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</si>
  <si>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</si>
  <si>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</si>
  <si>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</si>
  <si>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</si>
  <si>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</si>
  <si>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</si>
  <si>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</si>
  <si>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</si>
  <si>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</si>
  <si>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</si>
  <si>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</si>
  <si>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</si>
  <si>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</si>
  <si>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</si>
  <si>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</si>
  <si>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</si>
  <si>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</si>
  <si>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</si>
  <si>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</si>
  <si>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</si>
  <si>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</si>
  <si>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</si>
  <si>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</si>
  <si>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</si>
  <si>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</si>
  <si>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</si>
  <si>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</si>
  <si>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</si>
  <si>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</si>
  <si>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</si>
  <si>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</si>
  <si>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</si>
  <si>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</si>
  <si>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</si>
  <si>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</si>
  <si>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</si>
  <si>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</si>
  <si>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</si>
  <si>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</si>
  <si>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</si>
  <si>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</si>
  <si>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</si>
  <si>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</si>
  <si>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</si>
  <si>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</si>
  <si>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</si>
  <si>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</si>
  <si>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</si>
  <si>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</si>
  <si>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</si>
  <si>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</si>
  <si>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</si>
  <si>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</si>
  <si>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</si>
  <si>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</si>
  <si>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</si>
  <si>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</si>
  <si>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</si>
  <si>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</si>
  <si>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</si>
  <si>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</si>
  <si>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</si>
  <si>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</si>
  <si>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</si>
  <si>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</si>
  <si>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</si>
  <si>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</si>
  <si>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</si>
  <si>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</si>
  <si>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</si>
  <si>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</si>
  <si>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</si>
  <si>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</si>
  <si>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</si>
  <si>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</si>
  <si>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</si>
  <si>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</si>
  <si>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</si>
  <si>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</si>
  <si>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</si>
  <si>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</si>
  <si>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</si>
  <si>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</si>
  <si>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</si>
  <si>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</si>
  <si>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</si>
  <si>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</si>
  <si>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</si>
  <si>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</si>
  <si>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</si>
  <si>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</si>
  <si>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</si>
  <si>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</si>
  <si>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</si>
  <si>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</si>
  <si>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</si>
  <si>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</si>
  <si>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</si>
  <si>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</si>
  <si>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</si>
  <si>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</si>
  <si>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</si>
  <si>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</si>
  <si>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</si>
  <si>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</si>
  <si>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</si>
  <si>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</si>
  <si>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</si>
  <si>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</si>
  <si>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</si>
  <si>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</si>
  <si>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</si>
  <si>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</si>
  <si>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</si>
  <si>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</si>
  <si>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</si>
  <si>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</si>
  <si>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</si>
  <si>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</si>
  <si>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</si>
  <si>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</si>
  <si>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</si>
  <si>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</si>
  <si>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</si>
  <si>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</si>
  <si>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</si>
  <si>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</si>
  <si>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</si>
  <si>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</si>
  <si>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</si>
  <si>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</si>
  <si>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</si>
  <si>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</si>
  <si>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</si>
  <si>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</si>
  <si>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</si>
  <si>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</si>
  <si>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</si>
  <si>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</si>
  <si>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</si>
  <si>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</si>
  <si>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</si>
  <si>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</si>
  <si>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</si>
  <si>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</si>
  <si>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</si>
  <si>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</si>
  <si>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</si>
  <si>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</si>
  <si>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</si>
  <si>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</si>
  <si>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</si>
  <si>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</si>
  <si>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</si>
  <si>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</si>
  <si>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</si>
  <si>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</si>
  <si>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</si>
  <si>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</si>
  <si>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</si>
  <si>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</si>
  <si>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</si>
  <si>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</si>
  <si>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</si>
  <si>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</si>
  <si>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</si>
  <si>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</si>
  <si>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</si>
  <si>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</si>
  <si>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</si>
  <si>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</si>
  <si>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</si>
  <si>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</si>
  <si>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</si>
  <si>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</si>
  <si>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</si>
  <si>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</si>
  <si>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</si>
  <si>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</si>
  <si>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</si>
  <si>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</si>
  <si>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</si>
  <si>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</si>
  <si>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</si>
  <si>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</si>
  <si>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</si>
  <si>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</si>
  <si>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</si>
  <si>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</si>
  <si>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</si>
  <si>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</si>
  <si>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</si>
  <si>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</si>
  <si>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</si>
  <si>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</si>
  <si>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</si>
  <si>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</si>
  <si>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</si>
  <si>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</si>
  <si>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</si>
  <si>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</si>
  <si>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</si>
  <si>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</si>
  <si>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</si>
  <si>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</si>
  <si>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</si>
  <si>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</si>
  <si>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</si>
  <si>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</si>
  <si>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</si>
  <si>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</si>
  <si>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</si>
  <si>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</si>
  <si>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</si>
  <si>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</si>
  <si>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</si>
  <si>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</si>
  <si>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</si>
  <si>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</si>
  <si>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</si>
  <si>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</si>
  <si>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</si>
  <si>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</si>
  <si>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</si>
  <si>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</si>
  <si>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</si>
  <si>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</si>
  <si>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</si>
  <si>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</si>
  <si>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</si>
  <si>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</si>
  <si>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</si>
  <si>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</si>
  <si>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</si>
  <si>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</si>
  <si>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</si>
  <si>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</si>
  <si>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</si>
  <si>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</si>
  <si>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</si>
  <si>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</si>
  <si>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</si>
  <si>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</si>
  <si>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</si>
  <si>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</si>
  <si>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</si>
  <si>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</si>
  <si>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</si>
  <si>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</si>
  <si>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</si>
  <si>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</si>
  <si>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</si>
  <si>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</si>
  <si>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</si>
  <si>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</si>
  <si>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</si>
  <si>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</si>
  <si>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</si>
  <si>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</si>
  <si>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</si>
  <si>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</si>
  <si>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</si>
  <si>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</si>
  <si>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</si>
  <si>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</si>
  <si>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</si>
  <si>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</si>
  <si>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</si>
  <si>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</si>
  <si>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</si>
  <si>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</si>
  <si>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</si>
  <si>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</si>
  <si>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</si>
  <si>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</si>
  <si>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</si>
  <si>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</si>
  <si>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</si>
  <si>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</si>
  <si>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</si>
  <si>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</si>
  <si>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</si>
  <si>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</si>
  <si>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</si>
  <si>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</si>
  <si>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</si>
  <si>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</si>
  <si>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</si>
  <si>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</si>
  <si>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</si>
  <si>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</si>
  <si>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</si>
  <si>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</si>
  <si>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</si>
  <si>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</si>
  <si>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</si>
  <si>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</si>
  <si>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</si>
  <si>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</si>
  <si>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</si>
  <si>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</si>
  <si>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</si>
  <si>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</si>
  <si>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</si>
  <si>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</si>
  <si>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</si>
  <si>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</si>
  <si>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</si>
  <si>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</si>
  <si>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</si>
  <si>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</si>
  <si>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</si>
  <si>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</si>
  <si>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</si>
  <si>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</si>
  <si>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</si>
  <si>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</si>
  <si>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</si>
  <si>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</si>
  <si>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</si>
  <si>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</si>
  <si>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</si>
  <si>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</si>
  <si>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</si>
  <si>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</si>
  <si>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</si>
  <si>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</si>
  <si>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</si>
  <si>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</si>
  <si>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</si>
  <si>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</si>
  <si>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</si>
  <si>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</si>
  <si>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</si>
  <si>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</si>
  <si>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</si>
  <si>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</si>
  <si>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</si>
  <si>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</si>
  <si>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</si>
  <si>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</si>
  <si>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</si>
  <si>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</si>
  <si>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</si>
  <si>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</si>
  <si>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</si>
  <si>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</si>
  <si>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</si>
  <si>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</si>
  <si>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</si>
  <si>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</si>
  <si>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</si>
  <si>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</si>
  <si>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</si>
  <si>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</si>
  <si>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</si>
  <si>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</si>
  <si>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</si>
  <si>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</si>
  <si>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</si>
  <si>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</si>
  <si>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</si>
  <si>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</si>
  <si>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</si>
  <si>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</si>
  <si>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</si>
  <si>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</si>
  <si>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</si>
  <si>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</si>
  <si>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</si>
  <si>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</si>
  <si>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</si>
  <si>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</si>
  <si>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</si>
  <si>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</si>
  <si>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</si>
  <si>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</si>
  <si>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</si>
  <si>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</si>
  <si>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</si>
  <si>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</si>
  <si>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</si>
  <si>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</si>
  <si>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</si>
  <si>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</si>
  <si>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</si>
  <si>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</si>
  <si>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</si>
  <si>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</si>
  <si>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</si>
  <si>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</si>
  <si>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</si>
  <si>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</si>
  <si>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</si>
  <si>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</si>
  <si>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</si>
  <si>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</si>
  <si>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</si>
  <si>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</si>
  <si>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</si>
  <si>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</si>
  <si>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</si>
  <si>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</si>
  <si>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</si>
  <si>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</si>
  <si>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</si>
  <si>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</si>
  <si>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</si>
  <si>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</si>
  <si>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</si>
  <si>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</si>
  <si>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</si>
  <si>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</si>
  <si>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</si>
  <si>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</si>
  <si>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</si>
  <si>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</si>
  <si>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</si>
  <si>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</si>
  <si>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</si>
  <si>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</si>
  <si>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</si>
  <si>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</si>
  <si>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</si>
  <si>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</si>
  <si>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</si>
  <si>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</si>
  <si>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</si>
  <si>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</si>
  <si>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</si>
  <si>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</si>
  <si>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</si>
  <si>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</si>
  <si>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</si>
  <si>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</si>
  <si>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</si>
  <si>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</si>
  <si>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</si>
  <si>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</si>
  <si>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</si>
  <si>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</si>
  <si>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</si>
  <si>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</si>
  <si>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</si>
  <si>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</si>
  <si>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</si>
  <si>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</si>
  <si>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</si>
  <si>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</si>
  <si>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</si>
  <si>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</si>
  <si>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</si>
  <si>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</si>
  <si>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</si>
  <si>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</si>
  <si>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</si>
  <si>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</si>
  <si>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</si>
  <si>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</si>
  <si>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</si>
  <si>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</si>
  <si>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</si>
  <si>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</si>
  <si>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</si>
  <si>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</si>
  <si>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</si>
  <si>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</si>
  <si>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</si>
  <si>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</si>
  <si>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</si>
  <si>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</si>
  <si>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</si>
  <si>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</si>
  <si>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</si>
  <si>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</si>
  <si>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</si>
  <si>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</si>
  <si>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</si>
  <si>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</si>
  <si>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</si>
  <si>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</si>
  <si>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</si>
  <si>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</si>
  <si>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</si>
  <si>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</si>
  <si>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</si>
  <si>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</si>
  <si>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</si>
  <si>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</si>
  <si>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</si>
  <si>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</si>
  <si>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</si>
  <si>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</si>
  <si>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</si>
  <si>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</si>
  <si>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</si>
  <si>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</si>
  <si>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</si>
  <si>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</si>
  <si>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</si>
  <si>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</si>
  <si>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</si>
  <si>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</si>
  <si>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</si>
  <si>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</si>
  <si>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</si>
  <si>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</si>
  <si>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</si>
  <si>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</si>
  <si>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</si>
  <si>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</si>
  <si>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</si>
  <si>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</si>
  <si>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</si>
  <si>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</si>
  <si>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</si>
  <si>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</si>
  <si>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</si>
  <si>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</si>
  <si>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</si>
  <si>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</si>
  <si>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</si>
  <si>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</si>
  <si>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</si>
  <si>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</si>
  <si>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</si>
  <si>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</si>
  <si>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</si>
  <si>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</si>
  <si>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</si>
  <si>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</si>
  <si>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</si>
  <si>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</si>
  <si>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</si>
  <si>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</si>
  <si>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</si>
  <si>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</si>
  <si>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</si>
  <si>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</si>
  <si>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</si>
  <si>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</si>
  <si>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</si>
  <si>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</si>
  <si>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</si>
  <si>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</si>
  <si>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</si>
  <si>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</si>
  <si>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</si>
  <si>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</si>
  <si>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</si>
  <si>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</si>
  <si>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</si>
  <si>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</si>
  <si>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</si>
  <si>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</si>
  <si>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</si>
  <si>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</si>
  <si>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</si>
  <si>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</si>
  <si>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</si>
  <si>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</si>
  <si>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</si>
  <si>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</si>
  <si>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</si>
  <si>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</si>
  <si>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</si>
  <si>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</si>
  <si>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</si>
  <si>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</si>
  <si>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</si>
  <si>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</si>
  <si>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</si>
  <si>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</si>
  <si>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</si>
  <si>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</si>
  <si>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</si>
  <si>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</si>
  <si>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</si>
  <si>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</si>
  <si>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</si>
  <si>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</si>
  <si>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</si>
  <si>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</si>
  <si>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</si>
  <si>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</si>
  <si>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</si>
  <si>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</si>
  <si>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</si>
  <si>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</si>
  <si>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</si>
  <si>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</si>
  <si>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</si>
  <si>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</si>
  <si>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</si>
  <si>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</si>
  <si>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</si>
  <si>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</si>
  <si>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</si>
  <si>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</si>
  <si>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</si>
  <si>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</si>
  <si>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</si>
  <si>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</si>
  <si>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</si>
  <si>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</si>
  <si>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</si>
  <si>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</si>
  <si>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</si>
  <si>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</si>
  <si>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</si>
  <si>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</si>
  <si>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</si>
  <si>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</si>
  <si>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</si>
  <si>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</si>
  <si>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</si>
  <si>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</si>
  <si>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</si>
  <si>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</si>
  <si>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</si>
  <si>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</si>
  <si>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</si>
  <si>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</si>
  <si>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</si>
  <si>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</si>
  <si>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</si>
  <si>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</si>
  <si>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</si>
  <si>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</si>
  <si>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</si>
  <si>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</si>
  <si>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</si>
  <si>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</si>
  <si>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</si>
  <si>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</si>
  <si>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</si>
  <si>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</si>
  <si>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</si>
  <si>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</si>
  <si>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</si>
  <si>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</si>
  <si>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</si>
  <si>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</si>
  <si>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</si>
  <si>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</si>
  <si>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</si>
  <si>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</si>
  <si>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</si>
  <si>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</si>
  <si>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</si>
  <si>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</si>
  <si>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</si>
  <si>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</si>
  <si>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</si>
  <si>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</si>
  <si>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</si>
  <si>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</si>
  <si>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</si>
  <si>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</si>
  <si>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</si>
  <si>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</si>
  <si>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</si>
  <si>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</si>
  <si>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</si>
  <si>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</si>
  <si>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</si>
  <si>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</si>
  <si>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</si>
  <si>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</si>
  <si>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</si>
  <si>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</si>
  <si>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</si>
  <si>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</si>
  <si>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</si>
  <si>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</si>
  <si>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</si>
  <si>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</si>
  <si>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</si>
  <si>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</si>
  <si>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</si>
  <si>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</si>
  <si>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</si>
  <si>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</si>
  <si>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</si>
  <si>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</si>
  <si>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</si>
  <si>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</si>
  <si>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</si>
  <si>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</si>
  <si>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</si>
  <si>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</si>
  <si>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</si>
  <si>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</si>
  <si>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</si>
  <si>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</si>
  <si>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</si>
  <si>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</si>
  <si>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</si>
  <si>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</si>
  <si>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</si>
  <si>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</si>
  <si>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</si>
  <si>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</si>
  <si>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</si>
  <si>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</si>
  <si>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</si>
  <si>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</si>
  <si>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</si>
  <si>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</si>
  <si>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</si>
  <si>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</si>
  <si>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</si>
  <si>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</si>
  <si>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</si>
  <si>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</si>
  <si>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</si>
  <si>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</si>
  <si>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</si>
  <si>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</si>
  <si>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</si>
  <si>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</si>
  <si>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</si>
  <si>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</si>
  <si>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</si>
  <si>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</si>
  <si>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</si>
  <si>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</si>
  <si>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</si>
  <si>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</si>
  <si>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</si>
  <si>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</si>
  <si>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</si>
  <si>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</si>
  <si>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</si>
  <si>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</si>
  <si>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</si>
  <si>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</si>
  <si>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</si>
  <si>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</si>
  <si>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</si>
  <si>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</si>
  <si>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</si>
  <si>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</si>
  <si>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</si>
  <si>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</si>
  <si>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</si>
  <si>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</si>
  <si>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</si>
  <si>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</si>
  <si>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</si>
  <si>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</si>
  <si>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</si>
  <si>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</si>
  <si>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</si>
  <si>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</si>
  <si>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</si>
  <si>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</si>
  <si>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</si>
  <si>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</si>
  <si>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</si>
  <si>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</si>
  <si>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</si>
  <si>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</si>
  <si>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</si>
  <si>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</si>
  <si>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</si>
  <si>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</si>
  <si>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</si>
  <si>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</si>
  <si>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</si>
  <si>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</si>
  <si>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</si>
  <si>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</si>
  <si>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</si>
  <si>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</si>
  <si>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</si>
  <si>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</si>
  <si>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</si>
  <si>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</si>
  <si>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</si>
  <si>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</si>
  <si>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</si>
  <si>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</si>
  <si>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</si>
  <si>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</si>
  <si>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</si>
  <si>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</si>
  <si>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</si>
  <si>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</si>
  <si>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</si>
  <si>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</si>
  <si>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</si>
  <si>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</si>
  <si>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</si>
  <si>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</si>
  <si>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</si>
  <si>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</si>
  <si>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</si>
  <si>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</si>
  <si>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</si>
  <si>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</si>
  <si>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</si>
  <si>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</si>
  <si>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</si>
  <si>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</si>
  <si>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</si>
  <si>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</si>
  <si>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</si>
  <si>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</si>
  <si>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</si>
  <si>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</si>
  <si>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</si>
  <si>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</si>
  <si>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</si>
  <si>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</si>
  <si>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</si>
  <si>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</si>
  <si>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</si>
  <si>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</si>
  <si>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</si>
  <si>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</si>
  <si>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</si>
  <si>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</si>
  <si>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</si>
  <si>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</si>
  <si>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</si>
  <si>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</si>
  <si>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</si>
  <si>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</si>
  <si>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</si>
  <si>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</si>
  <si>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</si>
  <si>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</si>
  <si>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</si>
  <si>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</si>
  <si>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</si>
  <si>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</si>
  <si>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</si>
  <si>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</si>
  <si>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</si>
  <si>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</si>
  <si>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</si>
  <si>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</si>
  <si>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</si>
  <si>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</si>
  <si>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</si>
  <si>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</si>
  <si>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</si>
  <si>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</si>
  <si>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</si>
  <si>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</si>
  <si>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</si>
  <si>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</si>
  <si>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</si>
  <si>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</si>
  <si>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</si>
  <si>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</si>
  <si>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</si>
  <si>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</si>
  <si>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</si>
  <si>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</si>
  <si>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</si>
  <si>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</si>
  <si>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</si>
  <si>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</si>
  <si>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</si>
  <si>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</si>
  <si>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</si>
  <si>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</si>
  <si>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</si>
  <si>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</si>
  <si>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</si>
  <si>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</si>
  <si>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</si>
  <si>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</si>
  <si>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</si>
  <si>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</si>
  <si>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</si>
  <si>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</si>
  <si>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</si>
  <si>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</si>
  <si>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</si>
  <si>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</si>
  <si>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</si>
  <si>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</si>
  <si>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</si>
  <si>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</si>
  <si>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</si>
  <si>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</si>
  <si>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</si>
  <si>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</si>
  <si>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</si>
  <si>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</si>
  <si>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</si>
  <si>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</si>
  <si>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</si>
  <si>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</si>
  <si>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</si>
  <si>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</si>
  <si>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</si>
  <si>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</si>
  <si>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</si>
  <si>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</si>
  <si>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</si>
  <si>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</si>
  <si>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</si>
  <si>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</si>
  <si>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</si>
  <si>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</si>
  <si>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</si>
  <si>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</si>
  <si>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</si>
  <si>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</si>
  <si>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</si>
  <si>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</si>
  <si>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</si>
  <si>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</si>
  <si>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</si>
  <si>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</si>
  <si>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</si>
  <si>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</si>
  <si>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</si>
  <si>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</si>
  <si>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</si>
  <si>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</si>
  <si>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</si>
  <si>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</si>
  <si>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</si>
  <si>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</si>
  <si>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</si>
  <si>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</si>
  <si>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</si>
  <si>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</si>
  <si>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</si>
  <si>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</si>
  <si>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</si>
  <si>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</si>
  <si>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</si>
  <si>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</si>
  <si>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</si>
  <si>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</si>
  <si>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</si>
  <si>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</si>
  <si>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</si>
  <si>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</si>
  <si>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</si>
  <si>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</si>
  <si>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</si>
  <si>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</si>
  <si>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</si>
  <si>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</si>
  <si>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</si>
  <si>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</si>
  <si>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</si>
  <si>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</si>
  <si>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</si>
  <si>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</si>
  <si>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</si>
  <si>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</si>
  <si>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</si>
  <si>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</si>
  <si>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</si>
  <si>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</si>
  <si>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</si>
  <si>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</si>
  <si>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</si>
  <si>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</si>
  <si>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</si>
  <si>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</si>
  <si>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</si>
  <si>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</si>
  <si>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</si>
  <si>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</si>
  <si>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</si>
  <si>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</si>
  <si>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</si>
  <si>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</si>
  <si>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</si>
  <si>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</si>
  <si>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</si>
  <si>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</si>
  <si>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</si>
  <si>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</si>
  <si>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</si>
  <si>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</si>
  <si>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</si>
  <si>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</si>
  <si>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</si>
  <si>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</si>
  <si>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</si>
  <si>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</si>
  <si>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</si>
  <si>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</si>
  <si>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</si>
  <si>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</si>
  <si>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</si>
  <si>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</si>
  <si>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</si>
  <si>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</si>
  <si>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</si>
  <si>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</si>
  <si>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</si>
  <si>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</si>
  <si>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</si>
  <si>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</si>
  <si>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</si>
  <si>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</si>
  <si>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</si>
  <si>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</si>
  <si>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</si>
  <si>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</si>
  <si>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</si>
  <si>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</si>
  <si>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</si>
  <si>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</si>
  <si>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</si>
  <si>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</si>
  <si>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</si>
  <si>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</si>
  <si>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</si>
  <si>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</si>
  <si>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</si>
  <si>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</si>
  <si>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</si>
  <si>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</si>
  <si>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</si>
  <si>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</si>
  <si>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</si>
  <si>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</si>
  <si>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</si>
  <si>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</si>
  <si>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</si>
  <si>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</si>
  <si>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</si>
  <si>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</si>
  <si>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</si>
  <si>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</si>
  <si>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</si>
  <si>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</si>
  <si>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</si>
  <si>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</si>
  <si>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</si>
  <si>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</si>
  <si>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</si>
  <si>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</si>
  <si>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</si>
  <si>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</si>
  <si>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</si>
  <si>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</si>
  <si>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</si>
  <si>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</si>
  <si>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</si>
  <si>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</si>
  <si>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</si>
  <si>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</si>
  <si>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</si>
  <si>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</si>
  <si>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</si>
  <si>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</si>
  <si>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</si>
  <si>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</si>
  <si>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</si>
  <si>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</si>
  <si>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</si>
  <si>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</si>
  <si>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</si>
  <si>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</si>
  <si>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</si>
  <si>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</si>
  <si>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</si>
  <si>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</si>
  <si>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</si>
  <si>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</si>
  <si>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</si>
  <si>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</si>
  <si>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</si>
  <si>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</si>
  <si>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</si>
  <si>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</si>
  <si>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</si>
  <si>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</si>
  <si>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</si>
  <si>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</si>
  <si>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</si>
  <si>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</si>
  <si>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</si>
  <si>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</si>
  <si>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</si>
  <si>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</si>
  <si>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</si>
  <si>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</si>
  <si>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</si>
  <si>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</si>
  <si>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</si>
  <si>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</si>
  <si>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</si>
  <si>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</si>
  <si>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</si>
  <si>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</si>
  <si>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</si>
  <si>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</si>
  <si>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</si>
  <si>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</si>
  <si>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</si>
  <si>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</si>
  <si>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</si>
  <si>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</si>
  <si>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</si>
  <si>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</si>
  <si>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</si>
  <si>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</si>
  <si>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</si>
  <si>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</si>
  <si>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</si>
  <si>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</si>
  <si>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</si>
  <si>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</si>
  <si>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</si>
  <si>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</si>
  <si>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</si>
  <si>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</si>
  <si>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</si>
  <si>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</si>
  <si>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</si>
  <si>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</si>
  <si>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</si>
  <si>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</si>
  <si>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</si>
  <si>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</si>
  <si>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</si>
  <si>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</si>
  <si>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</si>
  <si>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</si>
  <si>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</si>
  <si>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</si>
  <si>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</si>
  <si>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</si>
  <si>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</si>
  <si>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</si>
  <si>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</si>
  <si>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</si>
  <si>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</si>
  <si>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</si>
  <si>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</si>
  <si>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</si>
  <si>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</si>
  <si>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</si>
  <si>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</si>
  <si>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</si>
  <si>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</si>
  <si>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</si>
  <si>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</si>
  <si>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</si>
  <si>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</si>
  <si>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</si>
  <si>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</si>
  <si>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</si>
  <si>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</si>
  <si>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</si>
  <si>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</si>
  <si>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</si>
  <si>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</si>
  <si>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</si>
  <si>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</si>
  <si>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</si>
  <si>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</si>
  <si>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</si>
  <si>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</si>
  <si>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</si>
  <si>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</si>
  <si>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</si>
  <si>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</si>
  <si>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</si>
  <si>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</si>
  <si>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</si>
  <si>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</si>
  <si>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</si>
  <si>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</si>
  <si>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</si>
  <si>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</si>
  <si>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</si>
  <si>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</si>
  <si>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</si>
  <si>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</si>
  <si>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</si>
  <si>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</si>
  <si>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</si>
  <si>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</si>
  <si>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</si>
  <si>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</si>
  <si>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</si>
  <si>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</si>
  <si>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</si>
  <si>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</si>
  <si>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</si>
  <si>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</si>
  <si>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</si>
  <si>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</si>
  <si>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</si>
  <si>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</si>
  <si>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</si>
  <si>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</si>
  <si>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</si>
  <si>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</si>
  <si>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</si>
  <si>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</si>
  <si>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</si>
  <si>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</si>
  <si>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</si>
  <si>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</si>
  <si>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</si>
  <si>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</si>
  <si>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</si>
  <si>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</si>
  <si>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</si>
  <si>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</si>
  <si>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</si>
  <si>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</si>
  <si>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</si>
  <si>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</si>
  <si>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</si>
  <si>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</si>
  <si>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</si>
  <si>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</si>
  <si>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</si>
  <si>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</si>
  <si>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</si>
  <si>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</si>
  <si>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</si>
  <si>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</si>
  <si>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</si>
  <si>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</si>
  <si>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</si>
  <si>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</si>
  <si>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</si>
  <si>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</si>
  <si>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</si>
  <si>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</si>
  <si>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</si>
  <si>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</si>
  <si>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</si>
  <si>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</si>
  <si>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</si>
  <si>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</si>
  <si>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</si>
  <si>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</si>
  <si>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</si>
  <si>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</si>
  <si>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</si>
  <si>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</si>
  <si>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</si>
  <si>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</si>
  <si>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</si>
  <si>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</si>
  <si>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</si>
  <si>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</si>
  <si>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</si>
  <si>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</si>
  <si>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</si>
  <si>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</si>
  <si>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</si>
  <si>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</si>
  <si>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</si>
  <si>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</si>
  <si>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</si>
  <si>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</si>
  <si>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</si>
  <si>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</si>
  <si>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</si>
  <si>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</si>
  <si>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</si>
  <si>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</si>
  <si>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</si>
  <si>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</si>
  <si>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</si>
  <si>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</si>
  <si>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</si>
  <si>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</si>
  <si>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</si>
  <si>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</si>
  <si>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</si>
  <si>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</si>
  <si>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</si>
  <si>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</si>
  <si>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</si>
  <si>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</si>
  <si>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</si>
  <si>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</si>
  <si>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</si>
  <si>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</si>
  <si>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</si>
  <si>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</si>
  <si>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</si>
  <si>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</si>
  <si>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</si>
  <si>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</si>
  <si>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</si>
  <si>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</si>
  <si>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</si>
  <si>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</si>
  <si>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</si>
  <si>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</si>
  <si>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</si>
  <si>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</si>
  <si>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</si>
  <si>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</si>
  <si>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</si>
  <si>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</si>
  <si>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</si>
  <si>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</si>
  <si>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</si>
  <si>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</si>
  <si>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</si>
  <si>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</si>
  <si>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</si>
  <si>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</si>
  <si>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</si>
  <si>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</si>
  <si>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</si>
  <si>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</si>
  <si>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</si>
  <si>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</si>
  <si>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</si>
  <si>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</si>
  <si>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</si>
  <si>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</si>
  <si>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</si>
  <si>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</si>
  <si>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</si>
  <si>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</si>
  <si>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</si>
  <si>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</si>
  <si>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</si>
  <si>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</si>
  <si>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</si>
  <si>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</si>
  <si>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</si>
  <si>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</si>
  <si>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</si>
  <si>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</si>
  <si>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</si>
  <si>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</si>
  <si>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</si>
  <si>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</si>
  <si>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</si>
  <si>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</si>
  <si>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</si>
  <si>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</si>
  <si>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</si>
  <si>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</si>
  <si>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</si>
  <si>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</si>
  <si>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</si>
  <si>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</si>
  <si>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</si>
  <si>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</si>
  <si>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</si>
  <si>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</si>
  <si>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</si>
  <si>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</si>
  <si>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</si>
  <si>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</si>
  <si>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</si>
  <si>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</si>
  <si>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</si>
  <si>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</si>
  <si>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</si>
  <si>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</si>
  <si>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</si>
  <si>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</si>
  <si>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</si>
  <si>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</si>
  <si>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</si>
  <si>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</si>
  <si>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</si>
  <si>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</si>
  <si>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</si>
  <si>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</si>
  <si>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</si>
  <si>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</si>
  <si>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</si>
  <si>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</si>
  <si>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</si>
  <si>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</si>
  <si>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</si>
  <si>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</si>
  <si>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</si>
  <si>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</si>
  <si>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</si>
  <si>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</si>
  <si>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</si>
  <si>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</si>
  <si>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</si>
  <si>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</si>
  <si>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</si>
  <si>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</si>
  <si>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</si>
  <si>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</si>
  <si>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</si>
  <si>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</si>
  <si>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</si>
  <si>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</si>
  <si>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</si>
  <si>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</si>
  <si>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</si>
  <si>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</si>
  <si>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</si>
  <si>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</si>
  <si>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</si>
  <si>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</si>
  <si>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</si>
  <si>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</si>
  <si>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</si>
  <si>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</si>
  <si>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</si>
  <si>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</si>
  <si>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</si>
  <si>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</si>
  <si>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</si>
  <si>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</si>
  <si>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</si>
  <si>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</si>
  <si>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</si>
  <si>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</si>
  <si>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</si>
  <si>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</si>
  <si>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</si>
  <si>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</si>
  <si>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</si>
  <si>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</si>
  <si>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</si>
  <si>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</si>
  <si>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</si>
  <si>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</si>
  <si>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</si>
  <si>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</si>
  <si>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</si>
  <si>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</si>
  <si>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</si>
  <si>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</si>
  <si>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</si>
  <si>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</si>
  <si>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</si>
  <si>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</si>
  <si>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</si>
  <si>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</si>
  <si>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</si>
  <si>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</si>
  <si>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</si>
  <si>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</si>
  <si>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</si>
  <si>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</si>
  <si>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</si>
  <si>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</si>
  <si>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</si>
  <si>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</si>
  <si>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</si>
  <si>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</si>
  <si>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</si>
  <si>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</si>
  <si>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</si>
  <si>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</si>
  <si>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</si>
  <si>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</si>
  <si>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</si>
  <si>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</si>
  <si>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</si>
  <si>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</si>
  <si>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</si>
  <si>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</si>
  <si>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</si>
  <si>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</si>
  <si>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</si>
  <si>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</si>
  <si>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</si>
  <si>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</si>
  <si>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</si>
  <si>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</si>
  <si>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</si>
  <si>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</si>
  <si>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</si>
  <si>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</si>
  <si>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</si>
  <si>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</si>
  <si>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</si>
  <si>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</si>
  <si>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</si>
  <si>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</si>
  <si>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</si>
  <si>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</si>
  <si>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</si>
  <si>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</si>
  <si>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</si>
  <si>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</si>
  <si>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</si>
  <si>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</si>
  <si>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</si>
  <si>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</si>
  <si>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</si>
  <si>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</si>
  <si>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</si>
  <si>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</si>
  <si>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</si>
  <si>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</si>
  <si>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</si>
  <si>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</si>
  <si>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</si>
  <si>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</si>
  <si>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</si>
  <si>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</si>
  <si>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</si>
  <si>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</si>
  <si>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</si>
  <si>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</si>
  <si>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</si>
  <si>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</si>
  <si>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</si>
  <si>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</si>
  <si>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</si>
  <si>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</si>
  <si>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</si>
  <si>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</si>
  <si>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</si>
  <si>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</si>
  <si>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</si>
  <si>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</si>
  <si>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</si>
  <si>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</si>
  <si>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</si>
  <si>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</si>
  <si>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</si>
  <si>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</si>
  <si>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</si>
  <si>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</si>
  <si>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</si>
  <si>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</si>
  <si>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</si>
  <si>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</si>
  <si>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</si>
  <si>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</si>
  <si>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</si>
  <si>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</si>
  <si>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</si>
  <si>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</si>
  <si>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</si>
  <si>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</si>
  <si>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</si>
  <si>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</si>
  <si>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</si>
  <si>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</si>
  <si>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</si>
  <si>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</si>
  <si>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</si>
  <si>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</si>
  <si>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</si>
  <si>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</si>
  <si>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</si>
  <si>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</si>
  <si>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</si>
  <si>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</si>
  <si>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</si>
  <si>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</si>
  <si>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</si>
  <si>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</si>
  <si>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</si>
  <si>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</si>
  <si>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</si>
  <si>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</si>
  <si>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</si>
  <si>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</si>
  <si>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</si>
  <si>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</si>
  <si>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</si>
  <si>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</si>
  <si>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</si>
  <si>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</si>
  <si>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</si>
  <si>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</si>
  <si>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</si>
  <si>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</si>
  <si>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</si>
  <si>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</si>
  <si>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</si>
  <si>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</si>
  <si>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</si>
  <si>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</si>
  <si>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</si>
  <si>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</si>
  <si>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</si>
  <si>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</si>
  <si>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</si>
  <si>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</si>
  <si>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</si>
  <si>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</si>
  <si>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</si>
  <si>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</si>
  <si>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</si>
  <si>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</si>
  <si>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</si>
  <si>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</si>
  <si>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</si>
  <si>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</si>
  <si>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</si>
  <si>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</si>
  <si>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</si>
  <si>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</si>
  <si>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</si>
  <si>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</si>
  <si>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</si>
  <si>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</si>
  <si>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</si>
  <si>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</si>
  <si>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</si>
  <si>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</si>
  <si>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</si>
  <si>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</si>
  <si>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</si>
  <si>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</si>
  <si>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</si>
  <si>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</si>
  <si>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</si>
  <si>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</si>
  <si>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</si>
  <si>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</si>
  <si>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</si>
  <si>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</si>
  <si>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</si>
  <si>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</si>
  <si>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</si>
  <si>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</si>
  <si>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</si>
  <si>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</si>
  <si>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</si>
  <si>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</si>
  <si>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</si>
  <si>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</si>
  <si>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</si>
  <si>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</si>
  <si>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</si>
  <si>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</si>
  <si>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</si>
  <si>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</si>
  <si>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</si>
  <si>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</si>
  <si>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</si>
  <si>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</si>
  <si>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</si>
  <si>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</si>
  <si>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</si>
  <si>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</si>
  <si>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</si>
  <si>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</si>
  <si>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</si>
  <si>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</si>
  <si>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</si>
  <si>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</si>
  <si>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</si>
  <si>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</si>
  <si>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</si>
  <si>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</si>
  <si>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</si>
  <si>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</si>
  <si>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</si>
  <si>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</si>
  <si>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</si>
  <si>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</si>
  <si>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</si>
  <si>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</si>
  <si>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</si>
  <si>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</si>
  <si>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</si>
  <si>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</si>
  <si>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</si>
  <si>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</si>
  <si>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</si>
  <si>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</si>
  <si>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</si>
  <si>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</si>
  <si>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</si>
  <si>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</si>
  <si>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</si>
  <si>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</si>
  <si>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</si>
  <si>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</si>
  <si>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</si>
  <si>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</si>
  <si>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</si>
  <si>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</si>
  <si>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</si>
  <si>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</si>
  <si>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</si>
  <si>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</si>
  <si>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</si>
  <si>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</si>
  <si>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</si>
  <si>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</si>
  <si>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</si>
  <si>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</si>
  <si>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</si>
  <si>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</si>
  <si>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</si>
  <si>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</si>
  <si>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</si>
  <si>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</si>
  <si>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</si>
  <si>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</si>
  <si>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</si>
  <si>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</si>
  <si>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</si>
  <si>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</si>
  <si>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</si>
  <si>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</si>
  <si>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</si>
  <si>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</si>
  <si>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</si>
  <si>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</si>
  <si>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</si>
  <si>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</si>
  <si>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</si>
  <si>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</si>
  <si>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</si>
  <si>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</si>
  <si>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</si>
  <si>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</si>
  <si>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</si>
  <si>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</si>
  <si>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</si>
  <si>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</si>
  <si>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</si>
  <si>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</si>
  <si>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</si>
  <si>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</si>
  <si>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</si>
  <si>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</si>
  <si>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</si>
  <si>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</si>
  <si>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</si>
  <si>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</si>
  <si>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</si>
  <si>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</si>
  <si>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</si>
  <si>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</si>
  <si>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</si>
  <si>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</si>
  <si>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</si>
  <si>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</si>
  <si>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</si>
  <si>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</si>
  <si>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</si>
  <si>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</si>
  <si>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</si>
  <si>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</si>
  <si>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</si>
  <si>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</si>
  <si>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</si>
  <si>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</si>
  <si>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</si>
  <si>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</si>
  <si>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</si>
  <si>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</si>
  <si>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</si>
  <si>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</si>
  <si>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</si>
  <si>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</si>
  <si>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</si>
  <si>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</si>
  <si>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</si>
  <si>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</si>
  <si>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</si>
  <si>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</si>
  <si>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</si>
  <si>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</si>
  <si>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</si>
  <si>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</si>
  <si>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</si>
  <si>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</si>
  <si>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</si>
  <si>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</si>
  <si>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</si>
  <si>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</si>
  <si>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</si>
  <si>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</si>
  <si>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</si>
  <si>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</si>
  <si>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</si>
  <si>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</si>
  <si>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</si>
  <si>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</si>
  <si>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</si>
  <si>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</si>
  <si>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</si>
  <si>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</si>
  <si>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</si>
  <si>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</si>
  <si>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</si>
  <si>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</si>
  <si>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</si>
  <si>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</si>
  <si>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</si>
  <si>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</si>
  <si>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</si>
  <si>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</si>
  <si>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</si>
  <si>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</si>
  <si>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</si>
  <si>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</si>
  <si>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</si>
  <si>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</si>
  <si>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</si>
  <si>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</si>
  <si>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</si>
  <si>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</si>
  <si>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</si>
  <si>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</si>
  <si>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</si>
  <si>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</si>
  <si>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</si>
  <si>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</si>
  <si>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</si>
  <si>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</si>
  <si>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</si>
  <si>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</si>
  <si>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</si>
  <si>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</si>
  <si>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</si>
  <si>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</si>
  <si>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</si>
  <si>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</si>
  <si>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</si>
  <si>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</si>
  <si>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</si>
  <si>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</si>
  <si>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</si>
  <si>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</si>
  <si>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</si>
  <si>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</si>
  <si>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</si>
  <si>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</si>
  <si>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</si>
  <si>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</si>
  <si>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</si>
  <si>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</si>
  <si>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</si>
  <si>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</si>
  <si>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</si>
  <si>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</si>
  <si>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</si>
  <si>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</si>
  <si>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</si>
  <si>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</si>
  <si>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</si>
  <si>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</si>
  <si>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</si>
  <si>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</si>
  <si>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</si>
  <si>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</si>
  <si>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</si>
  <si>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</si>
  <si>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</si>
  <si>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</si>
  <si>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</si>
  <si>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</si>
  <si>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</si>
  <si>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</si>
  <si>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</si>
  <si>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</si>
  <si>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</si>
  <si>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</si>
  <si>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</si>
  <si>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</si>
  <si>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</si>
  <si>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</si>
  <si>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</si>
  <si>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</si>
  <si>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</si>
  <si>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</si>
  <si>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</si>
  <si>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</si>
  <si>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</si>
  <si>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</si>
  <si>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</si>
  <si>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</si>
  <si>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</si>
  <si>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</si>
  <si>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</si>
  <si>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</si>
  <si>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</si>
  <si>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</si>
  <si>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</si>
  <si>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</si>
  <si>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</si>
  <si>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</si>
  <si>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</si>
  <si>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</si>
  <si>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</si>
  <si>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</si>
  <si>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</si>
  <si>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</si>
  <si>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</si>
  <si>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</si>
  <si>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</si>
  <si>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</si>
  <si>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</si>
  <si>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</si>
  <si>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</si>
  <si>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</si>
  <si>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</si>
  <si>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</si>
  <si>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</si>
  <si>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</si>
  <si>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</si>
  <si>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</si>
  <si>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</si>
  <si>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</si>
  <si>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</si>
  <si>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</si>
  <si>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</si>
  <si>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</si>
  <si>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</si>
  <si>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</si>
  <si>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</si>
  <si>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</si>
  <si>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</si>
  <si>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</si>
  <si>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</si>
  <si>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</si>
  <si>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</si>
  <si>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</si>
  <si>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</si>
  <si>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</si>
  <si>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</si>
  <si>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</si>
  <si>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</si>
  <si>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</si>
  <si>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</si>
  <si>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</si>
  <si>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</si>
  <si>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</si>
  <si>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</si>
  <si>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</si>
  <si>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</si>
  <si>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</si>
  <si>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</si>
  <si>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</si>
  <si>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</si>
  <si>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</si>
  <si>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</si>
  <si>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</si>
  <si>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</si>
  <si>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</si>
  <si>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</si>
  <si>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</si>
  <si>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</si>
  <si>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</si>
  <si>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</si>
  <si>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</si>
  <si>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</si>
  <si>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</si>
  <si>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</si>
  <si>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</si>
  <si>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</si>
  <si>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</si>
  <si>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</si>
  <si>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</si>
  <si>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</si>
  <si>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</si>
  <si>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</si>
  <si>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</si>
  <si>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</si>
  <si>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</si>
  <si>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</si>
  <si>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</si>
  <si>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</si>
  <si>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</si>
  <si>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</si>
  <si>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</si>
  <si>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</si>
  <si>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</si>
  <si>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</si>
  <si>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</si>
  <si>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</si>
  <si>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</si>
  <si>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</si>
  <si>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</si>
  <si>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</si>
  <si>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</si>
  <si>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</si>
  <si>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</si>
  <si>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</si>
  <si>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</si>
  <si>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</si>
  <si>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</si>
  <si>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</si>
  <si>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</si>
  <si>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</si>
  <si>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</si>
  <si>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</si>
  <si>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</si>
  <si>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</si>
  <si>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</si>
  <si>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</si>
  <si>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</si>
  <si>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</si>
  <si>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</si>
  <si>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</si>
  <si>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</si>
  <si>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</si>
  <si>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</si>
  <si>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</si>
  <si>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</si>
  <si>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</si>
  <si>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</si>
  <si>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</si>
  <si>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</si>
  <si>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</si>
  <si>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</si>
  <si>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</si>
  <si>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</si>
  <si>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</si>
  <si>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</si>
  <si>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</si>
  <si>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</si>
  <si>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</si>
  <si>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</si>
  <si>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</si>
  <si>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</si>
  <si>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</si>
  <si>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</si>
  <si>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</si>
  <si>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</si>
  <si>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</si>
  <si>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</si>
  <si>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</si>
  <si>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</si>
  <si>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</si>
  <si>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</si>
  <si>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</si>
  <si>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</si>
  <si>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</si>
  <si>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</si>
  <si>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</si>
  <si>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</si>
  <si>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</si>
  <si>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</si>
  <si>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</si>
  <si>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</si>
  <si>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</si>
  <si>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</si>
  <si>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</si>
  <si>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</si>
  <si>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</si>
  <si>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</si>
  <si>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</si>
  <si>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</si>
  <si>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</si>
  <si>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</si>
  <si>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</si>
  <si>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</si>
  <si>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</si>
  <si>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</si>
  <si>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</si>
  <si>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</si>
  <si>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</si>
  <si>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</si>
  <si>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</si>
  <si>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</si>
  <si>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</si>
  <si>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</si>
  <si>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</si>
  <si>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</si>
  <si>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</si>
  <si>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</si>
  <si>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</si>
  <si>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</si>
  <si>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</si>
  <si>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</si>
  <si>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</si>
  <si>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</si>
  <si>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</si>
  <si>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</si>
  <si>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</si>
  <si>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</si>
  <si>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</si>
  <si>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</si>
  <si>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</si>
  <si>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</si>
  <si>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</si>
  <si>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</si>
  <si>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</si>
  <si>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</si>
  <si>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</si>
  <si>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</si>
  <si>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</si>
  <si>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</si>
  <si>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</si>
  <si>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</si>
  <si>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</si>
  <si>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</si>
  <si>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</si>
  <si>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</si>
  <si>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</si>
  <si>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</si>
  <si>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</si>
  <si>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</si>
  <si>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</si>
  <si>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</si>
  <si>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</si>
  <si>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</si>
  <si>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</si>
  <si>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</si>
  <si>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</si>
  <si>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</si>
  <si>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</si>
  <si>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</si>
  <si>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</si>
  <si>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</si>
  <si>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</si>
  <si>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</si>
  <si>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</si>
  <si>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</si>
  <si>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</si>
  <si>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</si>
  <si>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</si>
  <si>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</si>
  <si>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</si>
  <si>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</si>
  <si>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</si>
  <si>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</si>
  <si>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</si>
  <si>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</si>
  <si>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</si>
  <si>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</si>
  <si>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</si>
  <si>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</si>
  <si>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</si>
  <si>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</si>
  <si>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</si>
  <si>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</si>
  <si>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</si>
  <si>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</si>
  <si>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</si>
  <si>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</si>
  <si>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</si>
  <si>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</si>
  <si>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</si>
  <si>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</si>
  <si>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</si>
  <si>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</si>
  <si>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</si>
  <si>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</si>
  <si>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</si>
  <si>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</si>
  <si>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</si>
  <si>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</si>
  <si>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</si>
  <si>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</si>
  <si>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</si>
  <si>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</si>
  <si>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</si>
  <si>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</si>
  <si>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</si>
  <si>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</si>
  <si>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</si>
  <si>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</si>
  <si>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</si>
  <si>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</si>
  <si>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</si>
  <si>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</si>
  <si>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</si>
  <si>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</si>
  <si>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</si>
  <si>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</si>
  <si>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</si>
  <si>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</si>
  <si>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</si>
  <si>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</si>
  <si>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</si>
  <si>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</si>
  <si>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</si>
  <si>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</si>
  <si>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</si>
  <si>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</si>
  <si>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</si>
  <si>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</si>
  <si>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</si>
  <si>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</si>
  <si>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</si>
  <si>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</si>
  <si>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</si>
  <si>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</si>
  <si>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</si>
  <si>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</si>
  <si>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</si>
  <si>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</si>
  <si>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</si>
  <si>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</si>
  <si>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</si>
  <si>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</si>
  <si>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</si>
  <si>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</si>
  <si>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</si>
  <si>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</si>
  <si>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</si>
  <si>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</si>
  <si>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</si>
  <si>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</si>
  <si>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</si>
  <si>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</si>
  <si>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</si>
  <si>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</si>
  <si>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</si>
  <si>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</si>
  <si>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</si>
  <si>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</si>
  <si>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</si>
  <si>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</si>
  <si>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</si>
  <si>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</si>
  <si>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</si>
  <si>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</si>
  <si>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</si>
  <si>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</si>
  <si>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</si>
  <si>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</si>
  <si>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</si>
  <si>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</si>
  <si>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</si>
  <si>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</si>
  <si>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</si>
  <si>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</si>
  <si>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</si>
  <si>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</si>
  <si>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</si>
  <si>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</si>
  <si>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</si>
  <si>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</si>
  <si>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</si>
  <si>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</si>
  <si>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</si>
  <si>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</si>
  <si>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</si>
  <si>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</si>
  <si>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</si>
  <si>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</si>
  <si>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</si>
  <si>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</si>
  <si>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</si>
  <si>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</si>
  <si>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</si>
  <si>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</si>
  <si>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</si>
  <si>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</si>
  <si>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</si>
  <si>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</si>
  <si>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</si>
  <si>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</si>
  <si>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</si>
  <si>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</si>
  <si>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</si>
  <si>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</si>
  <si>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</si>
  <si>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</si>
  <si>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</si>
  <si>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</si>
  <si>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</si>
  <si>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</si>
  <si>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</si>
  <si>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</si>
  <si>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</si>
  <si>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</si>
  <si>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</si>
  <si>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</si>
  <si>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</si>
  <si>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</si>
  <si>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</si>
  <si>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</si>
  <si>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</si>
  <si>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</si>
  <si>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</si>
  <si>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</si>
  <si>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</si>
  <si>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</si>
  <si>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</si>
  <si>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</si>
  <si>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</si>
  <si>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</si>
  <si>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</si>
  <si>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</si>
  <si>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</si>
  <si>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</si>
  <si>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</si>
  <si>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</si>
  <si>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</si>
  <si>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</si>
  <si>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</si>
  <si>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</si>
  <si>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</si>
  <si>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</si>
  <si>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</si>
  <si>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</si>
  <si>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</si>
  <si>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</si>
  <si>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</si>
  <si>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</si>
  <si>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</si>
  <si>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</si>
  <si>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</si>
  <si>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</si>
  <si>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</si>
  <si>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</si>
  <si>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</si>
  <si>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</si>
  <si>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</si>
  <si>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</si>
  <si>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</si>
  <si>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</si>
  <si>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</si>
  <si>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</si>
  <si>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</si>
  <si>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</si>
  <si>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</si>
  <si>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</si>
  <si>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</si>
  <si>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</si>
  <si>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</si>
  <si>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</si>
  <si>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</si>
  <si>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</si>
  <si>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</si>
  <si>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</si>
  <si>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</si>
  <si>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</si>
  <si>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</si>
  <si>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</si>
  <si>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</si>
  <si>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</si>
  <si>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</si>
  <si>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</si>
  <si>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</si>
  <si>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</si>
  <si>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</si>
  <si>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</si>
  <si>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</si>
  <si>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</si>
  <si>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</si>
  <si>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</si>
  <si>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</si>
  <si>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</si>
  <si>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</si>
  <si>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</si>
  <si>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</si>
  <si>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</si>
  <si>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</si>
  <si>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</si>
  <si>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</si>
  <si>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</si>
  <si>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</si>
  <si>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</si>
  <si>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</si>
  <si>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</si>
  <si>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</si>
  <si>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</si>
  <si>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</si>
  <si>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</si>
  <si>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</si>
  <si>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</si>
  <si>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</si>
  <si>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</si>
  <si>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</si>
  <si>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</si>
  <si>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</si>
  <si>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</si>
  <si>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</si>
  <si>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</si>
  <si>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</si>
  <si>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</si>
  <si>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</si>
  <si>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</si>
  <si>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</si>
  <si>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</si>
  <si>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</si>
  <si>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</si>
  <si>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</si>
  <si>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</si>
  <si>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</si>
  <si>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</si>
  <si>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</si>
  <si>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</si>
  <si>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</si>
  <si>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</si>
  <si>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</si>
  <si>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</si>
  <si>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</si>
  <si>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</si>
  <si>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</si>
  <si>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</si>
  <si>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</si>
  <si>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</si>
  <si>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</si>
  <si>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</si>
  <si>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</si>
  <si>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</si>
  <si>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</si>
  <si>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</si>
  <si>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</si>
  <si>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</si>
  <si>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</si>
  <si>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</si>
  <si>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</si>
  <si>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</si>
  <si>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</si>
  <si>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</si>
  <si>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</si>
  <si>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</si>
  <si>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</si>
  <si>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</si>
  <si>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</si>
  <si>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</si>
  <si>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</si>
  <si>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</si>
  <si>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</si>
  <si>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</si>
  <si>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</si>
  <si>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</si>
  <si>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</si>
  <si>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</si>
  <si>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</si>
  <si>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</si>
  <si>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</si>
  <si>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</si>
  <si>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</si>
  <si>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</si>
  <si>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</si>
  <si>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</si>
  <si>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</si>
  <si>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</si>
  <si>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</si>
  <si>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</si>
  <si>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</si>
  <si>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</si>
  <si>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</si>
  <si>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</si>
  <si>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</si>
  <si>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</si>
  <si>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</si>
  <si>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</si>
  <si>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</si>
  <si>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</si>
  <si>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</si>
  <si>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</si>
  <si>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</si>
  <si>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</si>
  <si>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</si>
  <si>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</si>
  <si>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</si>
  <si>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</si>
  <si>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</si>
  <si>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</si>
  <si>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</si>
  <si>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</si>
  <si>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</si>
  <si>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</si>
  <si>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</si>
  <si>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</si>
  <si>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</si>
  <si>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</si>
  <si>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</si>
  <si>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</si>
  <si>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</si>
  <si>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</si>
  <si>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</si>
  <si>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</si>
  <si>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</si>
  <si>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</si>
  <si>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</si>
  <si>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</si>
  <si>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</si>
  <si>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</si>
  <si>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</si>
  <si>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</si>
  <si>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</si>
  <si>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</si>
  <si>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</si>
  <si>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</si>
  <si>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</si>
  <si>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</si>
  <si>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</si>
  <si>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</si>
  <si>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</si>
  <si>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</si>
  <si>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</si>
  <si>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</si>
  <si>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</si>
  <si>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</si>
  <si>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</si>
  <si>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</si>
  <si>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</si>
  <si>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</si>
  <si>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</si>
  <si>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</si>
  <si>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</si>
  <si>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</si>
  <si>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</si>
  <si>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</si>
  <si>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</si>
  <si>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</si>
  <si>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</si>
  <si>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</si>
  <si>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</si>
  <si>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</si>
  <si>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</si>
  <si>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</si>
  <si>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</si>
  <si>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</si>
  <si>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</si>
  <si>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</si>
  <si>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</si>
  <si>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</si>
  <si>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</si>
  <si>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</si>
  <si>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</si>
  <si>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</si>
  <si>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</si>
  <si>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</si>
  <si>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</si>
  <si>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</si>
  <si>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</si>
  <si>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</si>
  <si>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</si>
  <si>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</si>
  <si>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</si>
  <si>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</si>
  <si>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</si>
  <si>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</si>
  <si>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</si>
  <si>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</si>
  <si>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</si>
  <si>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</si>
  <si>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</si>
  <si>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</si>
  <si>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</si>
  <si>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</si>
  <si>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</si>
  <si>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</si>
  <si>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</si>
  <si>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</si>
  <si>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</si>
  <si>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</si>
  <si>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</si>
  <si>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</si>
  <si>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</si>
  <si>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</si>
  <si>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</si>
  <si>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</si>
  <si>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</si>
  <si>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</si>
  <si>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</si>
  <si>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</si>
  <si>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</si>
  <si>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</si>
  <si>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</si>
  <si>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</si>
  <si>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</si>
  <si>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</si>
  <si>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</si>
  <si>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</si>
  <si>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</si>
  <si>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</si>
  <si>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</si>
  <si>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</si>
  <si>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</si>
  <si>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</si>
  <si>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</si>
  <si>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</si>
  <si>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</si>
  <si>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</si>
  <si>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</si>
  <si>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</si>
  <si>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</si>
  <si>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</si>
  <si>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</si>
  <si>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</si>
  <si>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</si>
  <si>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</si>
  <si>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</si>
  <si>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</si>
  <si>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</si>
  <si>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</si>
  <si>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</si>
  <si>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</si>
  <si>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</si>
  <si>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</si>
  <si>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</si>
  <si>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</si>
  <si>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</si>
  <si>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</si>
  <si>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</si>
  <si>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</si>
  <si>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</si>
  <si>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</si>
  <si>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</si>
  <si>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</si>
  <si>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</si>
  <si>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</si>
  <si>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</si>
  <si>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</si>
  <si>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</si>
  <si>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</si>
  <si>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</si>
  <si>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</si>
  <si>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</si>
  <si>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</si>
  <si>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</si>
  <si>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</si>
  <si>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</si>
  <si>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</si>
  <si>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</si>
  <si>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</si>
  <si>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</si>
  <si>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</si>
  <si>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</si>
  <si>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</si>
  <si>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</si>
  <si>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</si>
  <si>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</si>
  <si>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</si>
  <si>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</si>
  <si>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</si>
  <si>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</si>
  <si>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</si>
  <si>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</si>
  <si>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</si>
  <si>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</si>
  <si>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</si>
  <si>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</si>
  <si>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</si>
  <si>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</si>
  <si>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</si>
  <si>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</si>
  <si>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</si>
  <si>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</si>
  <si>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</si>
  <si>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</si>
  <si>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</si>
  <si>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</si>
  <si>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</si>
  <si>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</si>
  <si>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</si>
  <si>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</si>
  <si>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</si>
  <si>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</si>
  <si>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</si>
  <si>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</si>
  <si>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</si>
  <si>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</si>
  <si>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</si>
  <si>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</si>
  <si>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</si>
  <si>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</si>
  <si>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</si>
  <si>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</si>
  <si>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</si>
  <si>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</si>
  <si>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</si>
  <si>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</si>
  <si>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</si>
  <si>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</si>
  <si>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</si>
  <si>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</si>
  <si>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</si>
  <si>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</si>
  <si>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</si>
  <si>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</si>
  <si>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</si>
  <si>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</si>
  <si>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</si>
  <si>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</si>
  <si>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</si>
  <si>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</si>
  <si>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</si>
  <si>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</si>
  <si>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</si>
  <si>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</si>
  <si>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</si>
  <si>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</si>
  <si>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</si>
  <si>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</si>
  <si>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</si>
  <si>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</si>
  <si>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</si>
  <si>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</si>
  <si>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</si>
  <si>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</si>
  <si>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</si>
  <si>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</si>
  <si>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</si>
  <si>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</si>
  <si>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</si>
  <si>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</si>
  <si>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</si>
  <si>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</si>
  <si>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</si>
  <si>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</si>
  <si>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</si>
  <si>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</si>
  <si>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</si>
  <si>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</si>
  <si>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</si>
  <si>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</si>
  <si>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</si>
  <si>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</si>
  <si>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</si>
  <si>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</si>
  <si>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</si>
  <si>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</si>
  <si>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</si>
  <si>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</si>
  <si>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</si>
  <si>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</si>
  <si>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</si>
  <si>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</si>
  <si>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</si>
  <si>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</si>
  <si>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</si>
  <si>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</si>
  <si>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</si>
  <si>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</si>
  <si>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</si>
  <si>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</si>
  <si>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</si>
  <si>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</si>
  <si>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</si>
  <si>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</si>
  <si>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</si>
  <si>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</si>
  <si>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</si>
  <si>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</si>
  <si>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</si>
  <si>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</si>
  <si>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</si>
  <si>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</si>
  <si>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</si>
  <si>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</si>
  <si>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</si>
  <si>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</si>
  <si>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</si>
  <si>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</si>
  <si>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</si>
  <si>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</si>
  <si>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</si>
  <si>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</si>
  <si>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</si>
  <si>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</si>
  <si>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</si>
  <si>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</si>
  <si>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</si>
  <si>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</si>
  <si>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</si>
  <si>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</si>
  <si>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</si>
  <si>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</si>
  <si>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</si>
  <si>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</si>
  <si>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</si>
  <si>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</si>
  <si>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</si>
  <si>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</si>
  <si>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</si>
  <si>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</si>
  <si>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</si>
  <si>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</si>
  <si>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</si>
  <si>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</si>
  <si>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</si>
  <si>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</si>
  <si>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</si>
  <si>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</si>
  <si>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</si>
  <si>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</si>
  <si>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</si>
  <si>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</si>
  <si>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</si>
  <si>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</si>
  <si>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</si>
  <si>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</si>
  <si>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</si>
  <si>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</si>
  <si>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</si>
  <si>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</si>
  <si>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</si>
  <si>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</si>
  <si>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</si>
  <si>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</si>
  <si>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</si>
  <si>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</si>
  <si>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</si>
  <si>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</si>
  <si>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</si>
  <si>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</si>
  <si>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</si>
  <si>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</si>
  <si>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</si>
  <si>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</si>
  <si>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</si>
  <si>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</si>
  <si>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</si>
  <si>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</si>
  <si>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</si>
  <si>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</si>
  <si>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</si>
  <si>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</si>
  <si>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</si>
  <si>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</si>
  <si>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</si>
  <si>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</si>
  <si>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</si>
  <si>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</si>
  <si>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</si>
  <si>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</si>
  <si>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</si>
  <si>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</si>
  <si>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</si>
  <si>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</si>
  <si>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</si>
  <si>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</si>
  <si>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</si>
  <si>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</si>
  <si>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</si>
  <si>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</si>
  <si>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</si>
  <si>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</si>
  <si>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</si>
  <si>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</si>
  <si>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</si>
  <si>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</si>
  <si>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</si>
  <si>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</si>
  <si>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</si>
  <si>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</si>
  <si>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</si>
  <si>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</si>
  <si>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</si>
  <si>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</si>
  <si>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</si>
  <si>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</si>
  <si>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</si>
  <si>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</si>
  <si>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</si>
  <si>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</si>
  <si>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</si>
  <si>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</si>
  <si>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</si>
  <si>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</si>
  <si>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</si>
  <si>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</si>
  <si>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</si>
  <si>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</si>
  <si>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</si>
  <si>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</si>
  <si>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</si>
  <si>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</si>
  <si>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</si>
  <si>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</si>
  <si>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</si>
  <si>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</si>
  <si>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</si>
  <si>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</si>
  <si>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</si>
  <si>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</si>
  <si>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</si>
  <si>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</si>
  <si>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</si>
  <si>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</si>
  <si>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</si>
  <si>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</si>
  <si>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</si>
  <si>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</si>
  <si>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</si>
  <si>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</si>
  <si>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</si>
  <si>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</si>
  <si>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</si>
  <si>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</si>
  <si>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</si>
  <si>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</si>
  <si>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</si>
  <si>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</si>
  <si>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</si>
  <si>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</si>
  <si>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</si>
  <si>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</si>
  <si>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</si>
  <si>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</si>
  <si>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</si>
  <si>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</si>
  <si>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</si>
  <si>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</si>
  <si>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</si>
  <si>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</si>
  <si>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</si>
  <si>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</si>
  <si>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</si>
  <si>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</si>
  <si>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</si>
  <si>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</si>
  <si>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</si>
  <si>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</si>
  <si>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</si>
  <si>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</si>
  <si>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</si>
  <si>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</si>
  <si>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</si>
  <si>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</si>
  <si>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</si>
  <si>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</si>
  <si>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</si>
  <si>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</si>
  <si>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</si>
  <si>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</si>
  <si>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</si>
  <si>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</si>
  <si>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</si>
  <si>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</si>
  <si>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</si>
  <si>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</si>
  <si>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</si>
  <si>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</si>
  <si>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</si>
  <si>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</si>
  <si>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</si>
  <si>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</si>
  <si>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</si>
  <si>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</si>
  <si>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</si>
  <si>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</si>
  <si>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</si>
  <si>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</si>
  <si>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</si>
  <si>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</si>
  <si>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</si>
  <si>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</si>
  <si>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</si>
  <si>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</si>
  <si>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</si>
  <si>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</si>
  <si>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</si>
  <si>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</si>
  <si>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</si>
  <si>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</si>
  <si>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</si>
  <si>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</si>
  <si>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</si>
  <si>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</si>
  <si>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</si>
  <si>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</si>
  <si>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</si>
  <si>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</si>
  <si>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</si>
  <si>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</si>
  <si>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</si>
  <si>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</si>
  <si>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</si>
  <si>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</si>
  <si>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</si>
  <si>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</si>
  <si>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</si>
  <si>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</si>
  <si>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</si>
  <si>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</si>
  <si>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</si>
  <si>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</si>
  <si>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</si>
  <si>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</si>
  <si>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</si>
  <si>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</si>
  <si>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</si>
  <si>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</si>
  <si>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</si>
  <si>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</si>
  <si>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</si>
  <si>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</si>
  <si>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</si>
  <si>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</si>
  <si>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</si>
  <si>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</si>
  <si>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</si>
  <si>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</si>
  <si>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</si>
  <si>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</si>
  <si>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</si>
  <si>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</si>
  <si>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</si>
  <si>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</si>
  <si>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</si>
  <si>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</si>
  <si>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</si>
  <si>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</si>
  <si>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</si>
  <si>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</si>
  <si>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</si>
  <si>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</si>
  <si>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</si>
  <si>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</si>
  <si>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</si>
  <si>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</si>
  <si>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</si>
  <si>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</si>
  <si>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</si>
  <si>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</si>
  <si>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</si>
  <si>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</si>
  <si>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</si>
  <si>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</si>
  <si>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</si>
  <si>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</si>
  <si>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</si>
  <si>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</si>
  <si>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</si>
  <si>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</si>
  <si>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</si>
  <si>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</si>
  <si>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</si>
  <si>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</si>
  <si>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</si>
  <si>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</si>
  <si>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</si>
  <si>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</si>
  <si>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</si>
  <si>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</si>
  <si>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</si>
  <si>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</si>
  <si>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</si>
  <si>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</si>
  <si>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</si>
  <si>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</si>
  <si>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</si>
  <si>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</si>
  <si>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</si>
  <si>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</si>
  <si>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</si>
  <si>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</si>
  <si>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</si>
  <si>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</si>
  <si>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</si>
  <si>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</si>
  <si>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</si>
  <si>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</si>
  <si>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</si>
  <si>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</si>
  <si>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</si>
  <si>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</si>
  <si>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</si>
  <si>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</si>
  <si>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</si>
  <si>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</si>
  <si>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</si>
  <si>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</si>
  <si>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</si>
  <si>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</si>
  <si>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</si>
  <si>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</si>
  <si>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</si>
  <si>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</si>
  <si>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</si>
  <si>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</si>
  <si>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</si>
  <si>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</si>
  <si>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</si>
  <si>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</si>
  <si>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</si>
  <si>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</si>
  <si>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</si>
  <si>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</si>
  <si>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</si>
  <si>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</si>
  <si>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</si>
  <si>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</si>
  <si>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</si>
  <si>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</si>
  <si>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</si>
  <si>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</si>
  <si>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</si>
  <si>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</si>
  <si>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</si>
  <si>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</si>
  <si>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</si>
  <si>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</si>
  <si>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</si>
  <si>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</si>
  <si>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</si>
  <si>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</si>
  <si>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</si>
  <si>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</si>
  <si>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</si>
  <si>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</si>
  <si>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</si>
  <si>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</si>
  <si>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</si>
  <si>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</si>
  <si>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</si>
  <si>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</si>
  <si>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</si>
  <si>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</si>
  <si>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</si>
  <si>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</si>
  <si>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</si>
  <si>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</si>
  <si>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</si>
  <si>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</si>
  <si>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</si>
  <si>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</si>
  <si>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</si>
  <si>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</si>
  <si>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</si>
  <si>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</si>
  <si>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</si>
  <si>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</si>
  <si>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</si>
  <si>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</si>
  <si>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</si>
  <si>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</si>
  <si>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</si>
  <si>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</si>
  <si>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</si>
  <si>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</si>
  <si>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</si>
  <si>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</si>
  <si>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</si>
  <si>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</si>
  <si>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</si>
  <si>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</si>
  <si>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</si>
  <si>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</si>
  <si>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</si>
  <si>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</si>
  <si>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</si>
  <si>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</si>
  <si>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</si>
  <si>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</si>
  <si>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</si>
  <si>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</si>
  <si>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</si>
  <si>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</si>
  <si>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</si>
  <si>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</si>
  <si>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</si>
  <si>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</si>
  <si>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</si>
  <si>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</si>
  <si>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</si>
  <si>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</si>
  <si>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</si>
  <si>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</si>
  <si>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</si>
  <si>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</si>
  <si>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</si>
  <si>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</si>
  <si>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</si>
  <si>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</si>
  <si>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</si>
  <si>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</si>
  <si>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</si>
  <si>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</si>
  <si>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</si>
  <si>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</si>
  <si>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</si>
  <si>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</si>
  <si>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</si>
  <si>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</si>
  <si>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</si>
  <si>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</si>
  <si>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</si>
  <si>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</si>
  <si>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</si>
  <si>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</si>
  <si>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</si>
  <si>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</si>
  <si>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</si>
  <si>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</si>
  <si>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</si>
  <si>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</si>
  <si>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</si>
  <si>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</si>
  <si>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</si>
  <si>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</si>
  <si>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</si>
  <si>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</si>
  <si>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</si>
  <si>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</si>
  <si>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</si>
  <si>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</si>
  <si>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</si>
  <si>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</si>
  <si>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</si>
  <si>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</si>
  <si>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</si>
  <si>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</si>
  <si>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</si>
  <si>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</si>
  <si>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</si>
  <si>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</si>
  <si>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</si>
  <si>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</si>
  <si>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</si>
  <si>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</si>
  <si>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</si>
  <si>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</si>
  <si>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</si>
  <si>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</si>
  <si>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</si>
  <si>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</si>
  <si>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</si>
  <si>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</si>
  <si>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</si>
  <si>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</si>
  <si>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</si>
  <si>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</si>
  <si>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</si>
  <si>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</si>
  <si>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</si>
  <si>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</si>
  <si>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</si>
  <si>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</si>
  <si>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</si>
  <si>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</si>
  <si>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</si>
  <si>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</si>
  <si>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</si>
  <si>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</si>
  <si>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</si>
  <si>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</si>
  <si>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</si>
  <si>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</si>
  <si>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</si>
  <si>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</si>
  <si>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</si>
  <si>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</si>
  <si>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</si>
  <si>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</si>
  <si>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</si>
  <si>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</si>
  <si>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</si>
  <si>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</si>
  <si>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</si>
  <si>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</si>
  <si>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</si>
  <si>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</si>
  <si>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</si>
  <si>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</si>
  <si>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</si>
  <si>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</si>
  <si>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</si>
  <si>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</si>
  <si>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</si>
  <si>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</si>
  <si>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</si>
  <si>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</si>
  <si>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</si>
  <si>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</si>
  <si>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</si>
  <si>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</si>
  <si>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</si>
  <si>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</si>
  <si>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</si>
  <si>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</si>
  <si>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</si>
  <si>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</si>
  <si>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</si>
  <si>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</si>
  <si>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</si>
  <si>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</si>
  <si>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</si>
  <si>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</si>
  <si>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</si>
  <si>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</si>
  <si>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</si>
  <si>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</si>
  <si>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</si>
  <si>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</si>
  <si>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</si>
  <si>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</si>
  <si>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</si>
  <si>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</si>
  <si>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</si>
  <si>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</si>
  <si>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</si>
  <si>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</si>
  <si>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</si>
  <si>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</si>
  <si>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</si>
  <si>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</si>
  <si>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</si>
  <si>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</si>
  <si>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</si>
  <si>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</si>
  <si>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</si>
  <si>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</si>
  <si>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</si>
  <si>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</si>
  <si>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</si>
  <si>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</si>
  <si>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</si>
  <si>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</si>
  <si>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</si>
  <si>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</si>
  <si>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</si>
  <si>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</si>
  <si>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</si>
  <si>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</si>
  <si>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</si>
  <si>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</si>
  <si>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</si>
  <si>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</si>
  <si>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</si>
  <si>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</si>
  <si>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</si>
  <si>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</si>
  <si>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</si>
  <si>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</si>
  <si>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</si>
  <si>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</si>
  <si>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</si>
  <si>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</si>
  <si>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</si>
  <si>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</si>
  <si>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</si>
  <si>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</si>
  <si>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</si>
  <si>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</si>
  <si>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</si>
  <si>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</si>
  <si>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</si>
  <si>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</si>
  <si>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</si>
  <si>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</si>
  <si>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</si>
  <si>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</si>
  <si>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</si>
  <si>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</si>
  <si>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</si>
  <si>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</si>
  <si>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</si>
  <si>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</si>
  <si>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</si>
  <si>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</si>
  <si>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</si>
  <si>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</si>
  <si>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</si>
  <si>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</si>
  <si>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</si>
  <si>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</si>
  <si>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</si>
  <si>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</si>
  <si>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</si>
  <si>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</si>
  <si>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</si>
  <si>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</si>
  <si>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</si>
  <si>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</si>
  <si>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</si>
  <si>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</si>
  <si>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</si>
  <si>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</si>
  <si>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</si>
  <si>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</si>
  <si>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</si>
  <si>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</si>
  <si>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</si>
  <si>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</si>
  <si>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</si>
  <si>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</si>
  <si>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</si>
  <si>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</si>
  <si>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</si>
  <si>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</si>
  <si>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</si>
  <si>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</si>
  <si>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</si>
  <si>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</si>
  <si>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</si>
  <si>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</si>
  <si>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</si>
  <si>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</si>
  <si>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</si>
  <si>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</si>
  <si>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</si>
  <si>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</si>
  <si>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</si>
  <si>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</si>
  <si>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</si>
  <si>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</si>
  <si>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</si>
  <si>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</si>
  <si>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</si>
  <si>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</si>
  <si>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</si>
  <si>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</si>
  <si>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</si>
  <si>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</si>
  <si>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</si>
  <si>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</si>
  <si>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</si>
  <si>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</si>
  <si>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</si>
  <si>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</si>
  <si>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</si>
  <si>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</si>
  <si>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</si>
  <si>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</si>
  <si>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</si>
  <si>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</si>
  <si>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</si>
  <si>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</si>
  <si>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</si>
  <si>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</si>
  <si>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</si>
  <si>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</si>
  <si>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</si>
  <si>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</si>
  <si>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</si>
  <si>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</si>
  <si>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</si>
  <si>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</si>
  <si>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</si>
  <si>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</si>
  <si>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</si>
  <si>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</si>
  <si>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</si>
  <si>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</si>
  <si>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</si>
  <si>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</si>
  <si>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</si>
  <si>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</si>
  <si>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</si>
  <si>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</si>
  <si>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</si>
  <si>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</si>
  <si>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</si>
  <si>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</si>
  <si>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</si>
  <si>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</si>
  <si>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</si>
  <si>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</si>
  <si>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</si>
  <si>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</si>
  <si>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</si>
  <si>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</si>
  <si>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</si>
  <si>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</si>
  <si>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</si>
  <si>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</si>
  <si>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</si>
  <si>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</si>
  <si>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</si>
  <si>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</si>
  <si>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</si>
  <si>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</si>
  <si>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</si>
  <si>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</si>
  <si>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</si>
  <si>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</si>
  <si>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</si>
  <si>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</si>
  <si>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</si>
  <si>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</si>
  <si>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</si>
  <si>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</si>
  <si>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</si>
  <si>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</si>
  <si>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</si>
  <si>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</si>
  <si>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</si>
  <si>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</si>
  <si>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</si>
  <si>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</si>
  <si>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</si>
  <si>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</si>
  <si>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</si>
  <si>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</si>
  <si>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</si>
  <si>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</si>
  <si>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</si>
  <si>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</si>
  <si>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</si>
  <si>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</si>
  <si>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</si>
  <si>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</si>
  <si>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</si>
  <si>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</si>
  <si>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</si>
  <si>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</si>
  <si>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</si>
  <si>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</si>
  <si>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</si>
  <si>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</si>
  <si>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</si>
  <si>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</si>
  <si>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</si>
  <si>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</si>
  <si>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</si>
  <si>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</si>
  <si>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</si>
  <si>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</si>
  <si>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</si>
  <si>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</si>
  <si>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</si>
  <si>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</si>
  <si>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</si>
  <si>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</si>
  <si>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</si>
  <si>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</si>
  <si>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</si>
  <si>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</si>
  <si>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</si>
  <si>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</si>
  <si>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</si>
  <si>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</si>
  <si>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</si>
  <si>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</si>
  <si>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</si>
  <si>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</si>
  <si>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</si>
  <si>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</si>
  <si>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</si>
  <si>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</si>
  <si>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</si>
  <si>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</si>
  <si>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</si>
  <si>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</si>
  <si>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</si>
  <si>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</si>
  <si>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</si>
  <si>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</si>
  <si>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</si>
  <si>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</si>
  <si>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</si>
  <si>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</si>
  <si>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</si>
  <si>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</si>
  <si>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</si>
  <si>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</si>
  <si>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</si>
  <si>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</si>
  <si>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</si>
  <si>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</si>
  <si>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</si>
  <si>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</si>
  <si>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</si>
  <si>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</si>
  <si>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</si>
  <si>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</si>
  <si>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</si>
  <si>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</si>
  <si>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</si>
  <si>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</si>
  <si>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</si>
  <si>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</si>
  <si>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</si>
  <si>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</si>
  <si>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</si>
  <si>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</si>
  <si>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</si>
  <si>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</si>
  <si>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</si>
  <si>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</si>
  <si>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</si>
  <si>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</si>
  <si>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</si>
  <si>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</si>
  <si>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</si>
  <si>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</si>
  <si>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</si>
  <si>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</si>
  <si>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</si>
  <si>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</si>
  <si>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</si>
  <si>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</si>
  <si>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</si>
  <si>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</si>
  <si>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</si>
  <si>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</si>
  <si>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</si>
  <si>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</si>
  <si>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</si>
  <si>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</si>
  <si>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</si>
  <si>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</si>
  <si>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</si>
  <si>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</si>
  <si>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</si>
  <si>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</si>
  <si>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</si>
  <si>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</si>
  <si>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</si>
  <si>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</si>
  <si>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</si>
  <si>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</si>
  <si>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</si>
  <si>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</si>
  <si>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</si>
  <si>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</si>
  <si>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</si>
  <si>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</si>
  <si>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</si>
  <si>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</si>
  <si>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</si>
  <si>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</si>
  <si>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</si>
  <si>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</si>
  <si>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</si>
  <si>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</si>
  <si>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</si>
  <si>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</si>
  <si>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</si>
  <si>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</si>
  <si>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</si>
  <si>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</si>
  <si>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</si>
  <si>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</si>
  <si>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</si>
  <si>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</si>
  <si>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</si>
  <si>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</si>
  <si>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</si>
  <si>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</si>
  <si>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</si>
  <si>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</si>
  <si>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</si>
  <si>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</si>
  <si>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</si>
  <si>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</si>
  <si>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</si>
  <si>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</si>
  <si>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</si>
  <si>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</si>
  <si>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</si>
  <si>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</si>
  <si>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</si>
  <si>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</si>
  <si>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</si>
  <si>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</si>
  <si>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</si>
  <si>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</si>
  <si>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</si>
  <si>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</si>
  <si>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</si>
  <si>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</si>
  <si>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</si>
  <si>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</si>
  <si>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</si>
  <si>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</si>
  <si>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</si>
  <si>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</si>
  <si>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</si>
  <si>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</si>
  <si>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</si>
  <si>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</si>
  <si>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</si>
  <si>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</si>
  <si>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</si>
  <si>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</si>
  <si>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</si>
  <si>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</si>
  <si>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</si>
  <si>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</si>
  <si>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</si>
  <si>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</si>
  <si>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</si>
  <si>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</si>
  <si>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</si>
  <si>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</si>
  <si>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</si>
  <si>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</si>
  <si>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</si>
  <si>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</si>
  <si>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</si>
  <si>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</si>
  <si>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</si>
  <si>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</si>
  <si>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</si>
  <si>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</si>
  <si>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</si>
  <si>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</si>
  <si>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</si>
  <si>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</si>
  <si>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</si>
  <si>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</si>
  <si>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</si>
  <si>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</si>
  <si>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</si>
  <si>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</si>
  <si>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</si>
  <si>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</si>
  <si>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</si>
  <si>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</si>
  <si>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</si>
  <si>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</si>
  <si>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</si>
  <si>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</si>
  <si>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</si>
  <si>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</si>
  <si>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</si>
  <si>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</si>
  <si>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</si>
  <si>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</si>
  <si>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</si>
  <si>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</si>
  <si>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</si>
  <si>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</si>
  <si>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</si>
  <si>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</si>
  <si>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</si>
  <si>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</si>
  <si>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</si>
  <si>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</si>
  <si>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</si>
  <si>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</si>
  <si>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</si>
  <si>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</si>
  <si>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</si>
  <si>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</si>
  <si>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</si>
  <si>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</si>
  <si>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</si>
  <si>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</si>
  <si>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</si>
  <si>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</si>
  <si>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</si>
  <si>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</si>
  <si>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</si>
  <si>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</si>
  <si>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</si>
  <si>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</si>
  <si>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</si>
  <si>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</si>
  <si>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</si>
  <si>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</si>
  <si>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</si>
  <si>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</si>
  <si>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</si>
  <si>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</si>
  <si>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</si>
  <si>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</si>
  <si>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</si>
  <si>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</si>
  <si>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</si>
  <si>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</si>
  <si>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</si>
  <si>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</si>
  <si>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</si>
  <si>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</si>
  <si>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</si>
  <si>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</si>
  <si>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</si>
  <si>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</si>
  <si>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</si>
  <si>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</si>
  <si>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</si>
  <si>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</si>
  <si>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</si>
  <si>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</si>
  <si>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</si>
  <si>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</si>
  <si>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</si>
  <si>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</si>
  <si>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</si>
  <si>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</si>
  <si>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</si>
  <si>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</si>
  <si>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</si>
  <si>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</si>
  <si>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</si>
  <si>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</si>
  <si>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</si>
  <si>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</si>
  <si>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</si>
  <si>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</si>
  <si>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</si>
  <si>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</si>
  <si>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</si>
  <si>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</si>
  <si>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</si>
  <si>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</si>
  <si>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</si>
  <si>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</si>
  <si>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</si>
  <si>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</si>
  <si>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</si>
  <si>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</si>
  <si>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</si>
  <si>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</si>
  <si>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</si>
  <si>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</si>
  <si>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</si>
  <si>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</si>
  <si>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</si>
  <si>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</si>
  <si>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</si>
  <si>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</si>
  <si>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</si>
  <si>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</si>
  <si>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</si>
  <si>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</si>
  <si>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</si>
  <si>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</si>
  <si>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</si>
  <si>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</si>
  <si>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</si>
  <si>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</si>
  <si>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</si>
  <si>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</si>
  <si>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</si>
  <si>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</si>
  <si>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</si>
  <si>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</si>
  <si>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</si>
  <si>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</si>
  <si>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</si>
  <si>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</si>
  <si>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</si>
  <si>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</si>
  <si>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</si>
  <si>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</si>
  <si>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</si>
  <si>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</si>
  <si>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</si>
  <si>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</si>
  <si>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</si>
  <si>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</si>
  <si>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</si>
  <si>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</si>
  <si>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</si>
  <si>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</si>
  <si>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</si>
  <si>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</si>
  <si>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</si>
  <si>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</si>
  <si>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</si>
  <si>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</si>
  <si>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</si>
  <si>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</si>
  <si>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</si>
  <si>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</si>
  <si>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</si>
  <si>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</si>
  <si>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</si>
  <si>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</si>
  <si>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</si>
  <si>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</si>
  <si>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</si>
  <si>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</si>
  <si>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</si>
  <si>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</si>
  <si>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</si>
  <si>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</si>
  <si>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</si>
  <si>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</si>
  <si>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</si>
  <si>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</si>
  <si>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</si>
  <si>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</si>
  <si>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</si>
  <si>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</si>
  <si>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</si>
  <si>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</si>
  <si>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</si>
  <si>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</si>
  <si>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</si>
  <si>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</si>
  <si>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</si>
  <si>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</si>
  <si>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</si>
  <si>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</si>
  <si>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</si>
  <si>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</si>
  <si>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</si>
  <si>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</si>
  <si>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</si>
  <si>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</si>
  <si>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</si>
  <si>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</si>
  <si>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</si>
  <si>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</si>
  <si>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</si>
  <si>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</si>
  <si>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</si>
  <si>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</si>
  <si>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</si>
  <si>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</si>
  <si>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</si>
  <si>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</si>
  <si>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</si>
  <si>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</si>
  <si>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</si>
  <si>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</si>
  <si>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</si>
  <si>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</si>
  <si>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</si>
  <si>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</si>
  <si>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</si>
  <si>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</si>
  <si>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</si>
  <si>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</si>
  <si>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</si>
  <si>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</si>
  <si>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</si>
  <si>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</si>
  <si>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</si>
  <si>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</si>
  <si>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</si>
  <si>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</si>
  <si>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</si>
  <si>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</si>
  <si>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</si>
  <si>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</si>
  <si>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</si>
  <si>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</si>
  <si>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</si>
  <si>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</si>
  <si>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</si>
  <si>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</si>
  <si>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</si>
  <si>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</si>
  <si>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</si>
  <si>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</si>
  <si>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</si>
  <si>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</si>
  <si>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</si>
  <si>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</si>
  <si>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</si>
  <si>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</si>
  <si>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</si>
  <si>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</si>
  <si>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</si>
  <si>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</si>
  <si>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</si>
  <si>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</si>
  <si>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</si>
  <si>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</si>
  <si>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</si>
  <si>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</si>
  <si>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</si>
  <si>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</si>
  <si>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</si>
  <si>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</si>
  <si>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</si>
  <si>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</si>
  <si>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</si>
  <si>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</si>
  <si>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</si>
  <si>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</si>
  <si>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</si>
  <si>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</si>
  <si>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</si>
  <si>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</si>
  <si>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</si>
  <si>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</si>
  <si>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</si>
  <si>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</si>
  <si>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</si>
  <si>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</si>
  <si>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</si>
  <si>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</si>
  <si>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</si>
  <si>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</si>
  <si>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</si>
  <si>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</si>
  <si>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</si>
  <si>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</si>
  <si>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</si>
  <si>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</si>
  <si>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</si>
  <si>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</si>
  <si>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</si>
  <si>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</si>
  <si>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</si>
  <si>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</si>
  <si>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</si>
  <si>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</si>
  <si>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</si>
  <si>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</si>
  <si>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</si>
  <si>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</si>
  <si>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</si>
  <si>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</si>
  <si>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</si>
  <si>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</si>
  <si>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</si>
  <si>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</si>
  <si>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</si>
  <si>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</si>
  <si>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</si>
  <si>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</si>
  <si>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</si>
  <si>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</si>
  <si>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</si>
  <si>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</si>
  <si>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</si>
  <si>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</si>
  <si>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</si>
  <si>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</si>
  <si>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</si>
  <si>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</si>
  <si>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</si>
  <si>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</si>
  <si>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</si>
  <si>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</si>
  <si>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</si>
  <si>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</si>
  <si>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</si>
  <si>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</si>
  <si>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</si>
  <si>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</si>
  <si>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</si>
  <si>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</si>
  <si>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</si>
  <si>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</si>
  <si>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</si>
  <si>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</si>
  <si>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</si>
  <si>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</si>
  <si>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</si>
  <si>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</si>
  <si>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</si>
  <si>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</si>
  <si>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</si>
  <si>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</si>
  <si>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</si>
  <si>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</si>
  <si>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</si>
  <si>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</si>
  <si>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</si>
  <si>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</si>
  <si>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</si>
  <si>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</si>
  <si>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</si>
  <si>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</si>
  <si>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</si>
  <si>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</si>
  <si>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</si>
  <si>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</si>
  <si>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</si>
  <si>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</si>
  <si>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</si>
  <si>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</si>
  <si>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</si>
  <si>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</si>
  <si>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</si>
  <si>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</si>
  <si>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</si>
  <si>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</si>
  <si>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</si>
  <si>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</si>
  <si>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</si>
  <si>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</si>
  <si>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</si>
  <si>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</si>
  <si>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</si>
  <si>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</si>
  <si>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</si>
  <si>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</si>
  <si>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</si>
  <si>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</si>
  <si>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</si>
  <si>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</si>
  <si>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</si>
  <si>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</si>
  <si>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</si>
  <si>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</si>
  <si>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</si>
  <si>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</si>
  <si>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</si>
  <si>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</si>
  <si>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</si>
  <si>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</si>
  <si>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</si>
  <si>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</si>
  <si>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</si>
  <si>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</si>
  <si>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</si>
  <si>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</si>
  <si>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</si>
  <si>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</si>
  <si>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</si>
  <si>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</si>
  <si>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</si>
  <si>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</si>
  <si>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</si>
  <si>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</si>
  <si>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</si>
  <si>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</si>
  <si>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</si>
  <si>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</si>
  <si>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</si>
  <si>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</si>
  <si>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</si>
  <si>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</si>
  <si>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</si>
  <si>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</si>
  <si>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</si>
  <si>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</si>
  <si>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</si>
  <si>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</si>
  <si>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</si>
  <si>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</si>
  <si>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</si>
  <si>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</si>
  <si>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</si>
  <si>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</si>
  <si>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</si>
  <si>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</si>
  <si>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</si>
  <si>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</si>
  <si>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</si>
  <si>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</si>
  <si>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</si>
  <si>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</si>
  <si>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</si>
  <si>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</si>
  <si>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</si>
  <si>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</si>
  <si>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</si>
  <si>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</si>
  <si>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</si>
  <si>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</si>
  <si>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</si>
  <si>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</si>
  <si>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</si>
  <si>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</si>
  <si>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</si>
  <si>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</si>
  <si>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</si>
  <si>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</si>
  <si>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</si>
  <si>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</si>
  <si>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</si>
  <si>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</si>
  <si>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</si>
  <si>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</si>
  <si>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</si>
  <si>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</si>
  <si>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</si>
  <si>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</si>
  <si>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</si>
  <si>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</si>
  <si>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</si>
  <si>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</si>
  <si>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</si>
  <si>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</si>
  <si>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</si>
  <si>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</si>
  <si>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</si>
  <si>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</si>
  <si>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</si>
  <si>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</si>
  <si>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</si>
  <si>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</si>
  <si>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</si>
  <si>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</si>
  <si>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</si>
  <si>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</si>
  <si>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</si>
  <si>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</si>
  <si>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</si>
  <si>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</si>
  <si>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</si>
  <si>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</si>
  <si>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</si>
  <si>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</si>
  <si>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</si>
  <si>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</si>
  <si>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</si>
  <si>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</si>
  <si>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</si>
  <si>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</si>
  <si>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</si>
  <si>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</si>
  <si>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</si>
  <si>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</si>
  <si>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</si>
  <si>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</si>
  <si>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</si>
  <si>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</si>
  <si>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</si>
  <si>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</si>
  <si>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</si>
  <si>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</si>
  <si>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</si>
  <si>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</si>
  <si>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</si>
  <si>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</si>
  <si>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</si>
  <si>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</si>
  <si>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</si>
  <si>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</si>
  <si>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</si>
  <si>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</si>
  <si>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</si>
  <si>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</si>
  <si>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</si>
  <si>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</si>
  <si>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</si>
  <si>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</si>
  <si>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</si>
  <si>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</si>
  <si>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</si>
  <si>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</si>
  <si>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</si>
  <si>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</si>
  <si>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</si>
  <si>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</si>
  <si>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</si>
  <si>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</si>
  <si>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</si>
  <si>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</si>
  <si>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</si>
  <si>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</si>
  <si>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</si>
  <si>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</si>
  <si>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</si>
  <si>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</si>
  <si>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</si>
  <si>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</si>
  <si>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</si>
  <si>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</si>
  <si>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</si>
  <si>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</si>
  <si>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</si>
  <si>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</si>
  <si>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</si>
  <si>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</si>
  <si>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</si>
  <si>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</si>
  <si>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</si>
  <si>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</si>
  <si>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</si>
  <si>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</si>
  <si>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</si>
  <si>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</si>
  <si>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</si>
  <si>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</si>
  <si>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</si>
  <si>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</si>
  <si>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</si>
  <si>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</si>
  <si>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</si>
  <si>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</si>
  <si>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</si>
  <si>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</si>
  <si>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</si>
  <si>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</si>
  <si>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</si>
  <si>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</si>
  <si>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</si>
  <si>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</si>
  <si>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</si>
  <si>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</si>
  <si>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</si>
  <si>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</si>
  <si>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</si>
  <si>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</si>
  <si>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</si>
  <si>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</si>
  <si>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</si>
  <si>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</si>
  <si>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</si>
  <si>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</si>
  <si>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</si>
  <si>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</si>
  <si>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</si>
  <si>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</si>
  <si>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</si>
  <si>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</si>
  <si>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</si>
  <si>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</si>
  <si>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</si>
  <si>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</si>
  <si>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</si>
  <si>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</si>
  <si>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</si>
  <si>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</si>
  <si>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</si>
  <si>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</si>
  <si>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</si>
  <si>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</si>
  <si>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</si>
  <si>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</si>
  <si>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</si>
  <si>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</si>
  <si>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</si>
  <si>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</si>
  <si>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</si>
  <si>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</si>
  <si>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</si>
  <si>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</si>
  <si>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</si>
  <si>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</si>
  <si>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</si>
  <si>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</si>
  <si>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</si>
  <si>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</si>
  <si>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</si>
  <si>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</si>
  <si>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</si>
  <si>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</si>
  <si>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</si>
  <si>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</si>
  <si>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</si>
  <si>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</si>
  <si>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</si>
  <si>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</si>
  <si>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</si>
  <si>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</si>
  <si>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</si>
  <si>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</si>
  <si>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</si>
  <si>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</si>
  <si>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</si>
  <si>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</si>
  <si>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</si>
  <si>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</si>
  <si>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</si>
  <si>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</si>
  <si>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</si>
  <si>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</si>
  <si>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</si>
  <si>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</si>
  <si>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</si>
  <si>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</si>
  <si>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</si>
  <si>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</si>
  <si>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</si>
  <si>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</si>
  <si>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</si>
  <si>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</si>
  <si>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</si>
  <si>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</si>
  <si>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</si>
  <si>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</si>
  <si>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</si>
  <si>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</si>
  <si>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</si>
  <si>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</si>
  <si>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</si>
  <si>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</si>
  <si>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</si>
  <si>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</si>
  <si>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</si>
  <si>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</si>
  <si>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</si>
  <si>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</si>
  <si>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</si>
  <si>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</si>
  <si>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</si>
  <si>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</si>
  <si>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</si>
  <si>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</si>
  <si>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</si>
  <si>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</si>
  <si>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</si>
  <si>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</si>
  <si>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</si>
  <si>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</si>
  <si>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</si>
  <si>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</si>
  <si>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</si>
  <si>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</si>
  <si>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</si>
  <si>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</si>
  <si>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</si>
  <si>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</si>
  <si>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</si>
  <si>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</si>
  <si>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</si>
  <si>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</si>
  <si>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</si>
  <si>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</si>
  <si>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</si>
  <si>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</si>
  <si>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</si>
  <si>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</si>
  <si>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</si>
  <si>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</si>
  <si>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</si>
  <si>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</si>
  <si>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</si>
  <si>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</si>
  <si>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</si>
  <si>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</si>
  <si>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</si>
  <si>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</si>
  <si>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</si>
  <si>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</si>
  <si>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</si>
  <si>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</si>
  <si>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</si>
  <si>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</si>
  <si>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</si>
  <si>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</si>
  <si>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</si>
  <si>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</si>
  <si>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</si>
  <si>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</si>
  <si>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</si>
  <si>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</si>
  <si>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</si>
  <si>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</si>
  <si>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</si>
  <si>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</si>
  <si>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</si>
  <si>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</si>
  <si>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</si>
  <si>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</si>
  <si>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</si>
  <si>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</si>
  <si>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</si>
  <si>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</si>
  <si>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</si>
  <si>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</si>
  <si>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</si>
  <si>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</si>
  <si>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</si>
  <si>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</si>
  <si>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</si>
  <si>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</si>
  <si>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</si>
  <si>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</si>
  <si>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</si>
  <si>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</si>
  <si>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</si>
  <si>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</si>
  <si>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</si>
  <si>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</si>
  <si>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</si>
  <si>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</si>
  <si>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</si>
  <si>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</si>
  <si>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</si>
  <si>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</si>
  <si>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</si>
  <si>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</si>
  <si>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</si>
  <si>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</si>
  <si>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</si>
  <si>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</si>
  <si>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</si>
  <si>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</si>
  <si>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</si>
  <si>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</si>
  <si>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</si>
  <si>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</si>
  <si>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</si>
  <si>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</si>
  <si>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</si>
  <si>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</si>
  <si>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</si>
  <si>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</si>
  <si>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</si>
  <si>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</si>
  <si>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</si>
  <si>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</si>
  <si>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</si>
  <si>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</si>
  <si>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</si>
  <si>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</si>
  <si>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</si>
  <si>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</si>
  <si>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</si>
  <si>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</si>
  <si>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</si>
  <si>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</si>
  <si>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</si>
  <si>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</si>
  <si>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</si>
  <si>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</si>
  <si>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</si>
  <si>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</si>
  <si>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</si>
  <si>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</si>
  <si>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</si>
  <si>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</si>
  <si>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</si>
  <si>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</si>
  <si>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</si>
  <si>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</si>
  <si>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</si>
  <si>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</si>
  <si>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</si>
  <si>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</si>
  <si>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</si>
  <si>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</si>
  <si>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</si>
  <si>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</si>
  <si>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</si>
  <si>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</si>
  <si>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</si>
  <si>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</si>
  <si>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</si>
  <si>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</si>
  <si>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</si>
  <si>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</si>
  <si>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</si>
  <si>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</si>
  <si>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</si>
  <si>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</si>
  <si>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</si>
  <si>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</si>
  <si>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</si>
  <si>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</si>
  <si>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</si>
  <si>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</si>
  <si>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</si>
  <si>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</si>
  <si>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</si>
  <si>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</si>
  <si>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</si>
  <si>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</si>
  <si>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</si>
  <si>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</si>
  <si>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</si>
  <si>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</si>
  <si>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</si>
  <si>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</si>
  <si>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</si>
  <si>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</si>
  <si>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</si>
  <si>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</si>
  <si>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</si>
  <si>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</si>
  <si>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</si>
  <si>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</si>
  <si>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</si>
  <si>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</si>
  <si>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</si>
  <si>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</si>
  <si>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</si>
  <si>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</si>
  <si>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</si>
  <si>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</si>
  <si>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</si>
  <si>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</si>
  <si>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</si>
  <si>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</si>
  <si>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</si>
  <si>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</si>
  <si>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</si>
  <si>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</si>
  <si>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</si>
  <si>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</si>
  <si>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</si>
  <si>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</si>
  <si>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</si>
  <si>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</si>
  <si>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</si>
  <si>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</si>
  <si>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</si>
  <si>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</si>
  <si>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</si>
  <si>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</si>
  <si>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</si>
  <si>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</si>
  <si>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</si>
  <si>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</si>
  <si>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</si>
  <si>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</si>
  <si>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</si>
  <si>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</si>
  <si>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</si>
  <si>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</si>
  <si>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</si>
  <si>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</si>
  <si>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</si>
  <si>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</si>
  <si>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</si>
  <si>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</si>
  <si>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</si>
  <si>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</si>
  <si>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</si>
  <si>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</si>
  <si>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</si>
  <si>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</si>
  <si>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</si>
  <si>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</si>
  <si>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</si>
  <si>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</si>
  <si>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</si>
  <si>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</si>
  <si>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</si>
  <si>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</si>
  <si>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</si>
  <si>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</si>
  <si>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</si>
  <si>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</si>
  <si>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</si>
  <si>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</si>
  <si>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</si>
  <si>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</si>
  <si>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</si>
  <si>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</si>
  <si>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</si>
  <si>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</si>
  <si>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</si>
  <si>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</si>
  <si>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</si>
  <si>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</si>
  <si>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</si>
  <si>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</si>
  <si>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</si>
  <si>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</si>
  <si>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</si>
  <si>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</si>
  <si>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</si>
  <si>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</si>
  <si>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</si>
  <si>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</si>
  <si>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</si>
  <si>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</si>
  <si>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</si>
  <si>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</si>
  <si>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</si>
  <si>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</si>
  <si>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</si>
  <si>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</si>
  <si>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</si>
  <si>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</si>
  <si>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</si>
  <si>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</si>
  <si>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</si>
  <si>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</si>
  <si>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</si>
  <si>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</si>
  <si>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</si>
  <si>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</si>
  <si>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</si>
  <si>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</si>
  <si>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</si>
  <si>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</si>
  <si>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</si>
  <si>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</si>
  <si>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</si>
  <si>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</si>
  <si>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</si>
  <si>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</si>
  <si>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</si>
  <si>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</si>
  <si>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</si>
  <si>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</si>
  <si>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</si>
  <si>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</si>
  <si>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</si>
  <si>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</si>
  <si>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</si>
  <si>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</si>
  <si>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</si>
  <si>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</si>
  <si>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</si>
  <si>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</si>
  <si>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</si>
  <si>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</si>
  <si>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</si>
  <si>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</si>
  <si>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</si>
  <si>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</si>
  <si>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</si>
  <si>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</si>
  <si>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</si>
  <si>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</si>
  <si>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</si>
  <si>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</si>
  <si>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</si>
  <si>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</si>
  <si>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</si>
  <si>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</si>
  <si>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</si>
  <si>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</si>
  <si>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</si>
  <si>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</si>
  <si>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</si>
  <si>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</si>
  <si>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</si>
  <si>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</si>
  <si>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</si>
  <si>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</si>
  <si>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</si>
  <si>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</si>
  <si>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</si>
  <si>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</si>
  <si>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</si>
  <si>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</si>
  <si>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</si>
  <si>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</si>
  <si>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</si>
  <si>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</si>
  <si>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</si>
  <si>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</si>
  <si>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</si>
  <si>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</si>
  <si>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</si>
  <si>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</si>
  <si>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</si>
  <si>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</si>
  <si>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</si>
  <si>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</si>
  <si>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</si>
  <si>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</si>
  <si>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</si>
  <si>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</si>
  <si>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</si>
  <si>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</si>
  <si>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</si>
  <si>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</si>
  <si>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</si>
  <si>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</si>
  <si>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</si>
  <si>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</si>
  <si>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</si>
  <si>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</si>
  <si>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</si>
  <si>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</si>
  <si>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</si>
  <si>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</si>
  <si>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</si>
  <si>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</si>
  <si>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</si>
  <si>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</si>
  <si>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</si>
  <si>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</si>
  <si>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</si>
  <si>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</si>
  <si>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</si>
  <si>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</si>
  <si>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</si>
  <si>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</si>
  <si>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</si>
  <si>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</si>
  <si>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</si>
  <si>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</si>
  <si>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</si>
  <si>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</si>
  <si>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</si>
  <si>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</si>
  <si>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</si>
  <si>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</si>
  <si>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</si>
  <si>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</si>
  <si>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</si>
  <si>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</si>
  <si>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</si>
  <si>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</si>
  <si>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</si>
  <si>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</si>
  <si>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</si>
  <si>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</si>
  <si>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</si>
  <si>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</si>
  <si>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</si>
  <si>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</si>
  <si>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</si>
  <si>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</si>
  <si>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</si>
  <si>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</si>
  <si>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</si>
  <si>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</si>
  <si>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</si>
  <si>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</si>
  <si>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</si>
  <si>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</si>
  <si>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</si>
  <si>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</si>
  <si>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</si>
  <si>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</si>
  <si>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</si>
  <si>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</si>
  <si>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</si>
  <si>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</si>
  <si>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</si>
  <si>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</si>
  <si>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</si>
  <si>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</si>
  <si>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</si>
  <si>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</si>
  <si>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</si>
  <si>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</si>
  <si>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</si>
  <si>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</si>
  <si>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</si>
  <si>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</si>
  <si>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</si>
  <si>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</si>
  <si>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</si>
  <si>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</si>
  <si>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</si>
  <si>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</si>
  <si>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</si>
  <si>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</si>
  <si>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</si>
  <si>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</si>
  <si>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</si>
  <si>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</si>
  <si>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</si>
  <si>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</si>
  <si>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</si>
  <si>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</si>
  <si>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</si>
  <si>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</si>
  <si>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</si>
  <si>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</si>
  <si>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</si>
  <si>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</si>
  <si>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</si>
  <si>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</si>
  <si>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</si>
  <si>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</si>
  <si>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</si>
  <si>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</si>
  <si>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</si>
  <si>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</si>
  <si>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</si>
  <si>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</si>
  <si>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</si>
  <si>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</si>
  <si>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</si>
  <si>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</si>
  <si>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</si>
  <si>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</si>
  <si>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</si>
  <si>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</si>
  <si>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</si>
  <si>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</si>
  <si>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</si>
  <si>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</si>
  <si>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</si>
  <si>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</si>
  <si>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</si>
  <si>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</si>
  <si>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</si>
  <si>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</si>
  <si>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</si>
  <si>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</si>
  <si>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</si>
  <si>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</si>
  <si>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</si>
  <si>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</si>
  <si>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</si>
  <si>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</si>
  <si>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</si>
  <si>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</si>
  <si>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</si>
  <si>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</si>
  <si>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</si>
  <si>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</si>
  <si>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</si>
  <si>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</si>
  <si>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</si>
  <si>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</si>
  <si>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</si>
  <si>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</si>
  <si>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</si>
  <si>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</si>
  <si>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</si>
  <si>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</si>
  <si>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</si>
  <si>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</si>
  <si>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</si>
  <si>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</si>
  <si>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</si>
  <si>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</si>
  <si>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</si>
  <si>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</si>
  <si>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</si>
  <si>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</si>
  <si>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</si>
  <si>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</si>
  <si>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</si>
  <si>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</si>
  <si>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</si>
  <si>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</si>
  <si>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</si>
  <si>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</si>
  <si>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</si>
  <si>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</si>
  <si>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</si>
  <si>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</si>
  <si>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</si>
  <si>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</si>
  <si>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</si>
  <si>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</si>
  <si>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</si>
  <si>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</si>
  <si>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</si>
  <si>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</si>
  <si>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</si>
  <si>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</si>
  <si>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</si>
  <si>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</si>
  <si>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</si>
  <si>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</si>
  <si>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</si>
  <si>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</si>
  <si>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</si>
  <si>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</si>
  <si>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</si>
  <si>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</si>
  <si>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</si>
  <si>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</si>
  <si>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</si>
  <si>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</si>
  <si>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</si>
  <si>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</si>
  <si>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</si>
  <si>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</si>
  <si>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</si>
  <si>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</si>
  <si>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</si>
  <si>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</si>
  <si>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</si>
  <si>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</si>
  <si>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</si>
  <si>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</si>
  <si>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</si>
  <si>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</si>
  <si>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</si>
  <si>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</si>
  <si>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</si>
  <si>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</si>
  <si>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</si>
  <si>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</si>
  <si>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</si>
  <si>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</si>
  <si>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</si>
  <si>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</si>
  <si>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</si>
  <si>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</si>
  <si>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</si>
  <si>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</si>
  <si>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</si>
  <si>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</si>
  <si>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</si>
  <si>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</si>
  <si>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</si>
  <si>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</si>
  <si>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</si>
  <si>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</si>
  <si>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</si>
  <si>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</si>
  <si>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</si>
  <si>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</si>
  <si>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</si>
  <si>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</si>
  <si>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</si>
  <si>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</si>
  <si>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</si>
  <si>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</si>
  <si>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</si>
  <si>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</si>
  <si>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</si>
  <si>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</si>
  <si>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</si>
  <si>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</si>
  <si>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</si>
  <si>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</si>
  <si>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</si>
  <si>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</si>
  <si>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</si>
  <si>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</si>
  <si>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</si>
  <si>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</si>
  <si>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</si>
  <si>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</si>
  <si>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</si>
  <si>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</si>
  <si>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</si>
  <si>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</si>
  <si>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</si>
  <si>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</si>
  <si>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</si>
  <si>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</si>
  <si>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</si>
  <si>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</si>
  <si>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</si>
  <si>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</si>
  <si>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</si>
  <si>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</si>
  <si>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</si>
  <si>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</si>
  <si>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</si>
  <si>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</si>
  <si>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</si>
  <si>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</si>
  <si>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</si>
  <si>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</si>
  <si>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</si>
  <si>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</si>
  <si>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</si>
  <si>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</si>
  <si>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</si>
  <si>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</si>
  <si>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</si>
  <si>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</si>
  <si>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</si>
  <si>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</si>
  <si>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</si>
  <si>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</si>
  <si>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</si>
  <si>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</si>
  <si>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</si>
  <si>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</si>
  <si>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</si>
  <si>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</si>
  <si>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</si>
  <si>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</si>
  <si>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</si>
  <si>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</si>
  <si>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</si>
  <si>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</si>
  <si>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</si>
  <si>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</si>
  <si>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</si>
  <si>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</si>
  <si>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</si>
  <si>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</si>
  <si>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</si>
  <si>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</si>
  <si>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</si>
  <si>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</si>
  <si>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</si>
  <si>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</si>
  <si>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</si>
  <si>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</si>
  <si>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</si>
  <si>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</si>
  <si>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</si>
  <si>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</si>
  <si>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</si>
  <si>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</si>
  <si>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</si>
  <si>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</si>
  <si>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</si>
  <si>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</si>
  <si>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</si>
  <si>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</si>
  <si>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</si>
  <si>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</si>
  <si>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</si>
  <si>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</si>
  <si>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</si>
  <si>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</si>
  <si>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</si>
  <si>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</si>
  <si>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</si>
  <si>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</si>
  <si>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</si>
  <si>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</si>
  <si>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</si>
  <si>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</si>
  <si>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</si>
  <si>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</si>
  <si>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</si>
  <si>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</si>
  <si>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</si>
  <si>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</si>
  <si>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</si>
  <si>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</si>
  <si>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</si>
  <si>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</si>
  <si>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</si>
  <si>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</si>
  <si>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</si>
  <si>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</si>
  <si>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</si>
  <si>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</si>
  <si>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</si>
  <si>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</si>
  <si>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</si>
  <si>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</si>
  <si>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</si>
  <si>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</si>
  <si>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</si>
  <si>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</si>
  <si>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</si>
  <si>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</si>
  <si>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</si>
  <si>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</si>
  <si>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</si>
  <si>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</si>
  <si>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</si>
  <si>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</si>
  <si>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</si>
  <si>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</si>
  <si>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</si>
  <si>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</si>
  <si>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</si>
  <si>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</si>
  <si>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</si>
  <si>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</si>
  <si>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</si>
  <si>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</si>
  <si>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</si>
  <si>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</si>
  <si>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</si>
  <si>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</si>
  <si>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</si>
  <si>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</si>
  <si>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</si>
  <si>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</si>
  <si>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</si>
  <si>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</si>
  <si>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</si>
  <si>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</si>
  <si>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</si>
  <si>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</si>
  <si>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</si>
  <si>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</si>
  <si>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</si>
  <si>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</si>
  <si>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</si>
  <si>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</si>
  <si>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</si>
  <si>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</si>
  <si>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</si>
  <si>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</si>
  <si>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</si>
  <si>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</si>
  <si>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</si>
  <si>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</si>
  <si>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</si>
  <si>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</si>
  <si>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</si>
  <si>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</si>
  <si>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</si>
  <si>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</si>
  <si>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</si>
  <si>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</si>
  <si>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</si>
  <si>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</si>
  <si>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</si>
  <si>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</si>
  <si>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</si>
  <si>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</si>
  <si>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</si>
  <si>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</si>
  <si>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</si>
  <si>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</si>
  <si>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</si>
  <si>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</si>
  <si>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</si>
  <si>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</si>
  <si>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</si>
  <si>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</si>
  <si>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</si>
  <si>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</si>
  <si>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</si>
  <si>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</si>
  <si>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</si>
  <si>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</si>
  <si>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</si>
  <si>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</si>
  <si>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</si>
  <si>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</si>
  <si>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</si>
  <si>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</si>
  <si>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</si>
  <si>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</si>
  <si>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</si>
  <si>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</si>
  <si>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</si>
  <si>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</si>
  <si>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</si>
  <si>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</si>
  <si>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</si>
  <si>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</si>
  <si>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</si>
  <si>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</si>
  <si>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</si>
  <si>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</si>
  <si>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</si>
  <si>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</si>
  <si>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</si>
  <si>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</si>
  <si>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</si>
  <si>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</si>
  <si>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</si>
  <si>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</si>
  <si>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</si>
  <si>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</si>
  <si>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</si>
  <si>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</si>
  <si>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</si>
  <si>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</si>
  <si>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</si>
  <si>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</si>
  <si>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</si>
  <si>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</si>
  <si>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</si>
  <si>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</si>
  <si>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</si>
  <si>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</si>
  <si>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</si>
  <si>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</si>
  <si>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</si>
  <si>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</si>
  <si>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</si>
  <si>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</si>
  <si>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</si>
  <si>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</si>
  <si>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</si>
  <si>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</si>
  <si>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</si>
  <si>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</si>
  <si>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</si>
  <si>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</si>
  <si>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</si>
  <si>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</si>
  <si>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</si>
  <si>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</si>
  <si>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</si>
  <si>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</si>
  <si>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</si>
  <si>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</si>
  <si>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</si>
  <si>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</si>
  <si>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</si>
  <si>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</si>
  <si>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</si>
  <si>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</si>
  <si>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</si>
  <si>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</si>
  <si>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</si>
  <si>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</si>
  <si>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</si>
  <si>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</si>
  <si>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</si>
  <si>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</si>
  <si>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</si>
  <si>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</si>
  <si>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</si>
  <si>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</si>
  <si>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</si>
  <si>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</si>
  <si>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</si>
  <si>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</si>
  <si>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</si>
  <si>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</si>
  <si>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</si>
  <si>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</si>
  <si>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</si>
  <si>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</si>
  <si>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</si>
  <si>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</si>
  <si>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</si>
  <si>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</si>
  <si>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</si>
  <si>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</si>
  <si>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</si>
  <si>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</si>
  <si>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</si>
  <si>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</si>
  <si>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</si>
  <si>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</si>
  <si>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</si>
  <si>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</si>
  <si>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</si>
  <si>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</si>
  <si>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</si>
  <si>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</si>
  <si>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</si>
  <si>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</si>
  <si>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</si>
  <si>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</si>
  <si>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</si>
  <si>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</si>
  <si>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</si>
  <si>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</si>
  <si>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</si>
  <si>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</si>
  <si>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</si>
  <si>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</si>
  <si>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</si>
  <si>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</si>
  <si>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</si>
  <si>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</si>
  <si>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</si>
  <si>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</si>
  <si>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</si>
  <si>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</si>
  <si>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</si>
  <si>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</si>
  <si>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</si>
  <si>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</si>
  <si>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</si>
  <si>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</si>
  <si>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</si>
  <si>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</si>
  <si>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</si>
  <si>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</si>
  <si>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</si>
  <si>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</si>
  <si>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</si>
  <si>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</si>
  <si>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</si>
  <si>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</si>
  <si>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</si>
  <si>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</si>
  <si>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</si>
  <si>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</si>
  <si>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</si>
  <si>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</si>
  <si>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</si>
  <si>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</si>
  <si>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</si>
  <si>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</si>
  <si>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</si>
  <si>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</si>
  <si>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</si>
  <si>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</si>
  <si>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</si>
  <si>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</si>
  <si>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</si>
  <si>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</si>
  <si>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</si>
  <si>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</si>
  <si>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</si>
  <si>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</si>
  <si>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</si>
  <si>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</si>
  <si>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</si>
  <si>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</si>
  <si>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</si>
  <si>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</si>
  <si>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</si>
  <si>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</si>
  <si>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</si>
  <si>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</si>
  <si>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</si>
  <si>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</si>
  <si>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</si>
  <si>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</si>
  <si>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</si>
  <si>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</si>
  <si>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</si>
  <si>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</si>
  <si>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</si>
  <si>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</si>
  <si>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</si>
  <si>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</si>
  <si>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</si>
  <si>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</si>
  <si>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</si>
  <si>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</si>
  <si>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</si>
  <si>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</si>
  <si>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</si>
  <si>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</si>
  <si>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</si>
  <si>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</si>
  <si>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</si>
  <si>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</si>
  <si>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</si>
  <si>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</si>
  <si>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</si>
  <si>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</si>
  <si>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</si>
  <si>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</si>
  <si>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</si>
  <si>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</si>
  <si>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</si>
  <si>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</si>
  <si>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</si>
  <si>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</si>
  <si>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</si>
  <si>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</si>
  <si>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</si>
  <si>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</si>
  <si>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</si>
  <si>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</si>
  <si>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</si>
  <si>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</si>
  <si>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</si>
  <si>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</si>
  <si>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</si>
  <si>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</si>
  <si>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</si>
  <si>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</si>
  <si>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</si>
  <si>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</si>
  <si>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</si>
  <si>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</si>
  <si>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</si>
  <si>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</si>
  <si>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</si>
  <si>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</si>
  <si>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</si>
  <si>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</si>
  <si>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</si>
  <si>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</si>
  <si>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</si>
  <si>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</si>
  <si>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</si>
  <si>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</si>
  <si>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</si>
  <si>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</si>
  <si>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</si>
  <si>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</si>
  <si>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</si>
  <si>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</si>
  <si>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</si>
  <si>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</si>
  <si>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</si>
  <si>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</si>
  <si>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</si>
  <si>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</si>
  <si>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</si>
  <si>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</si>
  <si>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</si>
  <si>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</si>
  <si>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</si>
  <si>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</si>
  <si>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</si>
  <si>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</si>
  <si>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</si>
  <si>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</si>
  <si>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</si>
  <si>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</si>
  <si>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</si>
  <si>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</si>
  <si>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</si>
  <si>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</si>
  <si>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</si>
  <si>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</si>
  <si>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</si>
  <si>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</si>
  <si>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</si>
  <si>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</si>
  <si>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</si>
  <si>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</si>
  <si>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</si>
  <si>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</si>
  <si>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</si>
  <si>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</si>
  <si>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</si>
  <si>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</si>
  <si>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</si>
  <si>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</si>
  <si>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</si>
  <si>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</si>
  <si>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</si>
  <si>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</si>
  <si>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</si>
  <si>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</si>
  <si>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</si>
  <si>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</si>
  <si>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</si>
  <si>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</si>
  <si>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</si>
  <si>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</si>
  <si>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</si>
  <si>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</si>
  <si>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</si>
  <si>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</si>
  <si>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</si>
  <si>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</si>
  <si>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</si>
  <si>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</si>
  <si>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</si>
  <si>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</si>
  <si>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</si>
  <si>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</si>
  <si>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</si>
  <si>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</si>
  <si>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</si>
  <si>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</si>
  <si>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</si>
  <si>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</si>
  <si>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</si>
  <si>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</si>
  <si>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</si>
  <si>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</si>
  <si>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</si>
  <si>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</si>
  <si>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</si>
  <si>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</si>
  <si>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</si>
  <si>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</si>
  <si>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</si>
  <si>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</si>
  <si>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</si>
  <si>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</si>
  <si>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</si>
  <si>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</si>
  <si>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</si>
  <si>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</si>
  <si>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</si>
  <si>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</si>
  <si>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</si>
  <si>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</si>
  <si>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</si>
  <si>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</si>
  <si>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</si>
  <si>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</si>
  <si>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</si>
  <si>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</si>
  <si>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</si>
  <si>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</si>
  <si>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</si>
  <si>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</si>
  <si>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</si>
  <si>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</si>
  <si>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</si>
  <si>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</si>
  <si>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</si>
  <si>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</si>
  <si>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</si>
  <si>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</si>
  <si>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</si>
  <si>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</si>
  <si>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</si>
  <si>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</si>
  <si>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</si>
  <si>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</si>
  <si>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</si>
  <si>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</si>
  <si>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</si>
  <si>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</si>
  <si>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</si>
  <si>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</si>
  <si>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</si>
  <si>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</si>
  <si>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</si>
  <si>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</si>
  <si>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</si>
  <si>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</si>
  <si>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</si>
  <si>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</si>
  <si>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</si>
  <si>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</si>
  <si>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</si>
  <si>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</si>
  <si>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</si>
  <si>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</si>
  <si>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</si>
  <si>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</si>
  <si>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</si>
  <si>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</si>
  <si>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</si>
  <si>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</si>
  <si>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</si>
  <si>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</si>
  <si>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</si>
  <si>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</si>
  <si>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</si>
  <si>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</si>
  <si>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</si>
  <si>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</si>
  <si>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</si>
  <si>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</si>
  <si>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</si>
  <si>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</si>
  <si>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</si>
  <si>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</si>
  <si>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</si>
  <si>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</si>
  <si>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</si>
  <si>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</si>
  <si>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</si>
  <si>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</si>
  <si>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</si>
  <si>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</si>
  <si>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</si>
  <si>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</si>
  <si>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</si>
  <si>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</si>
  <si>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</si>
  <si>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</si>
  <si>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</si>
  <si>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</si>
  <si>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</si>
  <si>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</si>
  <si>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</si>
  <si>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</si>
  <si>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</si>
  <si>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</si>
  <si>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</si>
  <si>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</si>
  <si>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</si>
  <si>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</si>
  <si>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</si>
  <si>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</si>
  <si>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</si>
  <si>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</si>
  <si>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</si>
  <si>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</si>
  <si>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</si>
  <si>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</si>
  <si>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</si>
  <si>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</si>
  <si>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</si>
  <si>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</si>
  <si>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</si>
  <si>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</si>
  <si>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</si>
  <si>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</si>
  <si>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</si>
  <si>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</si>
  <si>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</si>
  <si>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</si>
  <si>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</si>
  <si>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</si>
  <si>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</si>
  <si>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</si>
  <si>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</si>
  <si>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</si>
  <si>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</si>
  <si>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</si>
  <si>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</si>
  <si>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</si>
  <si>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</si>
  <si>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</si>
  <si>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</si>
  <si>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</si>
  <si>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</si>
  <si>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</si>
  <si>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</si>
  <si>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</si>
  <si>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</si>
  <si>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</si>
  <si>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</si>
  <si>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</si>
  <si>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</si>
  <si>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</si>
  <si>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</si>
  <si>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</si>
  <si>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</si>
  <si>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</si>
  <si>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</si>
  <si>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</si>
  <si>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</si>
  <si>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</si>
  <si>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</si>
  <si>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</si>
  <si>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</si>
  <si>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</si>
  <si>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</si>
  <si>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</si>
  <si>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</si>
  <si>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</si>
  <si>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</si>
  <si>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</si>
  <si>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</si>
  <si>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</si>
  <si>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</si>
  <si>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</si>
  <si>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</si>
  <si>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</si>
  <si>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</si>
  <si>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</si>
  <si>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</si>
  <si>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</si>
  <si>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</si>
  <si>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</si>
  <si>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</si>
  <si>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</si>
  <si>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</si>
  <si>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</si>
  <si>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</si>
  <si>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</si>
  <si>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</si>
  <si>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</si>
  <si>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</si>
  <si>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</si>
  <si>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</si>
  <si>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</si>
  <si>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</si>
  <si>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</si>
  <si>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</si>
  <si>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</si>
  <si>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</si>
  <si>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</si>
  <si>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</si>
  <si>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</si>
  <si>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</si>
  <si>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</si>
  <si>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</si>
  <si>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</si>
  <si>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</si>
  <si>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</si>
  <si>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</si>
  <si>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</si>
  <si>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</si>
  <si>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</si>
  <si>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</si>
  <si>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</si>
  <si>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</si>
  <si>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</si>
  <si>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</si>
  <si>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</si>
  <si>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</si>
  <si>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</si>
  <si>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</si>
  <si>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</si>
  <si>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</si>
  <si>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</si>
  <si>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</si>
  <si>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</si>
  <si>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</si>
  <si>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</si>
  <si>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</si>
  <si>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</si>
  <si>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</si>
  <si>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</si>
  <si>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</si>
  <si>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</si>
  <si>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</si>
  <si>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</si>
  <si>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</si>
  <si>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</si>
  <si>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</si>
  <si>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</si>
  <si>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</si>
  <si>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</si>
  <si>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</si>
  <si>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</si>
  <si>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</si>
  <si>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</si>
  <si>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</si>
  <si>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</si>
  <si>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</si>
  <si>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</si>
  <si>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</si>
  <si>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</si>
  <si>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</si>
  <si>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</si>
  <si>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</si>
  <si>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</si>
  <si>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</si>
  <si>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</si>
  <si>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</si>
  <si>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</si>
  <si>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</si>
  <si>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</si>
  <si>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</si>
  <si>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</si>
  <si>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</si>
  <si>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</si>
  <si>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</si>
  <si>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</si>
  <si>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</si>
  <si>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</si>
  <si>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</si>
  <si>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</si>
  <si>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</si>
  <si>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</si>
  <si>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</si>
  <si>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</si>
  <si>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</si>
  <si>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</si>
  <si>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</si>
  <si>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</si>
  <si>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</si>
  <si>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</si>
  <si>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</si>
  <si>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</si>
  <si>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</si>
  <si>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</si>
  <si>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</si>
  <si>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</si>
  <si>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</si>
  <si>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</si>
  <si>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</si>
  <si>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</si>
  <si>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</si>
  <si>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</si>
  <si>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</si>
  <si>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</si>
  <si>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</si>
  <si>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</si>
  <si>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</si>
  <si>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</si>
  <si>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</si>
  <si>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</si>
  <si>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</si>
  <si>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</si>
  <si>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</si>
  <si>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</si>
  <si>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</si>
  <si>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</si>
  <si>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</si>
  <si>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</si>
  <si>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</si>
  <si>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</si>
  <si>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</si>
  <si>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</si>
  <si>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</si>
  <si>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</si>
  <si>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</si>
  <si>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</si>
  <si>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</si>
  <si>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</si>
  <si>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</si>
  <si>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</si>
  <si>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</si>
  <si>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</si>
  <si>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</si>
  <si>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</si>
  <si>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</si>
  <si>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</si>
  <si>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</si>
  <si>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</si>
  <si>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</si>
  <si>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</si>
  <si>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</si>
  <si>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</si>
  <si>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</si>
  <si>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</si>
  <si>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</si>
  <si>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</si>
  <si>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</si>
  <si>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</si>
  <si>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</si>
  <si>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</si>
  <si>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</si>
  <si>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</si>
  <si>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</si>
  <si>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</si>
  <si>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</si>
  <si>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</si>
  <si>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</si>
  <si>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</si>
  <si>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</si>
  <si>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</si>
  <si>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</si>
  <si>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</si>
  <si>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</si>
  <si>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</si>
  <si>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</si>
  <si>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</si>
  <si>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</si>
  <si>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</si>
  <si>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</si>
  <si>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</si>
  <si>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</si>
  <si>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</si>
  <si>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</si>
  <si>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</si>
  <si>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</si>
  <si>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</si>
  <si>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</si>
  <si>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</si>
  <si>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</si>
  <si>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</si>
  <si>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</si>
  <si>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</si>
  <si>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</si>
  <si>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</si>
  <si>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</si>
  <si>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</si>
  <si>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</si>
  <si>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</si>
  <si>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</si>
  <si>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</si>
  <si>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</si>
  <si>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</si>
  <si>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</si>
  <si>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</si>
  <si>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</si>
  <si>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</si>
  <si>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</si>
  <si>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</si>
  <si>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</si>
  <si>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</si>
  <si>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</si>
  <si>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</si>
  <si>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</si>
  <si>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</si>
  <si>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</si>
  <si>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</si>
  <si>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</si>
  <si>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</si>
  <si>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</si>
  <si>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</si>
  <si>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</si>
  <si>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</si>
  <si>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</si>
  <si>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</si>
  <si>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</si>
  <si>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</si>
  <si>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</si>
  <si>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</si>
  <si>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</si>
  <si>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</si>
  <si>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</si>
  <si>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</si>
  <si>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</si>
  <si>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</si>
  <si>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</si>
  <si>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</si>
  <si>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</si>
  <si>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</si>
  <si>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</si>
  <si>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</si>
  <si>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</si>
  <si>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</si>
  <si>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</si>
  <si>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</si>
  <si>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</si>
  <si>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</si>
  <si>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</si>
  <si>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</si>
  <si>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</si>
  <si>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</si>
  <si>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</si>
  <si>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</si>
  <si>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</si>
  <si>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</si>
  <si>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</si>
  <si>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</si>
  <si>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</si>
  <si>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</si>
  <si>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</si>
  <si>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</si>
  <si>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</si>
  <si>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</si>
  <si>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</si>
  <si>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</si>
  <si>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</si>
  <si>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</si>
  <si>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</si>
  <si>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</si>
  <si>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</si>
  <si>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</si>
  <si>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</si>
  <si>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</si>
  <si>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</si>
  <si>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</si>
  <si>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</si>
  <si>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</si>
  <si>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</si>
  <si>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</si>
  <si>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</si>
  <si>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</si>
  <si>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</si>
  <si>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</si>
  <si>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</si>
  <si>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</si>
  <si>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</si>
  <si>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</si>
  <si>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</si>
  <si>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</si>
  <si>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</si>
  <si>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</si>
  <si>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</si>
  <si>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</si>
  <si>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</si>
  <si>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</si>
  <si>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</si>
  <si>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</si>
  <si>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</si>
  <si>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</si>
  <si>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</si>
  <si>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</si>
  <si>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</si>
  <si>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</si>
  <si>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</si>
  <si>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</si>
  <si>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</si>
  <si>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</si>
  <si>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</si>
  <si>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</si>
  <si>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</si>
  <si>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</si>
  <si>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</si>
  <si>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</si>
  <si>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</si>
  <si>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</si>
  <si>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</si>
  <si>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</si>
  <si>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</si>
  <si>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</si>
  <si>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</si>
  <si>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</si>
  <si>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</si>
  <si>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</si>
  <si>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</si>
  <si>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</si>
  <si>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</si>
  <si>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</si>
  <si>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</si>
  <si>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</si>
  <si>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</si>
  <si>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</si>
  <si>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</si>
  <si>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</si>
  <si>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</si>
  <si>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</si>
  <si>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</si>
  <si>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</si>
  <si>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</si>
  <si>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</si>
  <si>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</si>
  <si>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</si>
  <si>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</si>
  <si>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</si>
  <si>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</si>
  <si>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</si>
  <si>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</si>
  <si>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</si>
  <si>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</si>
  <si>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</si>
  <si>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</si>
  <si>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</si>
  <si>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</si>
  <si>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</si>
  <si>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</si>
  <si>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</si>
  <si>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</si>
  <si>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</si>
  <si>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</si>
  <si>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</si>
  <si>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</si>
  <si>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</si>
  <si>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</si>
  <si>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</si>
  <si>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</si>
  <si>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</si>
  <si>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</si>
  <si>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</si>
  <si>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</si>
  <si>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</si>
  <si>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</si>
  <si>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</si>
  <si>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</si>
  <si>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</si>
  <si>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</si>
  <si>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</si>
  <si>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</si>
  <si>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</si>
  <si>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</si>
  <si>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</si>
  <si>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</si>
  <si>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</si>
  <si>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</si>
  <si>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</si>
  <si>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</si>
  <si>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</si>
  <si>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</si>
  <si>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</si>
  <si>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</si>
  <si>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</si>
  <si>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</si>
  <si>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</si>
  <si>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</si>
  <si>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</si>
  <si>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</si>
  <si>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</si>
  <si>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</si>
  <si>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</si>
  <si>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</si>
  <si>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</si>
  <si>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</si>
  <si>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</si>
  <si>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</si>
  <si>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</si>
  <si>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</si>
  <si>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</si>
  <si>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</si>
  <si>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</si>
  <si>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</si>
  <si>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</si>
  <si>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</si>
  <si>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</si>
  <si>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</si>
  <si>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</si>
  <si>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</si>
  <si>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</si>
  <si>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</si>
  <si>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</si>
  <si>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</si>
  <si>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</si>
  <si>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</si>
  <si>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</si>
  <si>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</si>
  <si>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</si>
  <si>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</si>
  <si>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</si>
  <si>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</si>
  <si>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</si>
  <si>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</si>
  <si>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</si>
  <si>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</si>
  <si>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</si>
  <si>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</si>
  <si>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</si>
  <si>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</si>
  <si>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</si>
  <si>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</si>
  <si>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</si>
  <si>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</si>
  <si>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</si>
  <si>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</si>
  <si>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</si>
  <si>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</si>
  <si>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</si>
  <si>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</si>
  <si>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</si>
  <si>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</si>
  <si>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</si>
  <si>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</si>
  <si>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</si>
  <si>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</si>
  <si>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</si>
  <si>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</si>
  <si>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</si>
  <si>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</si>
  <si>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</si>
  <si>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</si>
  <si>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</si>
  <si>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</si>
  <si>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</si>
  <si>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</si>
  <si>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</si>
  <si>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</si>
  <si>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</si>
  <si>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</si>
  <si>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</si>
  <si>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</si>
  <si>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</si>
  <si>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</si>
  <si>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</si>
  <si>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</si>
  <si>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</si>
  <si>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</si>
  <si>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</si>
  <si>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</si>
  <si>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</si>
  <si>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</si>
  <si>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</si>
  <si>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</si>
  <si>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</si>
  <si>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</si>
  <si>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</si>
  <si>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</si>
  <si>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</si>
  <si>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</si>
  <si>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</si>
  <si>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</si>
  <si>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</si>
  <si>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</si>
  <si>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</si>
  <si>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</si>
  <si>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</si>
  <si>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</si>
  <si>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</si>
  <si>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</si>
  <si>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</si>
  <si>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</si>
  <si>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</si>
  <si>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</si>
  <si>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</si>
  <si>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</si>
  <si>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</si>
  <si>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</si>
  <si>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</si>
  <si>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</si>
  <si>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</si>
  <si>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</si>
  <si>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</si>
  <si>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</si>
  <si>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</si>
  <si>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</si>
  <si>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</si>
  <si>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</si>
  <si>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</si>
  <si>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</si>
  <si>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</si>
  <si>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</si>
  <si>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</si>
  <si>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</si>
  <si>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</si>
  <si>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</si>
  <si>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</si>
  <si>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</si>
  <si>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</si>
  <si>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</si>
  <si>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</si>
  <si>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</si>
  <si>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</si>
  <si>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</si>
  <si>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</si>
  <si>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</si>
  <si>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</si>
  <si>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</si>
  <si>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</si>
  <si>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</si>
  <si>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</si>
  <si>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</si>
  <si>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</si>
  <si>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</si>
  <si>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</si>
  <si>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</si>
  <si>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</si>
  <si>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</si>
  <si>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</si>
  <si>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</si>
  <si>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</si>
  <si>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</si>
  <si>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</si>
  <si>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</si>
  <si>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</si>
  <si>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</si>
  <si>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</si>
  <si>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</si>
  <si>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</si>
  <si>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</si>
  <si>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</si>
  <si>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</si>
  <si>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</si>
  <si>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</si>
  <si>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</si>
  <si>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</si>
  <si>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</si>
  <si>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</si>
  <si>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</si>
  <si>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</si>
  <si>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</si>
  <si>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</si>
  <si>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</si>
  <si>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</si>
  <si>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</si>
  <si>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</si>
  <si>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</si>
  <si>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</si>
  <si>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</si>
  <si>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</si>
  <si>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</si>
  <si>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</si>
  <si>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</si>
  <si>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</si>
  <si>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</si>
  <si>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</si>
  <si>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</si>
  <si>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</si>
  <si>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</si>
  <si>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</si>
  <si>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</si>
  <si>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</si>
  <si>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</si>
  <si>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</si>
  <si>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</si>
  <si>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</si>
  <si>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</si>
  <si>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</si>
  <si>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</si>
  <si>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</si>
  <si>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</si>
  <si>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</si>
  <si>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</si>
  <si>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</si>
  <si>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</si>
  <si>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</si>
  <si>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</si>
  <si>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</si>
  <si>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</si>
  <si>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</si>
  <si>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</si>
  <si>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</si>
  <si>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</si>
  <si>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</si>
  <si>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</si>
  <si>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</si>
  <si>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</si>
  <si>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</si>
  <si>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</si>
  <si>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</si>
  <si>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</si>
  <si>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</si>
  <si>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</si>
  <si>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</si>
  <si>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</si>
  <si>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</si>
  <si>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</si>
  <si>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</si>
  <si>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</si>
  <si>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</si>
  <si>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</si>
  <si>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</si>
  <si>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</si>
  <si>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</si>
  <si>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</si>
  <si>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</si>
  <si>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</si>
  <si>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</si>
  <si>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</si>
  <si>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</si>
  <si>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</si>
  <si>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</si>
  <si>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</si>
  <si>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</si>
  <si>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</si>
  <si>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</si>
  <si>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</si>
  <si>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</si>
  <si>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</si>
  <si>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</si>
  <si>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</si>
  <si>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</si>
  <si>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</si>
  <si>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</si>
  <si>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</si>
  <si>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</si>
  <si>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</si>
  <si>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</si>
  <si>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</si>
  <si>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</si>
  <si>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</si>
  <si>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</si>
  <si>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</si>
  <si>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</si>
  <si>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</si>
  <si>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</si>
  <si>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</si>
  <si>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</si>
  <si>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</si>
  <si>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</si>
  <si>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</si>
  <si>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</si>
  <si>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</si>
  <si>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</si>
  <si>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</si>
  <si>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</si>
  <si>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</si>
  <si>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</si>
  <si>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</si>
  <si>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</si>
  <si>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</si>
  <si>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</si>
  <si>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</si>
  <si>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</si>
  <si>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</si>
  <si>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</si>
  <si>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</si>
  <si>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</si>
  <si>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</si>
  <si>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</si>
  <si>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</si>
  <si>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</si>
  <si>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</si>
  <si>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</si>
  <si>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</si>
  <si>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</si>
  <si>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</si>
  <si>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</si>
  <si>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</si>
  <si>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</si>
  <si>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</si>
  <si>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</si>
  <si>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</si>
  <si>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</si>
  <si>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</si>
  <si>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</si>
  <si>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</si>
  <si>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</si>
  <si>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</si>
  <si>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</si>
  <si>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</si>
  <si>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</si>
  <si>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</si>
  <si>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</si>
  <si>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</si>
  <si>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</si>
  <si>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</si>
  <si>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</si>
  <si>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</si>
  <si>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</si>
  <si>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</si>
  <si>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</si>
  <si>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</si>
  <si>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</si>
  <si>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</si>
  <si>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</si>
  <si>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</si>
  <si>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</si>
  <si>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</si>
  <si>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</si>
  <si>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</si>
  <si>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</si>
  <si>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</si>
  <si>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</si>
  <si>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</si>
  <si>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</si>
  <si>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</si>
  <si>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</si>
  <si>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</si>
  <si>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</si>
  <si>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</si>
  <si>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</si>
  <si>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</si>
  <si>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</si>
  <si>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</si>
  <si>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</si>
  <si>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</si>
  <si>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</si>
  <si>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</si>
  <si>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</si>
  <si>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</si>
  <si>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</si>
  <si>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</si>
  <si>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</si>
  <si>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</si>
  <si>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</si>
  <si>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</si>
  <si>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</si>
  <si>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</si>
  <si>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</si>
  <si>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</si>
  <si>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</si>
  <si>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</si>
  <si>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</si>
  <si>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</si>
  <si>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</si>
  <si>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</si>
  <si>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</si>
  <si>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</si>
  <si>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</si>
  <si>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</si>
  <si>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</si>
  <si>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</si>
  <si>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</si>
  <si>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</si>
  <si>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</si>
  <si>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</si>
  <si>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</si>
  <si>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</si>
  <si>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</si>
  <si>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</si>
  <si>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</si>
  <si>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</si>
  <si>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</si>
  <si>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</si>
  <si>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</si>
  <si>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</si>
  <si>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</si>
  <si>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</si>
  <si>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</si>
  <si>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</si>
  <si>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</si>
  <si>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</si>
  <si>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</si>
  <si>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</si>
  <si>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</si>
  <si>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</si>
  <si>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</si>
  <si>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</si>
  <si>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</si>
  <si>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</si>
  <si>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</si>
  <si>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</si>
  <si>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</si>
  <si>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</si>
  <si>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</si>
  <si>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</si>
  <si>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</si>
  <si>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</si>
  <si>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</si>
  <si>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</si>
  <si>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</si>
  <si>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</si>
  <si>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</si>
  <si>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</si>
  <si>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</si>
  <si>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</si>
  <si>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</si>
  <si>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</si>
  <si>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</si>
  <si>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</si>
  <si>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</si>
  <si>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</si>
  <si>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</si>
  <si>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</si>
  <si>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</si>
  <si>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</si>
  <si>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</si>
  <si>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</si>
  <si>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</si>
  <si>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</si>
  <si>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</si>
  <si>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</si>
  <si>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</si>
  <si>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</si>
  <si>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</si>
  <si>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</si>
  <si>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</si>
  <si>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</si>
  <si>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</si>
  <si>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</si>
  <si>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</si>
  <si>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</si>
  <si>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</si>
  <si>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</si>
  <si>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</si>
  <si>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</si>
  <si>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</si>
  <si>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</si>
  <si>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</si>
  <si>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</si>
  <si>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</si>
  <si>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</si>
  <si>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</si>
  <si>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</si>
  <si>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</si>
  <si>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</si>
  <si>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</si>
  <si>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</si>
  <si>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</si>
  <si>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</si>
  <si>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</si>
  <si>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</si>
  <si>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</si>
  <si>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</si>
  <si>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</si>
  <si>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</si>
  <si>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</si>
  <si>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</si>
  <si>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</si>
  <si>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</si>
  <si>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</si>
  <si>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</si>
  <si>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</si>
  <si>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</si>
  <si>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</si>
  <si>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</si>
  <si>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</si>
  <si>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</si>
  <si>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</si>
  <si>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</si>
  <si>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</si>
  <si>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</si>
  <si>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</si>
  <si>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</si>
  <si>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</si>
  <si>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</si>
  <si>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</si>
  <si>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</si>
  <si>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</si>
  <si>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</si>
  <si>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</si>
  <si>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</si>
  <si>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</si>
  <si>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</si>
  <si>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</si>
  <si>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</si>
  <si>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</si>
  <si>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</si>
  <si>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</si>
  <si>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</si>
  <si>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</si>
  <si>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</si>
  <si>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</si>
  <si>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</si>
  <si>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</si>
  <si>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</si>
  <si>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</si>
  <si>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</si>
  <si>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</si>
  <si>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</si>
  <si>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</si>
  <si>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</si>
  <si>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</si>
  <si>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</si>
  <si>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</si>
  <si>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</si>
  <si>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</si>
  <si>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</si>
  <si>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</si>
  <si>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</si>
  <si>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</si>
  <si>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</si>
  <si>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</si>
  <si>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</si>
  <si>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</si>
  <si>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</si>
  <si>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</si>
  <si>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</si>
  <si>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</si>
  <si>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</si>
  <si>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</si>
  <si>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</si>
  <si>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</si>
  <si>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</si>
  <si>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</si>
  <si>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</si>
  <si>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</si>
  <si>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</si>
  <si>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</si>
  <si>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</si>
  <si>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</si>
  <si>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</si>
  <si>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</si>
  <si>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</si>
  <si>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</si>
  <si>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</si>
  <si>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</si>
  <si>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</si>
  <si>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</si>
  <si>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</si>
  <si>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</si>
  <si>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</si>
  <si>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</si>
  <si>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</si>
  <si>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</si>
  <si>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</si>
  <si>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</si>
  <si>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</si>
  <si>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</si>
  <si>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</si>
  <si>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</si>
  <si>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</si>
  <si>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</si>
  <si>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</si>
  <si>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</si>
  <si>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</si>
  <si>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</si>
  <si>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</si>
  <si>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</si>
  <si>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</si>
  <si>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</si>
  <si>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</si>
  <si>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</si>
  <si>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</si>
  <si>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</si>
  <si>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</si>
  <si>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</si>
  <si>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</si>
  <si>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</si>
  <si>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</si>
  <si>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</si>
  <si>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</si>
  <si>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</si>
  <si>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</si>
  <si>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</si>
  <si>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</si>
  <si>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</si>
  <si>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</si>
  <si>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</si>
  <si>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</si>
  <si>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</si>
  <si>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</si>
  <si>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</si>
  <si>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</si>
  <si>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</si>
  <si>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</si>
  <si>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</si>
  <si>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</si>
  <si>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</si>
  <si>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</si>
  <si>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</si>
  <si>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</si>
  <si>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</si>
  <si>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</si>
  <si>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</si>
  <si>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</si>
  <si>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</si>
  <si>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</si>
  <si>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</si>
  <si>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</si>
  <si>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</si>
  <si>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</si>
  <si>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</si>
  <si>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</si>
  <si>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</si>
  <si>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</si>
  <si>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</si>
  <si>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</si>
  <si>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</si>
  <si>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</si>
  <si>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</si>
  <si>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</si>
  <si>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</si>
  <si>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</si>
  <si>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</si>
  <si>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</si>
  <si>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</si>
  <si>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</si>
  <si>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</si>
  <si>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</si>
  <si>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</si>
  <si>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</si>
  <si>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</si>
  <si>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</si>
  <si>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</si>
  <si>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</si>
  <si>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</si>
  <si>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</si>
  <si>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</si>
  <si>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</si>
  <si>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</si>
  <si>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</si>
  <si>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</si>
  <si>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</si>
  <si>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</si>
  <si>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</si>
  <si>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</si>
  <si>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</si>
  <si>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</si>
  <si>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</si>
  <si>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</si>
  <si>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</si>
  <si>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</si>
  <si>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</si>
  <si>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</si>
  <si>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</si>
  <si>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</si>
  <si>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</si>
  <si>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</si>
  <si>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</si>
  <si>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</si>
  <si>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</si>
  <si>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</si>
  <si>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</si>
  <si>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</si>
  <si>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</si>
  <si>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</si>
  <si>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</si>
  <si>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</si>
  <si>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</si>
  <si>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</si>
  <si>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</si>
  <si>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</si>
  <si>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</si>
  <si>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</si>
  <si>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</si>
  <si>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</si>
  <si>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</si>
  <si>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</si>
  <si>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</si>
  <si>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</si>
  <si>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</si>
  <si>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</si>
  <si>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</si>
  <si>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</si>
  <si>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</si>
  <si>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</si>
  <si>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</si>
  <si>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</si>
  <si>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</si>
  <si>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</si>
  <si>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</si>
  <si>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</si>
  <si>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</si>
  <si>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</si>
  <si>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</si>
  <si>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</si>
  <si>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</si>
  <si>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</si>
  <si>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</si>
  <si>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</si>
  <si>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</si>
  <si>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</si>
  <si>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</si>
  <si>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</si>
  <si>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</si>
  <si>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</si>
  <si>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</si>
  <si>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</si>
  <si>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</si>
  <si>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</si>
  <si>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</si>
  <si>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</si>
  <si>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</si>
  <si>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</si>
  <si>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</si>
  <si>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</si>
  <si>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</si>
  <si>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</si>
  <si>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</si>
  <si>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</si>
  <si>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</si>
  <si>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</si>
  <si>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</si>
  <si>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</si>
  <si>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</si>
  <si>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</si>
  <si>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</si>
  <si>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</si>
  <si>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</si>
  <si>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</si>
  <si>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</si>
  <si>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</si>
  <si>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</si>
  <si>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</si>
  <si>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</si>
  <si>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</si>
  <si>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</si>
  <si>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</si>
  <si>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</si>
  <si>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</si>
  <si>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</si>
  <si>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</si>
  <si>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</si>
  <si>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</si>
  <si>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</si>
  <si>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</si>
  <si>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</si>
  <si>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</si>
  <si>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</si>
  <si>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</si>
  <si>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</si>
  <si>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</si>
  <si>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</si>
  <si>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</si>
  <si>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</si>
  <si>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</si>
  <si>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</si>
  <si>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</si>
  <si>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</si>
  <si>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</si>
  <si>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</si>
  <si>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</si>
  <si>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</si>
  <si>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</si>
  <si>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</si>
  <si>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</si>
  <si>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</si>
  <si>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</si>
  <si>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</si>
  <si>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</si>
  <si>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</si>
  <si>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</si>
  <si>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</si>
  <si>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</si>
  <si>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</si>
  <si>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</si>
  <si>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</si>
  <si>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</si>
  <si>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</si>
  <si>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</si>
  <si>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</si>
  <si>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</si>
  <si>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</si>
  <si>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</si>
  <si>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</si>
  <si>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</si>
  <si>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</si>
  <si>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</si>
  <si>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</si>
  <si>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</si>
  <si>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</si>
  <si>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</si>
  <si>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</si>
  <si>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</si>
  <si>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</si>
  <si>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</si>
  <si>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</si>
  <si>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</si>
  <si>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</si>
  <si>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</si>
  <si>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</si>
  <si>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</si>
  <si>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</si>
  <si>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</si>
  <si>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</si>
  <si>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</si>
  <si>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</si>
  <si>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</si>
  <si>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</si>
  <si>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</si>
  <si>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</si>
  <si>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</si>
  <si>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</si>
  <si>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</si>
  <si>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</si>
  <si>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</si>
  <si>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</si>
  <si>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</si>
  <si>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</si>
  <si>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</si>
  <si>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</si>
  <si>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</si>
  <si>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</si>
  <si>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</si>
  <si>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</si>
  <si>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</si>
  <si>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</si>
  <si>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</si>
  <si>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</si>
  <si>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</si>
  <si>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</si>
  <si>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</si>
  <si>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</si>
  <si>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</si>
  <si>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</si>
  <si>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</si>
  <si>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</si>
  <si>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</si>
  <si>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</si>
  <si>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</si>
  <si>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</si>
  <si>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</si>
  <si>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</si>
  <si>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</si>
  <si>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</si>
  <si>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</si>
  <si>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</si>
  <si>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</si>
  <si>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</si>
  <si>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</si>
  <si>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</si>
  <si>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</si>
  <si>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</si>
  <si>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</si>
  <si>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</si>
  <si>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</si>
  <si>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</si>
  <si>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</si>
  <si>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</si>
  <si>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</si>
  <si>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</si>
  <si>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</si>
  <si>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</si>
  <si>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</si>
  <si>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</si>
  <si>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</si>
  <si>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</si>
  <si>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</si>
  <si>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</si>
  <si>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</si>
  <si>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</si>
  <si>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</si>
  <si>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</si>
  <si>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</si>
  <si>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</si>
  <si>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</si>
  <si>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</si>
  <si>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</si>
  <si>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</si>
  <si>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</si>
  <si>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</si>
  <si>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</si>
  <si>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</si>
  <si>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</si>
  <si>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</si>
  <si>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</si>
  <si>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</si>
  <si>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</si>
  <si>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</si>
  <si>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</si>
  <si>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</si>
  <si>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</si>
  <si>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</si>
  <si>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</si>
  <si>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</si>
  <si>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</si>
  <si>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</si>
  <si>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</si>
  <si>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</si>
  <si>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</si>
  <si>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</si>
  <si>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</si>
  <si>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</si>
  <si>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</si>
  <si>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</si>
  <si>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</si>
  <si>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</si>
  <si>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</si>
  <si>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</si>
  <si>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</si>
  <si>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</si>
  <si>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</si>
  <si>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</si>
  <si>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</si>
  <si>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</si>
  <si>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</si>
  <si>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</si>
  <si>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</si>
  <si>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</si>
  <si>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</si>
  <si>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</si>
  <si>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</si>
  <si>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</si>
  <si>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</si>
  <si>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</si>
  <si>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</si>
  <si>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</si>
  <si>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</si>
  <si>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</si>
  <si>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</si>
  <si>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</si>
  <si>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</si>
  <si>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</si>
  <si>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</si>
  <si>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</si>
  <si>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</si>
  <si>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</si>
  <si>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</si>
  <si>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</si>
  <si>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</si>
  <si>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</si>
  <si>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</si>
  <si>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</si>
  <si>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</si>
  <si>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</si>
  <si>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</si>
  <si>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</si>
  <si>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</si>
  <si>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</si>
  <si>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</si>
  <si>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</si>
  <si>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</si>
  <si>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</si>
  <si>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</si>
  <si>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</si>
  <si>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</si>
  <si>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</si>
  <si>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</si>
  <si>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</si>
  <si>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</si>
  <si>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</si>
  <si>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</si>
  <si>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</si>
  <si>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</si>
  <si>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</si>
  <si>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</si>
  <si>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</si>
  <si>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</si>
  <si>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</si>
  <si>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</si>
  <si>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</si>
  <si>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</si>
  <si>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</si>
  <si>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</si>
  <si>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</si>
  <si>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</si>
  <si>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</si>
  <si>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</si>
  <si>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</si>
  <si>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</si>
  <si>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</si>
  <si>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</si>
  <si>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</si>
  <si>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</si>
  <si>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</si>
  <si>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</si>
  <si>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</si>
  <si>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</si>
  <si>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</si>
  <si>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</si>
  <si>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</si>
  <si>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</si>
  <si>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</si>
  <si>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</si>
  <si>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</si>
  <si>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</si>
  <si>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</si>
  <si>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</si>
  <si>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</si>
  <si>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</si>
  <si>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</si>
  <si>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</si>
  <si>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</si>
  <si>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</si>
  <si>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</si>
  <si>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</si>
  <si>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</si>
  <si>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</si>
  <si>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</si>
  <si>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</si>
  <si>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</si>
  <si>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</si>
  <si>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</si>
  <si>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</si>
  <si>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</si>
  <si>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</si>
  <si>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</si>
  <si>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</si>
  <si>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</si>
  <si>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</si>
  <si>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</si>
  <si>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</si>
  <si>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</si>
  <si>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</si>
  <si>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</si>
  <si>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</si>
  <si>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</si>
  <si>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</si>
  <si>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</si>
  <si>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</si>
  <si>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</si>
  <si>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</si>
  <si>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</si>
  <si>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</si>
  <si>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</si>
  <si>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</si>
  <si>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</si>
  <si>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</si>
  <si>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</si>
  <si>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</si>
  <si>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</si>
  <si>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</si>
  <si>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</si>
  <si>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</si>
  <si>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</si>
  <si>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</si>
  <si>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</si>
  <si>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</si>
  <si>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</si>
  <si>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</si>
  <si>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</si>
  <si>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</si>
  <si>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</si>
  <si>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</si>
  <si>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</si>
  <si>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</si>
  <si>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</si>
  <si>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</si>
  <si>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</si>
  <si>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</si>
  <si>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</si>
  <si>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</si>
  <si>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</si>
  <si>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</si>
  <si>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</si>
  <si>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</si>
  <si>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</si>
  <si>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</si>
  <si>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</si>
  <si>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</si>
  <si>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</si>
  <si>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</si>
  <si>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</si>
  <si>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</si>
  <si>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</si>
  <si>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</si>
  <si>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</si>
  <si>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</si>
  <si>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</si>
  <si>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</si>
  <si>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</si>
  <si>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</si>
  <si>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</si>
  <si>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</si>
  <si>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</si>
  <si>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</si>
  <si>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</si>
  <si>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</si>
  <si>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</si>
  <si>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</si>
  <si>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</si>
  <si>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</si>
  <si>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</si>
  <si>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</si>
  <si>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</si>
  <si>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</si>
  <si>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</si>
  <si>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</si>
  <si>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</si>
  <si>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</si>
  <si>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</si>
  <si>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</si>
  <si>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</si>
  <si>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</si>
  <si>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</si>
  <si>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</si>
  <si>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</si>
  <si>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</si>
  <si>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</si>
  <si>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</si>
  <si>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</si>
  <si>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</si>
  <si>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</si>
  <si>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</si>
  <si>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</si>
  <si>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</si>
  <si>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</si>
  <si>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</si>
  <si>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</si>
  <si>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</si>
  <si>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</si>
  <si>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</si>
  <si>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</si>
  <si>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</si>
  <si>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</si>
  <si>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</si>
  <si>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</si>
  <si>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</si>
  <si>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</si>
  <si>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</si>
  <si>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</si>
  <si>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</si>
  <si>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</si>
  <si>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</si>
  <si>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</si>
  <si>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</si>
  <si>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</si>
  <si>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</si>
  <si>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</si>
  <si>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</si>
  <si>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</si>
  <si>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</si>
  <si>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</si>
  <si>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</si>
  <si>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</si>
  <si>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</si>
  <si>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</si>
  <si>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</si>
  <si>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</si>
  <si>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</si>
  <si>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</si>
  <si>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</si>
  <si>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</si>
  <si>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</si>
  <si>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</si>
  <si>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</si>
  <si>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</si>
  <si>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</si>
  <si>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</si>
  <si>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</si>
  <si>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</si>
  <si>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</si>
  <si>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</si>
  <si>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</si>
  <si>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</si>
  <si>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</si>
  <si>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</si>
  <si>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</si>
  <si>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</si>
  <si>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</si>
  <si>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</si>
  <si>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</si>
  <si>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</si>
  <si>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</si>
  <si>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</si>
  <si>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</si>
  <si>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</si>
  <si>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</si>
  <si>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</si>
  <si>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</si>
  <si>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</si>
  <si>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</si>
  <si>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</si>
  <si>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</si>
  <si>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</si>
  <si>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</si>
  <si>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</si>
  <si>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</si>
  <si>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</si>
  <si>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</si>
  <si>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</si>
  <si>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</si>
  <si>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</si>
  <si>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</si>
  <si>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</si>
  <si>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</si>
  <si>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</si>
  <si>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</si>
  <si>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</si>
  <si>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</si>
  <si>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</si>
  <si>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</si>
  <si>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</si>
  <si>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</si>
  <si>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</si>
  <si>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</si>
  <si>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</si>
  <si>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</si>
  <si>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</si>
  <si>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</si>
  <si>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</si>
  <si>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</si>
  <si>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</si>
  <si>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</si>
  <si>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</si>
  <si>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</si>
  <si>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</si>
  <si>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</si>
  <si>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</si>
  <si>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</si>
  <si>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</si>
  <si>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</si>
  <si>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</si>
  <si>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</si>
  <si>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</si>
  <si>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</si>
  <si>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</si>
  <si>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</si>
  <si>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</si>
  <si>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</si>
  <si>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</si>
  <si>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</si>
  <si>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</si>
  <si>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</si>
  <si>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</si>
  <si>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</si>
  <si>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</si>
  <si>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</si>
  <si>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</si>
  <si>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</si>
  <si>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</si>
  <si>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</si>
  <si>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</si>
  <si>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</si>
  <si>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</si>
  <si>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</si>
  <si>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</si>
  <si>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</si>
  <si>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</si>
  <si>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</si>
  <si>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</si>
  <si>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</si>
  <si>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</si>
  <si>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</si>
  <si>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</si>
  <si>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</si>
  <si>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</si>
  <si>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</si>
  <si>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</si>
  <si>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</si>
  <si>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</si>
  <si>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</si>
  <si>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</si>
  <si>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</si>
  <si>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</si>
  <si>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</si>
  <si>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</si>
  <si>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</si>
  <si>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</si>
  <si>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</si>
  <si>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</si>
  <si>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</si>
  <si>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</si>
  <si>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</si>
  <si>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</si>
  <si>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</si>
  <si>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</si>
  <si>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</si>
  <si>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</si>
  <si>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</si>
  <si>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</si>
  <si>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</si>
  <si>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</si>
  <si>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</si>
  <si>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</si>
  <si>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</si>
  <si>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</si>
  <si>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</si>
  <si>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</si>
  <si>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</si>
  <si>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</si>
  <si>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</si>
  <si>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</si>
  <si>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</si>
  <si>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</si>
  <si>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</si>
  <si>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</si>
  <si>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</si>
  <si>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</si>
  <si>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</si>
  <si>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</si>
  <si>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</si>
  <si>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</si>
  <si>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</si>
  <si>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</si>
  <si>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</si>
  <si>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</si>
  <si>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</si>
  <si>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</si>
  <si>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</si>
  <si>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</si>
  <si>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</si>
  <si>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</si>
  <si>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</si>
  <si>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</si>
  <si>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</si>
  <si>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</si>
  <si>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</si>
  <si>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Input </t>
  </si>
  <si>
    <t>Output</t>
  </si>
  <si>
    <t>300k</t>
  </si>
  <si>
    <t>Funded</t>
  </si>
  <si>
    <t>100k</t>
  </si>
  <si>
    <t>not funded</t>
  </si>
  <si>
    <t>200k</t>
  </si>
  <si>
    <t>Project Info</t>
  </si>
  <si>
    <t>Count</t>
  </si>
  <si>
    <t>4k</t>
  </si>
  <si>
    <t>Analyse past</t>
  </si>
  <si>
    <t>Column</t>
  </si>
  <si>
    <t>A</t>
  </si>
  <si>
    <t>B</t>
  </si>
  <si>
    <t>C</t>
  </si>
  <si>
    <t>D</t>
  </si>
  <si>
    <t>E</t>
  </si>
  <si>
    <t>F</t>
  </si>
  <si>
    <t>G</t>
  </si>
  <si>
    <t>H</t>
  </si>
  <si>
    <t>J</t>
  </si>
  <si>
    <t>K</t>
  </si>
  <si>
    <t>L</t>
  </si>
  <si>
    <t>M</t>
  </si>
  <si>
    <t>N</t>
  </si>
  <si>
    <t>O</t>
  </si>
  <si>
    <t>percent_funded</t>
  </si>
  <si>
    <t>P</t>
  </si>
  <si>
    <t>average_donation</t>
  </si>
  <si>
    <t>Output comment</t>
  </si>
  <si>
    <t>conditionally format different color, "successful," "failed," "cancelled,"  "live".</t>
  </si>
  <si>
    <t>formula to uncover how much each backer for the project paid on average</t>
  </si>
  <si>
    <t>sub-category</t>
  </si>
  <si>
    <t>Q</t>
  </si>
  <si>
    <t>R</t>
  </si>
  <si>
    <t>split the [Category and Sub-Category] column into two parts.</t>
  </si>
  <si>
    <t>formula to uncover how much money a campaign made towards reaching its initial goal.                          Also highlight cells based on &lt;100,100-199,&gt;199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</si>
  <si>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</si>
  <si>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</si>
  <si>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</si>
  <si>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</si>
  <si>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</si>
  <si>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</si>
  <si>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</si>
  <si>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</si>
  <si>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</si>
  <si>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</si>
  <si>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</si>
  <si>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</si>
  <si>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</si>
  <si>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</si>
  <si>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</si>
  <si>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</si>
  <si>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</si>
  <si>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</si>
  <si>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</si>
  <si>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</si>
  <si>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</si>
  <si>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</si>
  <si>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</si>
  <si>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</si>
  <si>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</si>
  <si>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</si>
  <si>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</si>
  <si>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</si>
  <si>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</si>
  <si>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</si>
  <si>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</si>
  <si>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</si>
  <si>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</si>
  <si>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</si>
  <si>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</si>
  <si>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</si>
  <si>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</si>
  <si>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</si>
  <si>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</si>
  <si>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</si>
  <si>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</si>
  <si>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</si>
  <si>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</si>
  <si>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</si>
  <si>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</si>
  <si>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</si>
  <si>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</si>
  <si>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</si>
  <si>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</si>
  <si>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</si>
  <si>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</si>
  <si>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</si>
  <si>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name</t>
  </si>
  <si>
    <t>Row Labels</t>
  </si>
  <si>
    <t>(All)</t>
  </si>
  <si>
    <t>Count of sub-category</t>
  </si>
  <si>
    <t>S</t>
  </si>
  <si>
    <t>Date Created Conversion</t>
  </si>
  <si>
    <t>Date Ended Conversion</t>
  </si>
  <si>
    <t>T</t>
  </si>
  <si>
    <t>use this formula to convert the data contained within launched_at] into Excel's Date format</t>
  </si>
  <si>
    <t>use this formula to convert the data contained within deadline] into Excel's Date format</t>
  </si>
  <si>
    <t>U</t>
  </si>
  <si>
    <t>year of Date Created Conversion</t>
  </si>
  <si>
    <t>Years</t>
  </si>
  <si>
    <t>Parent category</t>
  </si>
  <si>
    <t>parent category</t>
  </si>
  <si>
    <t>Count of parent category</t>
  </si>
  <si>
    <t>outcome</t>
  </si>
  <si>
    <t>V</t>
  </si>
  <si>
    <t>Month of Date Created conversion</t>
  </si>
  <si>
    <t>(blank)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</si>
  <si>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</si>
  <si>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</si>
  <si>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</si>
  <si>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</si>
  <si>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</si>
  <si>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</si>
  <si>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</si>
  <si>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</si>
  <si>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</si>
  <si>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</si>
  <si>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</si>
  <si>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</si>
  <si>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Convert Unix date to normal date</t>
  </si>
  <si>
    <t>from Category and Sub-Category</t>
  </si>
  <si>
    <t>Goal</t>
  </si>
  <si>
    <t>Number Successful</t>
  </si>
  <si>
    <t>Number Failed</t>
  </si>
  <si>
    <t>Number Canceled</t>
  </si>
  <si>
    <t>Total Projects</t>
  </si>
  <si>
    <t xml:space="preserve">Percentage Failed </t>
  </si>
  <si>
    <t>Percentage Canceled</t>
  </si>
  <si>
    <t>Percentage Successful</t>
  </si>
  <si>
    <t>less than 100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</si>
  <si>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</si>
  <si>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</si>
  <si>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</si>
  <si>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</si>
  <si>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</si>
  <si>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</si>
  <si>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</si>
  <si>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</si>
  <si>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44000</t>
  </si>
  <si>
    <t>45000 to 49000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</si>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</sst>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"/>
    <numFmt numFmtId="165" formatCode="0.0%"/>
  </numFmts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4"/>
      <color rgb="FF000000"/>
      <name val="Arial"/>
      <family val="2"/>
    </font>
    <font>
      <sz val="11"/>
      <color theme="1"/>
      <name val="Calibri"/>
      <family val="2"/>
      <scheme val="minor"/>
    </font>
    <font>
      <sz val="13"/>
      <color rgb="FF242729"/>
      <name val="Consola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3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1" fillId="0" borderId="0" xfId="0" applyFont="1"/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0" fontId="0" fillId="0" borderId="0" xfId="0" applyAlignment="1"/>
    <xf numFmtId="0" fontId="2" fillId="0" borderId="0" xfId="0" applyFont="1" applyAlignment="1"/>
    <xf numFmtId="0" fontId="2" fillId="0" borderId="0" xfId="0" applyFont="1" applyAlignment="1">
      <alignment wrapText="1"/>
    </xf>
    <xf numFmtId="0" fontId="1" fillId="0" borderId="0" xfId="0" applyFont="1" applyAlignment="1"/>
    <xf numFmtId="0" fontId="3" fillId="0" borderId="0" xfId="0" applyFont="1" applyAlignment="1"/>
    <xf numFmtId="0" fontId="3" fillId="0" borderId="0" xfId="0" applyFont="1"/>
    <xf numFmtId="0" fontId="2" fillId="2" borderId="0" xfId="0" applyFont="1" applyFill="1" applyAlignment="1"/>
    <xf numFmtId="0" fontId="4" fillId="0" borderId="0" xfId="0" applyFont="1"/>
    <xf numFmtId="0" fontId="2" fillId="0" borderId="0" xfId="0" applyFont="1"/>
    <xf numFmtId="0" fontId="2" fillId="0" borderId="0" xfId="0" applyFont="1" applyFill="1"/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/>
    <xf numFmtId="14" fontId="7" fillId="0" borderId="0" xfId="0" applyNumberFormat="1" applyFont="1"/>
    <xf numFmtId="14" fontId="2" fillId="0" borderId="0" xfId="0" applyNumberFormat="1" applyFont="1"/>
    <xf numFmtId="164" fontId="1" fillId="0" borderId="0" xfId="0" applyNumberFormat="1" applyFont="1"/>
    <xf numFmtId="0" fontId="2" fillId="2" borderId="0" xfId="0" applyFont="1" applyFill="1" applyAlignment="1">
      <alignment wrapText="1"/>
    </xf>
    <xf numFmtId="9" fontId="0" fillId="0" borderId="0" xfId="1" applyFont="1"/>
    <xf numFmtId="165" fontId="0" fillId="0" borderId="0" xfId="1" applyNumberFormat="1" applyFont="1"/>
    <xf numFmtId="9" fontId="0" fillId="0" borderId="0" xfId="1" applyNumberFormat="1" applyFont="1"/>
    <xf numFmtId="0" fontId="9" fillId="0" borderId="0" xfId="0" applyFont="1"/>
  </cellXfs>
  <cellStyles count="2">
    <cellStyle name="Normal" xfId="0" builtinId="0"/>
    <cellStyle name="Percent" xfId="1" builtinId="5"/>
  </cellStyles>
  <dxfs count="7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b val="0"/>
        <i val="0"/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[StarterBook_analysis.xlsx]PivotTable1!PivotTable1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Category Count by All</a:t>
            </a:r>
            <a:r>
              <a:rPr lang="en-US" sz="1600" b="1" baseline="0"/>
              <a:t> </a:t>
            </a:r>
            <a:r>
              <a:rPr lang="en-US" sz="1600" b="1"/>
              <a:t>Country</a:t>
            </a:r>
          </a:p>
        </c:rich>
      </c:tx>
      <c:layout>
        <c:manualLayout>
          <c:xMode val="edge"/>
          <c:yMode val="edge"/>
          <c:x val="0.32757302267041183"/>
          <c:y val="1.78117048346055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551917852373712E-2"/>
          <c:y val="0.13514616016509387"/>
          <c:w val="0.79649936301821922"/>
          <c:h val="0.71790627316623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5-2D45-A1E7-E5FB61BCD7F4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6-3048-B454-C17E36132209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6-3048-B454-C17E36132209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6-3048-B454-C17E36132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2746240"/>
        <c:axId val="1372746624"/>
      </c:barChart>
      <c:catAx>
        <c:axId val="137274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746624"/>
        <c:crosses val="autoZero"/>
        <c:auto val="1"/>
        <c:lblAlgn val="ctr"/>
        <c:lblOffset val="100"/>
        <c:noMultiLvlLbl val="0"/>
      </c:catAx>
      <c:valAx>
        <c:axId val="137274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74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[StarterBook_analysis.xlsx]PivotTable2!PivotTable1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Sub-category Count by All</a:t>
            </a:r>
            <a:r>
              <a:rPr lang="en-US" sz="1600" b="1" baseline="0"/>
              <a:t> </a:t>
            </a:r>
            <a:r>
              <a:rPr lang="en-US" sz="1600" b="1"/>
              <a:t>Country</a:t>
            </a:r>
          </a:p>
        </c:rich>
      </c:tx>
      <c:layout>
        <c:manualLayout>
          <c:xMode val="edge"/>
          <c:yMode val="edge"/>
          <c:x val="0.32757302267041183"/>
          <c:y val="1.78117048346055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551917852373712E-2"/>
          <c:y val="0.12751257237883432"/>
          <c:w val="0.79649936301821922"/>
          <c:h val="0.725539860952495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FFD-DF44-80DF-49742B5463B5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FFD-DF44-80DF-49742B5463B5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FFD-DF44-80DF-49742B5463B5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FFD-DF44-80DF-49742B546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2746240"/>
        <c:axId val="1372746624"/>
      </c:barChart>
      <c:catAx>
        <c:axId val="137274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746624"/>
        <c:crosses val="autoZero"/>
        <c:auto val="1"/>
        <c:lblAlgn val="ctr"/>
        <c:lblOffset val="100"/>
        <c:noMultiLvlLbl val="0"/>
      </c:catAx>
      <c:valAx>
        <c:axId val="137274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74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[StarterBook_analysis.xlsx]PivotTable3!PivotTable3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</a:t>
            </a:r>
            <a:r>
              <a:rPr lang="en-US" sz="1600" b="1" baseline="0"/>
              <a:t> count by all Category and Years </a:t>
            </a:r>
            <a:endParaRPr lang="en-US" sz="1600" b="1"/>
          </a:p>
        </c:rich>
      </c:tx>
      <c:layout>
        <c:manualLayout>
          <c:xMode val="edge"/>
          <c:yMode val="edge"/>
          <c:x val="0.31560128847530428"/>
          <c:y val="1.77215189873417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535870516185477"/>
          <c:y val="0.14033050931924648"/>
          <c:w val="0.68347419072615923"/>
          <c:h val="0.70258287650752516"/>
        </c:manualLayout>
      </c:layout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PivotTable3!$B$6:$B$19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C-7C48-9F61-10DB0020BCB2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PivotTable3!$C$6:$C$19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D3-264E-9A46-4054B780F1E6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PivotTable3!$D$6:$D$19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D3-264E-9A46-4054B780F1E6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PivotTable3!$E$6:$E$19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D3-264E-9A46-4054B780F1E6}"/>
            </c:ext>
          </c:extLst>
        </c:ser>
        <c:ser>
          <c:idx val="4"/>
          <c:order val="4"/>
          <c:tx>
            <c:strRef>
              <c:f>PivotTable3!$F$4:$F$5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PivotTable3!$F$6:$F$19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D3-264E-9A46-4054B780F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554400"/>
        <c:axId val="919871216"/>
      </c:lineChart>
      <c:catAx>
        <c:axId val="91455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871216"/>
        <c:crosses val="autoZero"/>
        <c:auto val="1"/>
        <c:lblAlgn val="ctr"/>
        <c:lblOffset val="100"/>
        <c:noMultiLvlLbl val="0"/>
      </c:catAx>
      <c:valAx>
        <c:axId val="91987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55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Goal vs</a:t>
            </a:r>
            <a:r>
              <a:rPr lang="en-US" sz="1600" b="1" baseline="0"/>
              <a:t> success, failure and canceled chances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44000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0.46341463414634149</c:v>
                </c:pt>
                <c:pt idx="10">
                  <c:v>0.375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D-0247-B7A1-4D78F416AD1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44000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0.3902439024390244</c:v>
                </c:pt>
                <c:pt idx="10">
                  <c:v>0.625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D-0247-B7A1-4D78F416AD1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44000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0.14634146341463414</c:v>
                </c:pt>
                <c:pt idx="10">
                  <c:v>0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D-0247-B7A1-4D78F416A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080383"/>
        <c:axId val="2108288143"/>
      </c:lineChart>
      <c:catAx>
        <c:axId val="210808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288143"/>
        <c:crosses val="autoZero"/>
        <c:auto val="1"/>
        <c:lblAlgn val="ctr"/>
        <c:lblOffset val="100"/>
        <c:noMultiLvlLbl val="0"/>
      </c:catAx>
      <c:valAx>
        <c:axId val="210828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08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685800</xdr:colOff>
      <xdr:row>1</xdr:row>
      <xdr:rowOff>25400</xdr:rowOff>
    </xdr:from>
    <xdr:to>
      <xdr:col>9</xdr:col>
      <xdr:colOff>2400300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DD3438-CB29-7948-A6A2-E8E4CF64D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0</xdr:row>
      <xdr:rowOff>50800</xdr:rowOff>
    </xdr:from>
    <xdr:to>
      <xdr:col>9</xdr:col>
      <xdr:colOff>1562100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15F4B-91B3-F545-9E21-06C0F711E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546100</xdr:colOff>
      <xdr:row>1</xdr:row>
      <xdr:rowOff>177800</xdr:rowOff>
    </xdr:from>
    <xdr:to>
      <xdr:col>15</xdr:col>
      <xdr:colOff>647700</xdr:colOff>
      <xdr:row>28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B66EDB-6D90-B444-9026-4C2153F0D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1212850</xdr:colOff>
      <xdr:row>16</xdr:row>
      <xdr:rowOff>6350</xdr:rowOff>
    </xdr:from>
    <xdr:to>
      <xdr:col>13</xdr:col>
      <xdr:colOff>698500</xdr:colOff>
      <xdr:row>35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11FC17-8D16-7948-ACE5-8369F694B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 Samuel" refreshedDate="43316.565834606481" createdVersion="6" refreshedVersion="6" minRefreshableVersion="3" recordCount="4114" xr:uid="{055A5B5B-A51E-134F-AD64-A5F4026A069F}">
  <cacheSource type="worksheet">
    <worksheetSource ref="A1:R4115" sheet="Workou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 Samuel" refreshedDate="43316.632939583331" createdVersion="6" refreshedVersion="6" minRefreshableVersion="3" recordCount="4116" xr:uid="{ABD5BCAA-956A-904B-8757-1F6AF5CEB51B}">
  <cacheSource type="worksheet">
    <worksheetSource ref="A1:V1048576" sheet="Workout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00"/>
    </cacheField>
    <cacheField name="average_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/>
    </cacheField>
    <cacheField name="Date Ended Conversion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outcome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3" base="21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21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21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1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2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3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4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0"/>
    <x v="5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1"/>
    <x v="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7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2"/>
    <x v="8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9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3"/>
    <x v="10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1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2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3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4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4"/>
    <x v="13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2"/>
    <x v="8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4"/>
    <x v="15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5"/>
    <x v="1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7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6"/>
    <x v="18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7"/>
    <x v="19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8"/>
    <x v="20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2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4"/>
    <x v="1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1"/>
    <x v="6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2"/>
    <x v="8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3"/>
    <x v="9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4"/>
    <x v="11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2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23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3"/>
    <x v="1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0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8"/>
    <x v="24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3"/>
    <x v="25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8"/>
    <x v="26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11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7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4"/>
    <x v="2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8"/>
    <x v="20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4"/>
    <x v="1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6"/>
    <x v="18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4"/>
    <x v="14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2"/>
    <x v="29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4"/>
    <x v="14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2"/>
    <x v="3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8"/>
    <x v="31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2"/>
    <x v="3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4"/>
    <x v="14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6"/>
    <x v="17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4"/>
    <x v="11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6"/>
    <x v="32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4"/>
    <x v="15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6"/>
    <x v="32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1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4"/>
    <x v="14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7"/>
    <x v="33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2"/>
    <x v="7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19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7"/>
    <x v="33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4"/>
    <x v="1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7"/>
    <x v="34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4"/>
    <x v="35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7"/>
    <x v="19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6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2"/>
    <x v="3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7"/>
    <x v="19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1"/>
    <x v="38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2"/>
    <x v="3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3"/>
    <x v="39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6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40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38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38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6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40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40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6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40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6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40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d v="2015-06-22T00:10:11"/>
    <d v="2015-07-23T03:00:00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d v="2017-01-31T14:24:43"/>
    <d v="2017-03-02T14:24:43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d v="2014-07-08T12:21:47"/>
    <d v="2014-08-07T12:21:47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d v="2015-11-19T20:01:19"/>
    <d v="2015-12-19T20:01:19"/>
    <x v="0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d v="2016-07-12T22:23:27"/>
    <d v="2016-07-29T05:35:00"/>
    <x v="2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d v="2014-06-04T01:44:10"/>
    <d v="2014-06-14T01:44:10"/>
    <x v="3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d v="2016-05-26T01:07:47"/>
    <d v="2016-07-05T01:07:47"/>
    <x v="2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d v="2016-04-08T22:40:12"/>
    <d v="2016-04-15T21:00:00"/>
    <x v="2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d v="2014-05-21T01:37:59"/>
    <d v="2014-06-25T01:37:59"/>
    <x v="3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d v="2016-07-21T18:41:02"/>
    <d v="2016-08-22T03:00:00"/>
    <x v="2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d v="2014-06-01T17:07:05"/>
    <d v="2014-07-16T03:00:00"/>
    <x v="3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d v="2016-05-18T16:15:09"/>
    <d v="2016-06-23T20:27:00"/>
    <x v="2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d v="2014-06-18T00:38:08"/>
    <d v="2014-07-13T13:59:00"/>
    <x v="3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d v="2015-09-09T09:24:18"/>
    <d v="2015-09-27T20:14:00"/>
    <x v="0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d v="2014-05-01T19:06:51"/>
    <d v="2014-06-16T05:30:00"/>
    <x v="3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d v="2014-10-05T17:33:42"/>
    <d v="2014-11-04T18:33:42"/>
    <x v="3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d v="2014-08-18T13:00:56"/>
    <d v="2014-09-17T13:00:56"/>
    <x v="3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d v="2015-06-20T19:35:34"/>
    <d v="2015-07-20T19:35:34"/>
    <x v="0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  <x v="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d v="2014-08-27T15:03:09"/>
    <d v="2014-09-26T15:03:09"/>
    <x v="3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d v="2014-12-16T21:52:20"/>
    <d v="2015-01-01T07:59:00"/>
    <x v="3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d v="2015-04-03T18:41:41"/>
    <d v="2015-04-30T15:20:00"/>
    <x v="0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d v="2015-08-13T19:41:03"/>
    <d v="2015-09-15T19:39:00"/>
    <x v="0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d v="2015-11-10T00:36:01"/>
    <d v="2016-01-09T00:36:01"/>
    <x v="0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d v="2014-07-08T12:22:24"/>
    <d v="2014-08-17T12:22:24"/>
    <x v="3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d v="2014-10-17T03:57:13"/>
    <d v="2014-11-16T04:57:13"/>
    <x v="3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d v="2015-11-16T23:08:04"/>
    <d v="2015-12-16T23:08:04"/>
    <x v="0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d v="2014-06-22T16:09:28"/>
    <d v="2014-07-22T16:09:28"/>
    <x v="3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d v="2014-07-22T07:01:55"/>
    <d v="2014-08-21T07:01:55"/>
    <x v="3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d v="2016-04-01T15:03:37"/>
    <d v="2016-05-13T03:59:00"/>
    <x v="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d v="2015-10-09T15:51:41"/>
    <d v="2015-11-08T16:51:41"/>
    <x v="0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d v="2014-07-21T07:43:21"/>
    <d v="2014-08-05T07:43:21"/>
    <x v="3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d v="2015-04-04T07:00:14"/>
    <d v="2015-04-28T00:00:00"/>
    <x v="0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d v="2015-03-05T07:22:05"/>
    <d v="2015-04-04T06:22:05"/>
    <x v="0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d v="2015-01-28T16:37:59"/>
    <d v="2015-02-27T16:37:59"/>
    <x v="0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d v="2013-04-11T01:22:24"/>
    <d v="2013-05-11T01:22:24"/>
    <x v="4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d v="2014-04-25T01:07:48"/>
    <d v="2014-05-25T22:59:00"/>
    <x v="3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d v="2014-05-30T05:08:08"/>
    <d v="2014-06-19T04:00:00"/>
    <x v="3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d v="2014-11-28T15:20:26"/>
    <d v="2014-12-28T15:20:26"/>
    <x v="3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d v="2014-06-12T18:58:06"/>
    <d v="2014-07-13T00:00:00"/>
    <x v="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d v="2015-11-15T23:09:34"/>
    <d v="2015-12-15T23:09:34"/>
    <x v="0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d v="2014-10-20T19:40:07"/>
    <d v="2014-12-19T20:40:07"/>
    <x v="3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d v="2015-01-29T12:24:20"/>
    <d v="2015-03-01T12:00:00"/>
    <x v="0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d v="2015-07-11T22:17:17"/>
    <d v="2015-08-10T22:17:17"/>
    <x v="0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d v="2014-06-17T16:50:46"/>
    <d v="2014-07-17T16:50:46"/>
    <x v="3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d v="2014-03-21T13:10:45"/>
    <d v="2014-04-04T22:00:00"/>
    <x v="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d v="2016-05-06T23:15:16"/>
    <d v="2016-05-27T23:15:16"/>
    <x v="2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d v="2015-05-25T13:10:24"/>
    <d v="2015-06-08T16:00:00"/>
    <x v="0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d v="2015-03-26T19:59:22"/>
    <d v="2015-04-25T19:59:22"/>
    <x v="0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d v="2014-10-20T17:52:52"/>
    <d v="2014-11-19T18:52:52"/>
    <x v="3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d v="2015-08-14T05:39:36"/>
    <d v="2015-09-14T21:00:00"/>
    <x v="0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television"/>
    <d v="2014-03-03T21:38:37"/>
    <d v="2014-03-23T00:00:00"/>
    <x v="3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d v="2013-05-15T19:32:37"/>
    <d v="2013-06-06T19:32:37"/>
    <x v="4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d v="2013-02-06T19:11:18"/>
    <d v="2013-03-03T19:11:18"/>
    <x v="4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d v="2013-12-04T21:53:33"/>
    <d v="2013-12-28T04:59:00"/>
    <x v="4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d v="2013-06-08T00:26:21"/>
    <d v="2013-07-08T00:26:21"/>
    <x v="4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d v="2014-07-15T19:42:34"/>
    <d v="2014-08-11T05:59:00"/>
    <x v="3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d v="2016-06-18T20:23:40"/>
    <d v="2016-07-18T20:23:40"/>
    <x v="2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d v="2012-06-15T14:00:04"/>
    <d v="2012-07-15T14:00:04"/>
    <x v="5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d v="2014-01-24T13:39:51"/>
    <d v="2014-02-23T13:39:51"/>
    <x v="3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d v="2011-08-31T04:30:25"/>
    <d v="2011-10-02T06:59:00"/>
    <x v="6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d v="2011-07-06T21:30:45"/>
    <d v="2011-09-04T21:30:45"/>
    <x v="6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d v="2012-03-29T06:30:57"/>
    <d v="2012-05-28T06:30:57"/>
    <x v="5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d v="2012-10-26T00:14:41"/>
    <d v="2012-11-15T00:00:00"/>
    <x v="5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d v="2015-12-22T11:41:35"/>
    <d v="2016-01-21T11:41:35"/>
    <x v="0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d v="2013-03-24T05:01:12"/>
    <d v="2013-04-23T05:01:12"/>
    <x v="4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d v="2011-10-28T16:35:58"/>
    <d v="2011-12-27T17:35:58"/>
    <x v="6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d v="2012-03-29T03:28:37"/>
    <d v="2012-05-21T02:59:00"/>
    <x v="5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d v="2013-11-05T02:00:56"/>
    <d v="2013-12-10T02:00:56"/>
    <x v="4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d v="2011-09-09T19:41:01"/>
    <d v="2011-10-09T19:41:01"/>
    <x v="6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d v="2015-02-07T14:46:29"/>
    <d v="2015-02-22T11:30:00"/>
    <x v="0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d v="2011-08-24T03:00:37"/>
    <d v="2011-09-23T03:00:37"/>
    <x v="6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d v="2015-10-14T13:20:45"/>
    <d v="2015-12-27T14:20:45"/>
    <x v="0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d v="2010-05-24T12:56:43"/>
    <d v="2010-06-03T01:41:00"/>
    <x v="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d v="2014-05-27T15:48:51"/>
    <d v="2014-06-22T15:48:51"/>
    <x v="3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d v="2013-05-08T18:03:12"/>
    <d v="2013-06-02T18:03:12"/>
    <x v="4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d v="2011-06-12T07:08:19"/>
    <d v="2011-07-12T07:08:19"/>
    <x v="6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d v="2016-12-17T04:46:23"/>
    <d v="2017-02-01T08:00:00"/>
    <x v="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d v="2012-06-05T20:35:37"/>
    <d v="2012-07-03T21:00:00"/>
    <x v="5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d v="2012-01-27T00:07:21"/>
    <d v="2012-02-26T00:07:21"/>
    <x v="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d v="2010-05-26T15:54:01"/>
    <d v="2010-08-01T03:00:00"/>
    <x v="7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d v="2011-06-12T03:14:42"/>
    <d v="2011-07-12T03:14:42"/>
    <x v="6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d v="2012-11-01T19:04:34"/>
    <d v="2012-12-07T23:30:00"/>
    <x v="5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d v="2013-12-23T21:39:59"/>
    <d v="2014-01-22T21:39:59"/>
    <x v="4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d v="2010-11-23T03:08:53"/>
    <d v="2010-12-23T03:08:53"/>
    <x v="7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d v="2014-02-12T19:20:30"/>
    <d v="2014-03-07T19:20:30"/>
    <x v="3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d v="2016-04-25T17:23:40"/>
    <d v="2016-05-14T00:00:00"/>
    <x v="2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d v="2012-03-19T18:38:21"/>
    <d v="2012-04-02T18:38:21"/>
    <x v="5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d v="2011-04-02T23:34:47"/>
    <d v="2011-04-24T23:34:47"/>
    <x v="6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d v="2013-04-01T14:42:50"/>
    <d v="2013-05-31T14:42:50"/>
    <x v="4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d v="2011-01-27T00:37:10"/>
    <d v="2011-02-26T00:37:10"/>
    <x v="6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d v="2013-10-10T22:47:33"/>
    <d v="2013-11-14T05:59:00"/>
    <x v="4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d v="2015-05-01T07:59:47"/>
    <d v="2015-05-31T07:59:47"/>
    <x v="0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d v="2011-11-14T06:34:48"/>
    <d v="2012-01-13T06:34:48"/>
    <x v="6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d v="2012-01-10T17:44:04"/>
    <d v="2012-02-04T17:44:04"/>
    <x v="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d v="2011-02-21T11:55:55"/>
    <d v="2011-04-08T10:55:55"/>
    <x v="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d v="2010-03-11T20:02:24"/>
    <d v="2010-06-09T19:00:00"/>
    <x v="7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d v="2011-06-29T01:17:16"/>
    <d v="2011-07-29T01:17:16"/>
    <x v="6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d v="2011-07-15T01:39:46"/>
    <d v="2011-08-13T23:00:00"/>
    <x v="6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horts"/>
    <d v="2016-09-03T01:11:47"/>
    <d v="2016-10-03T01:11:47"/>
    <x v="2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d v="2015-04-02T16:55:10"/>
    <d v="2015-04-18T10:16:00"/>
    <x v="0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d v="2014-09-22T18:46:04"/>
    <d v="2014-10-28T22:00:00"/>
    <x v="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0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d v="2015-05-11T14:08:57"/>
    <d v="2015-06-11T02:00:00"/>
    <x v="0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d v="2015-03-04T14:59:01"/>
    <d v="2015-04-03T13:59:01"/>
    <x v="0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d v="2016-09-15T05:28:13"/>
    <d v="2016-10-20T05:28:13"/>
    <x v="2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3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3"/>
    <x v="13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2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d v="2014-09-23T19:30:07"/>
    <d v="2014-11-07T20:30:07"/>
    <x v="3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2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0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d v="2014-05-29T09:09:57"/>
    <d v="2014-07-01T19:00:00"/>
    <x v="3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0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0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d v="2015-07-01T06:10:41"/>
    <d v="2015-08-01T04:59:00"/>
    <x v="0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d v="2015-04-16T03:40:23"/>
    <d v="2015-05-31T03:40:23"/>
    <x v="0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d v="2014-10-26T21:26:18"/>
    <d v="2014-11-16T22:26:18"/>
    <x v="3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2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d v="2015-02-12T18:17:52"/>
    <d v="2015-04-13T17:17:52"/>
    <x v="0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d v="2015-07-15T13:00:52"/>
    <d v="2015-08-11T13:00:52"/>
    <x v="0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d v="2016-11-19T00:23:18"/>
    <d v="2017-01-18T00:23:18"/>
    <x v="2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3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  <x v="2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d v="2014-11-25T04:07:50"/>
    <d v="2014-12-25T08:00:00"/>
    <x v="3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d v="2015-03-27T03:53:02"/>
    <d v="2015-05-26T03:53:02"/>
    <x v="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d v="2015-04-19T13:13:11"/>
    <d v="2015-06-18T13:13:11"/>
    <x v="0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d v="2014-08-24T01:51:40"/>
    <d v="2014-09-23T01:51:40"/>
    <x v="3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d v="2014-10-21T14:04:04"/>
    <d v="2014-12-02T15:04:04"/>
    <x v="3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d v="2015-04-21T13:08:15"/>
    <d v="2015-06-03T13:08:15"/>
    <x v="0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d v="2015-06-13T13:25:35"/>
    <d v="2015-07-23T13:25:35"/>
    <x v="0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  <x v="3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d v="2016-01-27T21:52:52"/>
    <d v="2016-02-26T21:52:52"/>
    <x v="2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3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science fiction"/>
    <d v="2015-06-16T21:54:51"/>
    <d v="2015-08-15T21:54:51"/>
    <x v="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  <x v="3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d v="2014-07-15T03:02:36"/>
    <d v="2014-08-16T23:42:00"/>
    <x v="3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0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d v="2014-07-21T18:18:21"/>
    <d v="2014-09-19T18:18:21"/>
    <x v="3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0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  <x v="0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d v="2015-02-17T20:02:50"/>
    <d v="2015-03-19T19:02:50"/>
    <x v="0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d v="2014-09-18T12:07:39"/>
    <d v="2014-10-18T12:07:39"/>
    <x v="3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  <x v="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0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0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0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d v="2014-08-04T18:40:11"/>
    <d v="2014-08-29T18:40:11"/>
    <x v="3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0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0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d v="2015-03-04T23:47:23"/>
    <d v="2015-04-13T19:00:00"/>
    <x v="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d v="2015-05-23T17:48:15"/>
    <d v="2015-06-22T17:48:15"/>
    <x v="0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d v="2014-10-27T19:26:50"/>
    <d v="2014-11-26T20:26:50"/>
    <x v="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d v="2014-07-05T18:59:22"/>
    <d v="2014-09-01T03:59:00"/>
    <x v="3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  <x v="2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1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3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d v="2016-07-05T16:34:37"/>
    <d v="2016-09-03T16:34:37"/>
    <x v="2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d v="2016-06-06T15:37:26"/>
    <d v="2016-06-16T15:37:26"/>
    <x v="2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  <x v="2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0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d v="2015-09-12T13:01:38"/>
    <d v="2015-10-10T21:00:00"/>
    <x v="0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  <x v="1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d v="2014-09-05T09:12:02"/>
    <d v="2014-10-05T09:12:02"/>
    <x v="3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2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d v="2014-08-16T02:00:03"/>
    <d v="2014-09-15T02:00:03"/>
    <x v="3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d v="2015-01-19T19:38:49"/>
    <d v="2015-02-08T19:38:49"/>
    <x v="0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0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  <x v="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d v="2016-07-05T14:00:03"/>
    <d v="2016-08-04T14:00:03"/>
    <x v="2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d v="2015-09-01T15:10:22"/>
    <d v="2015-10-06T15:10:22"/>
    <x v="0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2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d v="2014-12-05T04:43:58"/>
    <d v="2015-01-04T04:43:58"/>
    <x v="3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3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d v="2015-09-02T01:33:12"/>
    <d v="2015-10-01T05:00:00"/>
    <x v="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d v="2015-08-20T03:50:17"/>
    <d v="2015-09-19T03:50:17"/>
    <x v="0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d v="2016-02-16T21:08:40"/>
    <d v="2016-04-16T20:08:40"/>
    <x v="2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  <x v="0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d v="2015-01-05T15:22:29"/>
    <d v="2015-03-06T15:22:29"/>
    <x v="0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d v="2016-01-06T05:31:22"/>
    <d v="2016-02-17T23:59:00"/>
    <x v="2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d v="2015-03-03T23:00:37"/>
    <d v="2015-04-22T22:00:37"/>
    <x v="0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d v="2014-11-27T15:22:29"/>
    <d v="2014-12-28T15:22:29"/>
    <x v="3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d v="2016-02-29T07:50:25"/>
    <d v="2016-04-01T06:59:00"/>
    <x v="2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  <x v="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0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2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0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2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d v="2015-04-12T15:59:04"/>
    <d v="2015-05-31T09:29:00"/>
    <x v="0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0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2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  <x v="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0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d v="2015-01-28T19:49:06"/>
    <d v="2015-02-27T19:49:06"/>
    <x v="0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2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  <x v="0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0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d v="2016-01-08T13:51:09"/>
    <d v="2016-03-08T13:51:09"/>
    <x v="2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2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rama"/>
    <d v="2013-03-21T17:00:11"/>
    <d v="2013-05-05T17:00:11"/>
    <x v="4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d v="2014-11-06T16:45:04"/>
    <d v="2014-12-21T16:45:04"/>
    <x v="3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d v="2011-11-15T11:49:50"/>
    <d v="2011-12-20T11:49:50"/>
    <x v="6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d v="2014-01-23T01:08:24"/>
    <d v="2014-02-22T01:08:24"/>
    <x v="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d v="2010-02-04T07:45:59"/>
    <d v="2010-03-16T07:06:00"/>
    <x v="7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d v="2012-07-17T01:16:25"/>
    <d v="2012-08-16T01:16:25"/>
    <x v="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d v="2010-10-29T08:43:25"/>
    <d v="2010-12-18T09:43:25"/>
    <x v="7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d v="2010-09-09T14:30:14"/>
    <d v="2010-10-16T03:39:00"/>
    <x v="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d v="2011-11-23T18:35:09"/>
    <d v="2012-01-07T18:35:09"/>
    <x v="6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d v="2010-06-03T22:10:20"/>
    <d v="2010-08-22T17:40:00"/>
    <x v="7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d v="2013-05-07T13:34:51"/>
    <d v="2013-06-06T13:34:51"/>
    <x v="4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d v="2012-04-14T18:54:06"/>
    <d v="2012-05-16T19:00:00"/>
    <x v="5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d v="2010-03-29T15:54:18"/>
    <d v="2010-06-01T03:59:00"/>
    <x v="7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d v="2012-01-16T15:37:15"/>
    <d v="2012-02-15T15:37:15"/>
    <x v="5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d v="2015-09-16T22:51:50"/>
    <d v="2015-10-17T02:00:00"/>
    <x v="0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d v="2011-02-14T12:38:02"/>
    <d v="2011-03-16T11:38:02"/>
    <x v="6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d v="2013-02-14T18:27:47"/>
    <d v="2013-03-16T18:27:47"/>
    <x v="4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d v="2016-04-19T15:02:42"/>
    <d v="2016-05-19T15:02:42"/>
    <x v="2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d v="2011-05-19T01:14:26"/>
    <d v="2011-06-18T01:14:26"/>
    <x v="6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d v="2015-03-09T17:42:49"/>
    <d v="2015-04-08T17:42:49"/>
    <x v="0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d v="2010-06-01T18:07:59"/>
    <d v="2010-07-17T09:59:00"/>
    <x v="7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d v="2012-04-18T21:15:04"/>
    <d v="2012-06-07T14:55:00"/>
    <x v="5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d v="2012-08-28T22:54:54"/>
    <d v="2012-09-27T22:54:54"/>
    <x v="5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d v="2012-04-11T14:53:15"/>
    <d v="2012-05-11T14:53:15"/>
    <x v="5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d v="2010-03-30T05:53:50"/>
    <d v="2010-05-10T20:16:00"/>
    <x v="7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d v="2010-01-27T04:11:47"/>
    <d v="2010-04-23T03:51:00"/>
    <x v="7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d v="2014-05-26T10:51:39"/>
    <d v="2014-06-25T10:51:39"/>
    <x v="3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d v="2011-09-23T03:39:38"/>
    <d v="2011-11-07T04:39:38"/>
    <x v="6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d v="2017-01-23T04:43:42"/>
    <d v="2017-02-22T04:43:42"/>
    <x v="1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d v="2011-04-04T20:47:50"/>
    <d v="2011-05-25T04:00:00"/>
    <x v="6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d v="2013-12-04T02:24:21"/>
    <d v="2014-01-02T08:00:00"/>
    <x v="4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d v="2010-02-26T21:36:31"/>
    <d v="2010-04-28T18:49:00"/>
    <x v="7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d v="2011-06-03T11:57:46"/>
    <d v="2011-07-03T11:57:46"/>
    <x v="6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d v="2012-10-11T00:46:06"/>
    <d v="2012-11-10T01:46:06"/>
    <x v="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d v="2012-02-28T01:57:54"/>
    <d v="2012-04-28T00:57:54"/>
    <x v="5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d v="2015-04-23T21:23:39"/>
    <d v="2015-05-23T21:23:39"/>
    <x v="0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d v="2012-09-12T00:58:59"/>
    <d v="2012-10-12T00:58:59"/>
    <x v="5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d v="2017-01-24T05:51:36"/>
    <d v="2017-02-27T02:01:00"/>
    <x v="1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d v="2014-04-15T14:10:35"/>
    <d v="2014-05-30T14:10:35"/>
    <x v="3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d v="2009-05-17T03:55:13"/>
    <d v="2009-08-10T19:26:00"/>
    <x v="8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d v="2010-01-16T22:04:52"/>
    <d v="2010-02-22T22:00:00"/>
    <x v="7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d v="2011-05-12T17:02:24"/>
    <d v="2011-06-01T04:59:00"/>
    <x v="6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d v="2011-12-27T17:43:00"/>
    <d v="2012-01-21T17:43:00"/>
    <x v="6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d v="2013-08-20T18:08:48"/>
    <d v="2013-09-19T18:08:48"/>
    <x v="4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d v="2013-02-08T19:35:24"/>
    <d v="2013-03-25T18:35:24"/>
    <x v="4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d v="2012-10-02T06:40:18"/>
    <d v="2012-11-02T04:00:00"/>
    <x v="5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d v="2012-05-22T04:03:13"/>
    <d v="2012-06-26T04:03:13"/>
    <x v="5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d v="2013-10-03T10:57:14"/>
    <d v="2013-11-02T10:57:14"/>
    <x v="4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d v="2010-12-14T08:51:37"/>
    <d v="2011-02-02T07:59:00"/>
    <x v="7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d v="2013-04-12T18:27:26"/>
    <d v="2013-05-01T00:01:00"/>
    <x v="4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d v="2011-09-26T19:16:39"/>
    <d v="2011-10-29T03:59:00"/>
    <x v="6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d v="2014-03-21T16:01:54"/>
    <d v="2014-04-20T16:01:54"/>
    <x v="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d v="2013-09-02T00:06:49"/>
    <d v="2013-11-01T00:00:00"/>
    <x v="4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d v="2012-08-13T11:24:43"/>
    <d v="2012-09-07T11:24:43"/>
    <x v="5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d v="2015-03-26T17:28:21"/>
    <d v="2015-05-01T03:59:00"/>
    <x v="0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d v="2014-03-11T11:07:28"/>
    <d v="2014-05-09T21:00:00"/>
    <x v="3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d v="2010-10-18T05:24:20"/>
    <d v="2010-11-17T06:24:20"/>
    <x v="7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d v="2011-03-24T23:02:18"/>
    <d v="2011-04-24T23:02:18"/>
    <x v="6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d v="2013-02-07T17:42:15"/>
    <d v="2013-03-19T16:42:15"/>
    <x v="4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d v="2012-01-25T20:33:58"/>
    <d v="2012-02-24T20:33:58"/>
    <x v="5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d v="2012-05-03T01:42:26"/>
    <d v="2012-06-02T01:42:26"/>
    <x v="5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d v="2012-07-24T02:16:37"/>
    <d v="2012-09-01T02:00:00"/>
    <x v="5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d v="2012-02-09T15:07:29"/>
    <d v="2012-03-10T15:07:29"/>
    <x v="5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d v="2013-02-28T20:05:33"/>
    <d v="2013-03-20T19:05:33"/>
    <x v="4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d v="2013-01-08T22:40:01"/>
    <d v="2013-02-07T22:40:01"/>
    <x v="4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d v="2011-01-24T16:40:10"/>
    <d v="2011-03-10T16:40:10"/>
    <x v="6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d v="2012-08-13T18:02:14"/>
    <d v="2012-09-03T18:02:14"/>
    <x v="5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d v="2011-10-05T04:23:43"/>
    <d v="2011-10-20T02:00:00"/>
    <x v="6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d v="2011-11-21T05:16:32"/>
    <d v="2012-01-01T07:59:00"/>
    <x v="6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d v="2013-03-15T21:03:52"/>
    <d v="2013-04-14T21:03:52"/>
    <x v="4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d v="2010-06-28T05:28:14"/>
    <d v="2010-08-11T15:59:00"/>
    <x v="7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d v="2013-01-30T19:59:48"/>
    <d v="2013-03-01T19:59:48"/>
    <x v="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d v="2012-07-23T18:32:14"/>
    <d v="2012-08-22T18:32:14"/>
    <x v="5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d v="2014-11-07T22:09:57"/>
    <d v="2014-12-11T04:59:00"/>
    <x v="3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d v="2013-11-11T16:14:43"/>
    <d v="2013-12-11T16:14:43"/>
    <x v="4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d v="2013-02-25T00:55:51"/>
    <d v="2013-03-26T23:55:51"/>
    <x v="4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d v="2009-11-06T20:07:09"/>
    <d v="2010-02-02T07:59:00"/>
    <x v="8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d v="2015-11-23T13:13:53"/>
    <d v="2015-12-22T23:00:00"/>
    <x v="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d v="2016-10-04T10:43:06"/>
    <d v="2016-11-08T11:43:06"/>
    <x v="2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d v="2016-04-13T13:40:48"/>
    <d v="2016-05-13T13:40:48"/>
    <x v="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d v="2016-11-23T07:42:46"/>
    <d v="2016-12-21T07:59:00"/>
    <x v="2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d v="2015-06-29T15:01:48"/>
    <d v="2015-08-01T15:01:48"/>
    <x v="0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d v="2016-11-15T04:30:33"/>
    <d v="2016-12-20T04:30:33"/>
    <x v="2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d v="2017-02-09T07:33:26"/>
    <d v="2017-03-14T22:57:00"/>
    <x v="1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d v="2015-02-23T05:38:49"/>
    <d v="2015-03-22T08:00:00"/>
    <x v="0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d v="2015-10-01T22:43:08"/>
    <d v="2015-11-01T04:00:00"/>
    <x v="0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d v="2015-10-14T11:12:07"/>
    <d v="2015-11-07T04:00:00"/>
    <x v="0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d v="2013-04-15T12:22:43"/>
    <d v="2013-05-17T03:59:00"/>
    <x v="4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d v="2016-05-17T13:57:14"/>
    <d v="2016-06-17T13:57:14"/>
    <x v="2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d v="2015-09-16T16:19:37"/>
    <d v="2015-10-28T08:00:00"/>
    <x v="0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d v="2016-03-08T15:16:31"/>
    <d v="2016-04-07T14:16:31"/>
    <x v="2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d v="2015-04-07T16:22:37"/>
    <d v="2015-05-15T19:00:00"/>
    <x v="0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d v="2015-04-07T17:41:55"/>
    <d v="2015-05-08T22:00:00"/>
    <x v="0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d v="2015-10-14T14:18:38"/>
    <d v="2015-11-13T15:18:38"/>
    <x v="0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d v="2015-02-12T03:05:08"/>
    <d v="2015-03-14T02:05:08"/>
    <x v="0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d v="2016-07-08T18:08:10"/>
    <d v="2016-09-03T01:00:00"/>
    <x v="2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d v="2015-03-30T18:14:28"/>
    <d v="2015-04-29T18:14:28"/>
    <x v="0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d v="2017-02-06T16:03:27"/>
    <d v="2017-03-08T21:00:00"/>
    <x v="1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d v="2014-09-12T21:06:38"/>
    <d v="2014-10-01T03:59:00"/>
    <x v="3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d v="2016-03-30T18:44:25"/>
    <d v="2016-04-29T18:44:25"/>
    <x v="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d v="2014-10-14T17:42:25"/>
    <d v="2014-11-14T03:00:00"/>
    <x v="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d v="2015-04-17T23:18:14"/>
    <d v="2015-06-01T02:20:00"/>
    <x v="0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d v="2015-04-20T22:39:50"/>
    <d v="2015-05-20T22:39:50"/>
    <x v="0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d v="2015-09-14T12:00:21"/>
    <d v="2015-10-14T12:00:21"/>
    <x v="0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d v="2015-10-15T11:53:29"/>
    <d v="2015-11-14T12:53:29"/>
    <x v="0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d v="2017-01-25T11:58:28"/>
    <d v="2017-02-24T11:58:28"/>
    <x v="1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d v="2016-08-04T01:35:09"/>
    <d v="2016-09-11T03:59:00"/>
    <x v="2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d v="2016-02-27T23:09:14"/>
    <d v="2016-04-07T22:09:14"/>
    <x v="2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d v="2014-09-08T04:01:08"/>
    <d v="2014-10-08T04:01:08"/>
    <x v="3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d v="2015-10-20T19:00:19"/>
    <d v="2015-11-19T20:00:19"/>
    <x v="0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d v="2016-03-09T19:52:01"/>
    <d v="2016-04-08T18:52:01"/>
    <x v="2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d v="2014-10-31T07:03:14"/>
    <d v="2014-12-01T08:03:14"/>
    <x v="3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d v="2016-02-15T19:16:33"/>
    <d v="2016-03-16T18:16:33"/>
    <x v="2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d v="2016-05-17T20:38:41"/>
    <d v="2016-06-15T15:00:00"/>
    <x v="2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d v="2014-10-23T01:41:30"/>
    <d v="2014-11-14T05:12:00"/>
    <x v="3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d v="2015-06-08T21:33:00"/>
    <d v="2015-07-23T03:11:00"/>
    <x v="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d v="2014-10-24T00:01:46"/>
    <d v="2014-11-23T01:01:46"/>
    <x v="3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d v="2014-07-17T05:03:11"/>
    <d v="2014-08-08T00:00:00"/>
    <x v="3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d v="2010-03-18T17:52:16"/>
    <d v="2010-05-02T19:22:00"/>
    <x v="7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d v="2014-05-21T20:37:52"/>
    <d v="2014-06-21T03:59:00"/>
    <x v="3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d v="2014-01-29T14:33:19"/>
    <d v="2014-02-28T14:33:19"/>
    <x v="3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d v="2012-04-20T19:01:58"/>
    <d v="2012-05-20T19:01:58"/>
    <x v="5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d v="2013-03-22T13:51:18"/>
    <d v="2013-05-01T04:59:00"/>
    <x v="4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d v="2015-02-08T14:32:02"/>
    <d v="2015-03-15T13:32:02"/>
    <x v="0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d v="2011-12-16T13:14:29"/>
    <d v="2012-01-15T13:14:29"/>
    <x v="6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d v="2016-12-07T19:05:00"/>
    <d v="2017-01-06T19:05:00"/>
    <x v="2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d v="2012-12-18T18:25:39"/>
    <d v="2013-02-01T18:25:39"/>
    <x v="5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d v="2016-02-25T13:50:44"/>
    <d v="2016-04-05T16:00:00"/>
    <x v="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d v="2012-06-18T21:53:18"/>
    <d v="2012-07-18T21:53:18"/>
    <x v="5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d v="2011-08-02T21:20:31"/>
    <d v="2011-09-16T21:20:31"/>
    <x v="6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d v="2016-07-25T10:51:56"/>
    <d v="2016-08-25T10:51:56"/>
    <x v="2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d v="2015-10-15T06:01:08"/>
    <d v="2015-11-14T07:01:00"/>
    <x v="0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d v="2016-01-01T13:43:28"/>
    <d v="2016-01-25T23:52:00"/>
    <x v="2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d v="2012-03-19T16:31:12"/>
    <d v="2012-05-03T16:31:12"/>
    <x v="5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d v="2015-12-29T17:16:32"/>
    <d v="2016-01-23T17:16:32"/>
    <x v="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d v="2012-06-25T16:45:17"/>
    <d v="2012-07-30T05:00:00"/>
    <x v="5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d v="2012-08-23T17:01:40"/>
    <d v="2012-09-06T17:01:40"/>
    <x v="5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d v="2014-04-26T02:49:19"/>
    <d v="2014-05-19T02:49:19"/>
    <x v="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d v="2014-12-07T18:45:47"/>
    <d v="2015-01-06T18:45:47"/>
    <x v="3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d v="2014-10-22T14:01:41"/>
    <d v="2014-11-21T15:01:41"/>
    <x v="3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d v="2015-07-26T22:49:51"/>
    <d v="2015-08-10T22:49:51"/>
    <x v="0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d v="2015-07-15T16:14:18"/>
    <d v="2015-08-15T06:00:00"/>
    <x v="0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d v="2016-06-28T01:49:40"/>
    <d v="2016-07-28T01:49:40"/>
    <x v="2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d v="2014-02-04T01:30:50"/>
    <d v="2014-03-07T22:59:00"/>
    <x v="3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d v="2011-11-18T01:00:51"/>
    <d v="2011-12-18T00:59:00"/>
    <x v="6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d v="2011-08-08T17:12:51"/>
    <d v="2011-09-08T03:00:00"/>
    <x v="6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d v="2013-09-09T17:00:52"/>
    <d v="2013-10-10T17:00:52"/>
    <x v="4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d v="2016-02-17T19:38:02"/>
    <d v="2016-04-17T18:38:02"/>
    <x v="2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d v="2012-03-22T21:49:20"/>
    <d v="2012-04-27T21:32:00"/>
    <x v="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d v="2012-06-22T13:33:26"/>
    <d v="2012-07-07T13:33:26"/>
    <x v="5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d v="2010-07-20T18:38:04"/>
    <d v="2010-09-01T03:44:00"/>
    <x v="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d v="2015-03-15T19:02:06"/>
    <d v="2015-04-29T19:02:06"/>
    <x v="0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d v="2016-11-13T21:01:07"/>
    <d v="2016-12-14T12:00:00"/>
    <x v="2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d v="2014-04-16T15:15:47"/>
    <d v="2014-05-17T03:30:00"/>
    <x v="3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d v="2011-07-08T20:12:50"/>
    <d v="2011-08-07T20:12:50"/>
    <x v="6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d v="2015-10-15T12:56:57"/>
    <d v="2015-11-05T13:56:57"/>
    <x v="0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d v="2011-06-24T07:27:21"/>
    <d v="2011-08-10T07:08:00"/>
    <x v="6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d v="2014-01-07T15:04:22"/>
    <d v="2014-02-05T23:04:00"/>
    <x v="3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d v="2014-02-04T02:02:19"/>
    <d v="2014-03-06T02:02:19"/>
    <x v="3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d v="2011-04-05T03:53:57"/>
    <d v="2011-05-09T05:59:00"/>
    <x v="6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d v="2011-09-20T20:54:10"/>
    <d v="2011-11-19T21:54:10"/>
    <x v="6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d v="2013-09-26T17:39:50"/>
    <d v="2013-11-05T18:39:50"/>
    <x v="4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  <x v="2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d v="2015-04-19T23:33:17"/>
    <d v="2015-06-18T23:33:17"/>
    <x v="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d v="2013-11-20T04:13:24"/>
    <d v="2013-12-22T05:00:00"/>
    <x v="4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d v="2012-07-09T17:49:38"/>
    <d v="2012-07-25T17:49:38"/>
    <x v="5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d v="2012-06-19T21:03:31"/>
    <d v="2012-07-19T21:03:31"/>
    <x v="5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d v="2013-09-12T01:31:05"/>
    <d v="2013-10-12T01:31:05"/>
    <x v="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d v="2014-09-22T20:26:42"/>
    <d v="2014-10-17T12:00:00"/>
    <x v="3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d v="2014-01-09T09:30:31"/>
    <d v="2014-02-08T09:30:31"/>
    <x v="3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d v="2013-03-27T23:17:40"/>
    <d v="2013-04-08T04:33:00"/>
    <x v="4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d v="2015-06-23T06:46:37"/>
    <d v="2015-07-23T06:46:37"/>
    <x v="0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d v="2013-04-30T20:13:07"/>
    <d v="2013-06-29T20:13:07"/>
    <x v="4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documentary"/>
    <d v="2014-02-12T05:40:31"/>
    <d v="2014-03-14T04:40:31"/>
    <x v="3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d v="2015-06-22T11:47:36"/>
    <d v="2015-08-21T11:47:36"/>
    <x v="0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d v="2014-08-12T06:14:57"/>
    <d v="2014-09-11T06:14:57"/>
    <x v="3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d v="2013-05-06T22:13:50"/>
    <d v="2013-06-05T22:13:50"/>
    <x v="4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d v="2012-01-26T09:01:39"/>
    <d v="2012-03-26T08:01:39"/>
    <x v="5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d v="2015-09-28T20:40:04"/>
    <d v="2015-11-27T21:40:04"/>
    <x v="0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d v="2016-01-31T17:05:14"/>
    <d v="2016-03-01T17:05:14"/>
    <x v="2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0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d v="2014-05-19T18:24:05"/>
    <d v="2014-06-16T22:00:00"/>
    <x v="3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  <x v="4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d v="2016-06-05T20:54:43"/>
    <d v="2016-07-05T20:54:43"/>
    <x v="2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  <x v="0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0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4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2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d v="2015-10-19T06:15:58"/>
    <d v="2015-11-18T07:15:58"/>
    <x v="0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3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  <x v="2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4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d v="2015-01-20T21:19:43"/>
    <d v="2015-02-19T21:19:43"/>
    <x v="0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  <x v="3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d v="2015-02-02T02:00:20"/>
    <d v="2015-03-04T02:00:20"/>
    <x v="0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d v="2013-02-26T13:19:23"/>
    <d v="2013-03-23T12:19:23"/>
    <x v="4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d v="2014-04-24T18:11:35"/>
    <d v="2014-05-14T18:11:35"/>
    <x v="3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  <x v="4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d v="2014-01-15T22:43:20"/>
    <d v="2014-02-14T22:43:20"/>
    <x v="3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4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d v="2015-02-03T19:47:59"/>
    <d v="2015-02-19T19:47:59"/>
    <x v="0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d v="2014-10-26T17:12:51"/>
    <d v="2014-11-26T13:14:00"/>
    <x v="3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d v="2012-03-03T00:03:42"/>
    <d v="2012-04-17T00:31:00"/>
    <x v="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d v="2013-09-30T16:40:01"/>
    <d v="2013-10-22T03:59:00"/>
    <x v="4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d v="2013-04-14T16:47:40"/>
    <d v="2013-05-14T16:47:40"/>
    <x v="4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d v="2011-09-14T15:22:07"/>
    <d v="2011-11-13T16:22:07"/>
    <x v="6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d v="2014-04-30T13:01:15"/>
    <d v="2014-06-01T04:00:00"/>
    <x v="3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4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6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d v="2011-07-26T17:02:33"/>
    <d v="2011-09-24T17:02:33"/>
    <x v="6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d v="2016-04-28T20:22:15"/>
    <d v="2016-05-18T20:22:15"/>
    <x v="2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d v="2014-06-11T02:52:54"/>
    <d v="2014-06-27T02:52:54"/>
    <x v="3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  <x v="5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d v="2012-08-14T16:18:54"/>
    <d v="2012-09-28T16:18:54"/>
    <x v="5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  <x v="4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d v="2014-03-05T17:19:39"/>
    <d v="2014-04-19T16:19:39"/>
    <x v="3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d v="2014-07-24T22:08:38"/>
    <d v="2014-08-23T22:08:38"/>
    <x v="3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  <x v="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d v="2017-01-18T07:53:49"/>
    <d v="2017-02-17T07:53:49"/>
    <x v="1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0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d v="2014-04-28T23:24:01"/>
    <d v="2014-06-03T03:59:00"/>
    <x v="3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5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0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  <x v="3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d v="2013-07-10T12:00:15"/>
    <d v="2013-08-09T12:00:15"/>
    <x v="4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d v="2012-09-10T16:08:09"/>
    <d v="2012-10-10T16:08:09"/>
    <x v="5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  <x v="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d v="2012-11-30T04:44:32"/>
    <d v="2013-01-29T04:44:32"/>
    <x v="5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d v="2015-09-25T22:32:52"/>
    <d v="2015-11-05T23:32:52"/>
    <x v="0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d v="2013-04-17T12:08:19"/>
    <d v="2013-05-17T12:08:19"/>
    <x v="4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d v="2014-05-02T22:37:19"/>
    <d v="2014-06-01T22:37:19"/>
    <x v="3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2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2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d v="2011-12-05T11:33:36"/>
    <d v="2012-01-05T11:33:00"/>
    <x v="6"/>
    <x v="489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5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0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0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d v="2014-06-09T19:56:05"/>
    <d v="2014-07-03T03:00:00"/>
    <x v="3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d v="2014-11-02T00:54:25"/>
    <d v="2014-12-25T05:00:00"/>
    <x v="3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d v="2011-11-11T18:17:29"/>
    <d v="2011-12-23T18:17:29"/>
    <x v="6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d v="2009-08-18T21:29:28"/>
    <d v="2009-10-12T20:59:00"/>
    <x v="8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d v="2010-03-10T21:15:51"/>
    <d v="2010-05-08T22:16:00"/>
    <x v="7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6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  <x v="5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d v="2014-12-18T12:38:23"/>
    <d v="2015-01-17T12:38:23"/>
    <x v="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d v="2012-02-10T23:36:27"/>
    <d v="2012-04-10T22:36:27"/>
    <x v="5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d v="2015-11-10T02:21:26"/>
    <d v="2015-12-25T02:21:26"/>
    <x v="0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d v="2013-07-11T13:15:20"/>
    <d v="2013-08-10T13:15:20"/>
    <x v="4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  <x v="5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d v="2012-03-27T00:35:01"/>
    <d v="2012-05-25T14:14:00"/>
    <x v="5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  <x v="0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2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d v="2016-10-06T17:48:47"/>
    <d v="2016-11-20T18:48:47"/>
    <x v="2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d v="2016-07-01T15:41:45"/>
    <d v="2016-08-15T07:00:00"/>
    <x v="2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d v="2014-07-10T14:44:07"/>
    <d v="2014-08-09T14:44:07"/>
    <x v="3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d v="2015-11-19T11:46:41"/>
    <d v="2015-12-29T11:46:41"/>
    <x v="0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0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d v="2017-01-03T14:46:01"/>
    <d v="2017-02-02T14:46:01"/>
    <x v="1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0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d v="2012-11-05T09:23:41"/>
    <d v="2012-12-05T09:23:41"/>
    <x v="5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0"/>
    <s v="animation"/>
    <d v="2015-11-10T16:51:01"/>
    <d v="2015-12-10T16:51:01"/>
    <x v="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d v="2016-10-03T02:13:39"/>
    <d v="2016-11-01T04:59:00"/>
    <x v="2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d v="2016-03-01T00:58:45"/>
    <d v="2016-03-20T23:58:45"/>
    <x v="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d v="2015-08-22T03:11:16"/>
    <d v="2015-09-21T03:11:16"/>
    <x v="0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d v="2016-05-02T17:12:49"/>
    <d v="2016-06-01T17:12:49"/>
    <x v="2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d v="2017-01-18T04:56:06"/>
    <d v="2017-02-17T16:05:00"/>
    <x v="1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d v="2015-05-31T22:05:07"/>
    <d v="2015-06-21T21:20:00"/>
    <x v="0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d v="2016-12-21T00:44:54"/>
    <d v="2017-01-11T05:00:00"/>
    <x v="2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d v="2015-06-02T14:11:08"/>
    <d v="2015-06-24T02:00:00"/>
    <x v="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d v="2016-04-13T00:10:08"/>
    <d v="2016-05-13T00:10:08"/>
    <x v="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d v="2016-04-22T10:26:05"/>
    <d v="2016-05-16T10:26:05"/>
    <x v="2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d v="2015-09-23T19:27:50"/>
    <d v="2015-11-01T23:00:00"/>
    <x v="0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d v="2016-12-07T13:05:05"/>
    <d v="2017-01-06T13:05:05"/>
    <x v="2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d v="2015-06-24T08:16:47"/>
    <d v="2015-08-03T18:00:00"/>
    <x v="0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d v="2015-10-05T18:26:31"/>
    <d v="2015-11-04T19:26:31"/>
    <x v="0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d v="2016-04-13T19:04:23"/>
    <d v="2016-05-13T19:04:23"/>
    <x v="2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d v="2016-06-14T01:11:47"/>
    <d v="2016-07-05T01:11:47"/>
    <x v="2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1"/>
    <s v="plays"/>
    <d v="2015-01-05T19:36:46"/>
    <d v="2015-02-04T19:36:46"/>
    <x v="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d v="2015-09-29T01:07:14"/>
    <d v="2015-10-29T01:07:14"/>
    <x v="0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d v="2014-10-02T02:12:42"/>
    <d v="2014-11-01T02:12:42"/>
    <x v="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5:46:00"/>
    <d v="2016-07-04T15:46:00"/>
    <x v="2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d v="2015-10-06T14:13:09"/>
    <d v="2015-11-15T15:13:09"/>
    <x v="0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d v="2015-09-02T16:01:55"/>
    <d v="2015-10-17T16:01:55"/>
    <x v="0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2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21:40:48"/>
    <d v="2015-10-29T21:40:48"/>
    <x v="0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d v="2015-06-08T15:17:02"/>
    <d v="2015-07-08T15:17:02"/>
    <x v="0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d v="2017-01-18T16:17:25"/>
    <d v="2017-01-31T05:00:00"/>
    <x v="1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d v="2015-06-18T06:37:04"/>
    <d v="2015-08-01T17:53:00"/>
    <x v="0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0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d v="2014-10-15T17:16:31"/>
    <d v="2014-11-14T18:16:31"/>
    <x v="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d v="2014-09-19T16:26:12"/>
    <d v="2014-10-19T16:26:12"/>
    <x v="3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2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20:38:37"/>
    <d v="2016-01-06T20:38:37"/>
    <x v="0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d v="2016-11-02T22:36:43"/>
    <d v="2016-12-02T23:36:43"/>
    <x v="2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0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d v="2015-11-13T06:47:40"/>
    <d v="2015-12-13T06:47:40"/>
    <x v="0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d v="2014-11-17T18:30:45"/>
    <d v="2014-12-17T18:30:45"/>
    <x v="3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d v="2015-09-21T15:48:33"/>
    <d v="2015-10-26T15:48:33"/>
    <x v="0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d v="2015-01-18T01:40:47"/>
    <d v="2015-02-17T01:40:47"/>
    <x v="0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d v="2016-02-11T22:37:55"/>
    <d v="2016-03-12T22:37:55"/>
    <x v="2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6:25:33"/>
    <d v="2016-07-14T16:25:33"/>
    <x v="2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3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20:20:12"/>
    <d v="2016-01-01T20:20:12"/>
    <x v="0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d v="2016-01-19T19:09:29"/>
    <d v="2016-02-18T19:09:29"/>
    <x v="2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d v="2015-07-07T19:35:23"/>
    <d v="2015-07-27T03:59:00"/>
    <x v="0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0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d v="2014-11-20T01:12:11"/>
    <d v="2015-01-18T01:12:00"/>
    <x v="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d v="2016-09-19T10:38:27"/>
    <d v="2016-10-19T10:38:27"/>
    <x v="2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d v="2015-05-14T16:37:23"/>
    <d v="2015-06-13T16:37:23"/>
    <x v="0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14:08:22"/>
    <d v="2016-05-20T14:08:22"/>
    <x v="2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d v="2015-08-14T13:53:13"/>
    <d v="2015-09-07T13:53:13"/>
    <x v="0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d v="2014-11-25T20:27:03"/>
    <d v="2014-12-25T20:27:03"/>
    <x v="3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d v="2016-08-23T21:47:47"/>
    <d v="2016-09-22T21:47:47"/>
    <x v="2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0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0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d v="2015-02-17T22:31:27"/>
    <d v="2015-03-19T21:31:27"/>
    <x v="0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0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d v="2015-01-16T20:30:07"/>
    <d v="2015-02-15T20:30:07"/>
    <x v="0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d v="2015-03-17T18:10:33"/>
    <d v="2015-04-16T18:10:33"/>
    <x v="0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d v="2016-09-18T18:28:06"/>
    <d v="2016-11-17T19:28:06"/>
    <x v="2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d v="2015-06-23T14:44:59"/>
    <d v="2015-07-08T14:44:59"/>
    <x v="0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d v="2016-01-08T13:18:51"/>
    <d v="2016-02-08T13:01:00"/>
    <x v="2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d v="2015-06-22T13:02:10"/>
    <d v="2015-07-22T13:02:10"/>
    <x v="0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d v="2014-11-03T05:34:20"/>
    <d v="2014-12-03T05:34:20"/>
    <x v="3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d v="2016-03-17T18:43:26"/>
    <d v="2016-04-16T18:43:26"/>
    <x v="2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d v="2015-03-20T01:40:38"/>
    <d v="2015-05-04T01:40:38"/>
    <x v="0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21:31:32"/>
    <d v="2016-11-02T21:31:32"/>
    <x v="2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d v="2016-06-24T16:55:35"/>
    <d v="2016-07-31T16:00:00"/>
    <x v="2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d v="2015-02-12T19:30:02"/>
    <d v="2015-03-08T15:16:00"/>
    <x v="0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d v="2014-11-26T20:35:39"/>
    <d v="2014-12-26T20:35:39"/>
    <x v="3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0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d v="2014-07-15T15:20:23"/>
    <d v="2014-08-14T15:20:23"/>
    <x v="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d v="2015-07-09T08:35:08"/>
    <d v="2015-08-23T08:35:08"/>
    <x v="0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5:36:49"/>
    <d v="2015-05-24T15:00:00"/>
    <x v="0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0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d v="2015-05-16T22:06:20"/>
    <d v="2015-06-15T22:06:20"/>
    <x v="0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d v="2015-10-30T00:49:04"/>
    <d v="2015-11-29T01:49:04"/>
    <x v="0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0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d v="2015-08-31T11:55:20"/>
    <d v="2015-10-01T04:59:00"/>
    <x v="0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2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0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0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d v="2016-06-07T23:42:17"/>
    <d v="2016-07-07T23:42:17"/>
    <x v="2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d v="2016-06-11T18:35:38"/>
    <d v="2016-07-01T18:35:38"/>
    <x v="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0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0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1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d v="2015-07-13T13:25:39"/>
    <d v="2015-08-15T13:22:00"/>
    <x v="0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7:21:51"/>
    <d v="2016-03-14T23:00:00"/>
    <x v="2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3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d v="2016-04-14T15:18:28"/>
    <d v="2016-05-14T15:18:28"/>
    <x v="2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d v="2015-08-07T14:52:01"/>
    <d v="2015-09-06T05:10:00"/>
    <x v="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d v="2016-04-29T18:32:09"/>
    <d v="2016-05-28T18:32:09"/>
    <x v="2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0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  <x v="2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22:17:09"/>
    <d v="2015-02-26T22:17:09"/>
    <x v="0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d v="2015-03-13T02:12:42"/>
    <d v="2015-04-12T02:12:42"/>
    <x v="0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10:55:50"/>
    <d v="2015-06-06T10:47:00"/>
    <x v="0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637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d v="2017-01-24T14:14:22"/>
    <d v="2017-03-25T13:14:22"/>
    <x v="1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b"/>
    <d v="2016-11-09T10:05:15"/>
    <d v="2016-11-24T23:00:00"/>
    <x v="2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d v="2015-07-14T13:40:48"/>
    <d v="2015-08-13T13:40:48"/>
    <x v="0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d v="2015-07-14T15:37:54"/>
    <d v="2015-08-19T15:37:54"/>
    <x v="0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d v="2015-04-06T15:24:35"/>
    <d v="2015-05-31T15:24:35"/>
    <x v="0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d v="2014-09-16T15:58:59"/>
    <d v="2014-10-29T01:00:00"/>
    <x v="3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d v="2016-07-13T00:37:54"/>
    <d v="2016-08-12T00:37:54"/>
    <x v="2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d v="2014-07-12T20:27:47"/>
    <d v="2014-08-11T20:27:47"/>
    <x v="3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d v="2016-02-16T18:25:49"/>
    <d v="2016-03-17T17:25:49"/>
    <x v="2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d v="2014-09-09T16:38:28"/>
    <d v="2014-10-14T16:38:28"/>
    <x v="3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d v="2014-08-26T21:53:33"/>
    <d v="2014-09-16T21:53:33"/>
    <x v="3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d v="2014-10-20T00:53:04"/>
    <d v="2014-12-19T01:53:04"/>
    <x v="3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d v="2014-11-13T00:25:11"/>
    <d v="2014-12-13T00:25:11"/>
    <x v="3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d v="2016-11-01T16:34:10"/>
    <d v="2016-12-01T17:34:10"/>
    <x v="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d v="2015-07-14T14:50:40"/>
    <d v="2015-08-20T14:50:40"/>
    <x v="0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earables"/>
    <d v="2015-06-08T22:58:33"/>
    <d v="2015-07-08T22:58:33"/>
    <x v="0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d v="2015-02-10T22:58:32"/>
    <d v="2015-03-12T21:58:32"/>
    <x v="0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d v="2016-02-17T19:18:39"/>
    <d v="2016-04-17T18:18:39"/>
    <x v="2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d v="2015-11-23T20:17:52"/>
    <d v="2015-12-23T20:17:52"/>
    <x v="0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d v="2015-06-24T03:51:29"/>
    <d v="2015-07-26T18:00:00"/>
    <x v="0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d v="2015-07-24T14:14:55"/>
    <d v="2015-08-23T14:14:55"/>
    <x v="0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d v="2014-10-10T17:47:59"/>
    <d v="2014-11-09T18:47:59"/>
    <x v="3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d v="2016-09-23T15:29:19"/>
    <d v="2016-10-23T15:29:19"/>
    <x v="2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  <x v="3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d v="2015-06-18T20:14:16"/>
    <d v="2015-07-18T20:14:16"/>
    <x v="0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d v="2015-03-14T15:59:35"/>
    <d v="2015-04-13T15:59:35"/>
    <x v="0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d v="2016-11-14T17:04:21"/>
    <d v="2017-01-13T17:04:21"/>
    <x v="2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d v="2016-09-19T08:57:43"/>
    <d v="2016-10-29T08:57:43"/>
    <x v="2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d v="2015-03-27T19:57:02"/>
    <d v="2015-05-11T19:57:02"/>
    <x v="0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d v="2016-06-06T15:00:58"/>
    <d v="2016-07-06T15:00:58"/>
    <x v="2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d v="2016-05-16T17:02:00"/>
    <d v="2016-06-19T08:10:00"/>
    <x v="2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d v="2014-12-11T16:37:32"/>
    <d v="2015-01-14T04:00:00"/>
    <x v="3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d v="2014-12-01T05:16:04"/>
    <d v="2015-01-01T04:59:00"/>
    <x v="3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d v="2014-07-18T20:10:17"/>
    <d v="2014-09-01T20:10:17"/>
    <x v="3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  <x v="3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d v="2014-12-02T22:20:04"/>
    <d v="2015-01-01T06:59:00"/>
    <x v="3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d v="2015-01-08T18:26:21"/>
    <d v="2015-02-07T18:26:21"/>
    <x v="0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d v="2016-05-14T09:41:35"/>
    <d v="2016-06-28T09:41:35"/>
    <x v="2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d v="2016-04-21T09:02:18"/>
    <d v="2016-05-21T09:02:18"/>
    <x v="2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d v="2016-07-05T16:41:49"/>
    <d v="2016-09-03T16:41:49"/>
    <x v="2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d v="2014-08-13T12:02:11"/>
    <d v="2014-09-17T12:02:11"/>
    <x v="3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  <x v="2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d v="2017-02-12T18:22:02"/>
    <d v="2017-03-14T17:22:02"/>
    <x v="1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earables"/>
    <d v="2016-09-21T21:36:04"/>
    <d v="2016-10-31T21:36:04"/>
    <x v="2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d v="2014-06-19T11:21:31"/>
    <d v="2014-07-25T03:00:00"/>
    <x v="3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d v="2014-11-28T20:47:52"/>
    <d v="2015-01-12T20:47:52"/>
    <x v="3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0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d v="2016-12-07T18:00:53"/>
    <d v="2017-02-05T18:00:53"/>
    <x v="2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  <x v="0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d v="2016-11-01T16:01:37"/>
    <d v="2016-12-08T04:59:00"/>
    <x v="2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d v="2016-07-28T15:14:01"/>
    <d v="2016-09-09T06:00:00"/>
    <x v="2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  <x v="0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d v="2016-11-22T09:01:03"/>
    <d v="2016-12-22T09:01:03"/>
    <x v="2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d v="2015-03-31T19:23:47"/>
    <d v="2015-04-30T19:23:47"/>
    <x v="0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d v="2017-01-02T15:55:59"/>
    <d v="2017-02-01T15:55:59"/>
    <x v="1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d v="2014-10-01T12:30:20"/>
    <d v="2014-10-31T12:30:20"/>
    <x v="3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d v="2016-01-19T12:33:09"/>
    <d v="2016-02-03T12:33:09"/>
    <x v="2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d v="2014-08-15T22:20:45"/>
    <d v="2014-09-18T02:00:00"/>
    <x v="3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d v="2013-10-16T11:39:08"/>
    <d v="2013-11-22T16:00:00"/>
    <x v="4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d v="2016-12-11T16:31:21"/>
    <d v="2017-01-10T16:31:21"/>
    <x v="2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d v="2014-06-23T15:54:40"/>
    <d v="2014-07-23T15:54:40"/>
    <x v="3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d v="2016-10-25T17:26:27"/>
    <d v="2016-11-24T18:26:27"/>
    <x v="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d v="2016-12-07T22:49:09"/>
    <d v="2017-01-31T23:32:00"/>
    <x v="2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d v="2016-12-22T04:37:48"/>
    <d v="2017-02-20T04:37:48"/>
    <x v="2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d v="2016-12-22T11:47:58"/>
    <d v="2017-01-21T11:47:58"/>
    <x v="2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2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d v="2016-11-22T15:55:27"/>
    <d v="2017-01-01T15:55:27"/>
    <x v="2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d v="2014-07-15T13:56:40"/>
    <d v="2014-09-13T13:56:40"/>
    <x v="3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d v="2014-11-05T00:59:19"/>
    <d v="2014-12-05T00:59:19"/>
    <x v="3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d v="2016-11-04T11:01:08"/>
    <d v="2016-12-14T12:01:08"/>
    <x v="2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d v="2016-01-15T16:20:32"/>
    <d v="2016-02-14T16:20:32"/>
    <x v="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d v="2016-05-06T12:42:12"/>
    <d v="2016-06-05T12:42:12"/>
    <x v="2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d v="2016-12-30T18:54:42"/>
    <d v="2017-02-28T18:54:42"/>
    <x v="2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d v="2015-09-26T02:10:40"/>
    <d v="2015-11-05T03:10:40"/>
    <x v="0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d v="2014-10-28T15:48:27"/>
    <d v="2014-12-01T00:00:00"/>
    <x v="3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d v="2014-08-06T20:30:02"/>
    <d v="2014-09-05T20:30:02"/>
    <x v="3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  <x v="1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d v="2016-02-09T00:57:56"/>
    <d v="2016-02-23T00:57:56"/>
    <x v="2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2"/>
    <s v="wearables"/>
    <d v="2012-01-01T15:34:51"/>
    <d v="2012-01-29T15:34:51"/>
    <x v="5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d v="2014-06-17T13:43:27"/>
    <d v="2014-08-01T13:43:27"/>
    <x v="3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d v="2012-03-09T19:19:38"/>
    <d v="2012-04-08T18:19:38"/>
    <x v="5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d v="2015-06-29T19:35:49"/>
    <d v="2015-07-30T03:59:00"/>
    <x v="0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d v="2011-05-31T15:19:23"/>
    <d v="2011-06-30T15:19:23"/>
    <x v="6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d v="2015-11-13T15:01:52"/>
    <d v="2015-12-13T15:01:52"/>
    <x v="0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d v="2013-03-13T01:01:27"/>
    <d v="2013-04-12T01:01:27"/>
    <x v="4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d v="2012-12-04T00:29:09"/>
    <d v="2013-01-14T21:20:00"/>
    <x v="5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onfiction"/>
    <d v="2011-07-07T20:05:57"/>
    <d v="2011-08-21T20:05:57"/>
    <x v="6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  <x v="5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d v="2011-11-07T17:53:11"/>
    <d v="2011-12-07T17:53:11"/>
    <x v="6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d v="2013-11-20T10:04:52"/>
    <d v="2013-12-20T10:04:52"/>
    <x v="4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d v="2015-04-08T03:57:00"/>
    <d v="2015-05-09T05:00:00"/>
    <x v="0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d v="2014-11-03T00:42:26"/>
    <d v="2014-12-04T00:39:00"/>
    <x v="3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d v="2013-11-01T17:37:20"/>
    <d v="2013-11-21T04:59:00"/>
    <x v="4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d v="2014-01-28T06:36:27"/>
    <d v="2014-02-14T20:00:00"/>
    <x v="3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d v="2014-10-31T14:29:54"/>
    <d v="2014-12-01T04:59:00"/>
    <x v="3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d v="2014-07-09T12:03:49"/>
    <d v="2014-08-11T12:03:49"/>
    <x v="3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d v="2015-06-07T03:31:22"/>
    <d v="2015-06-21T03:31:22"/>
    <x v="0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d v="2013-05-07T15:33:26"/>
    <d v="2013-06-11T15:33:26"/>
    <x v="4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d v="2014-02-19T22:01:52"/>
    <d v="2014-03-21T21:01:52"/>
    <x v="3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d v="2012-11-13T22:58:23"/>
    <d v="2012-12-13T22:58:23"/>
    <x v="5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d v="2013-04-03T13:44:05"/>
    <d v="2013-05-03T13:44:05"/>
    <x v="4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d v="2012-09-05T01:01:49"/>
    <d v="2012-09-23T03:59:00"/>
    <x v="5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d v="2014-12-15T13:10:19"/>
    <d v="2015-01-15T10:54:00"/>
    <x v="3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d v="2014-07-11T20:19:26"/>
    <d v="2014-08-10T20:19:26"/>
    <x v="3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d v="2016-12-29T22:35:30"/>
    <d v="2017-01-28T22:35:30"/>
    <x v="2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d v="2013-01-25T21:04:32"/>
    <d v="2013-02-24T21:04:32"/>
    <x v="4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d v="2011-06-19T15:07:55"/>
    <d v="2011-08-04T15:07:55"/>
    <x v="6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d v="2016-09-26T10:06:57"/>
    <d v="2016-10-16T11:00:00"/>
    <x v="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d v="2012-12-06T17:58:41"/>
    <d v="2013-01-05T17:58:41"/>
    <x v="5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d v="2013-04-19T14:31:17"/>
    <d v="2013-05-20T00:41:00"/>
    <x v="4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onfiction"/>
    <d v="2011-02-16T18:24:19"/>
    <d v="2011-04-18T17:24:19"/>
    <x v="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d v="2014-05-30T07:55:39"/>
    <d v="2014-07-09T07:55:39"/>
    <x v="3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nonfiction"/>
    <d v="2016-10-27T18:20:13"/>
    <d v="2016-11-26T19:20:13"/>
    <x v="2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d v="2014-01-03T18:02:06"/>
    <d v="2014-02-02T18:02:06"/>
    <x v="3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d v="2013-07-16T10:43:28"/>
    <d v="2013-08-15T10:43:28"/>
    <x v="4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0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d v="2014-09-19T13:01:24"/>
    <d v="2014-10-19T13:01:24"/>
    <x v="3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0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  <x v="0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d v="2013-11-26T23:54:54"/>
    <d v="2013-12-26T23:54:54"/>
    <x v="4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4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d v="2015-12-11T19:46:42"/>
    <d v="2016-01-30T19:46:42"/>
    <x v="0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d v="2009-09-12T01:21:59"/>
    <d v="2009-11-01T03:59:00"/>
    <x v="8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d v="2015-04-06T17:39:45"/>
    <d v="2015-05-10T23:01:00"/>
    <x v="0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d v="2014-01-24T18:43:38"/>
    <d v="2014-02-23T18:43:38"/>
    <x v="3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d v="2011-11-16T01:26:35"/>
    <d v="2011-12-16T01:26:35"/>
    <x v="6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d v="2015-09-03T16:27:25"/>
    <d v="2015-10-11T05:00:00"/>
    <x v="0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d v="2013-07-01T23:32:57"/>
    <d v="2013-07-31T23:32:57"/>
    <x v="4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  <x v="3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d v="2010-09-15T16:25:05"/>
    <d v="2010-10-15T04:00:00"/>
    <x v="7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3"/>
    <s v="fiction"/>
    <d v="2011-04-03T16:10:25"/>
    <d v="2011-05-03T16:10:25"/>
    <x v="6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d v="2013-05-09T00:01:14"/>
    <d v="2013-06-08T00:01:14"/>
    <x v="4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d v="2012-03-19T18:34:09"/>
    <d v="2012-04-27T22:00:00"/>
    <x v="5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d v="2014-02-05T03:35:19"/>
    <d v="2014-03-17T02:35:19"/>
    <x v="3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d v="2013-01-29T14:15:15"/>
    <d v="2013-02-28T14:15:15"/>
    <x v="4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d v="2012-03-15T01:20:34"/>
    <d v="2012-05-11T15:47:00"/>
    <x v="5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d v="2013-10-02T15:03:46"/>
    <d v="2013-11-01T15:03:46"/>
    <x v="4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d v="2012-05-30T00:09:48"/>
    <d v="2012-07-07T03:59:00"/>
    <x v="5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d v="2013-01-03T04:28:00"/>
    <d v="2013-01-21T07:59:00"/>
    <x v="4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d v="2013-01-02T01:08:59"/>
    <d v="2013-02-01T01:08:59"/>
    <x v="4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d v="2013-10-10T18:44:06"/>
    <d v="2013-11-13T05:59:00"/>
    <x v="4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d v="2013-10-08T20:58:03"/>
    <d v="2013-11-07T21:58:03"/>
    <x v="4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d v="2013-06-17T17:47:24"/>
    <d v="2013-07-03T04:59:00"/>
    <x v="4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d v="2011-07-12T02:45:37"/>
    <d v="2011-09-05T17:06:00"/>
    <x v="6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d v="2012-02-24T14:42:46"/>
    <d v="2012-04-07T04:59:00"/>
    <x v="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d v="2013-08-16T21:11:25"/>
    <d v="2013-09-15T21:10:00"/>
    <x v="4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d v="2012-03-28T23:51:28"/>
    <d v="2012-04-29T04:00:00"/>
    <x v="5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d v="2014-08-31T14:09:47"/>
    <d v="2014-09-30T14:09:47"/>
    <x v="3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d v="2012-03-28T16:00:46"/>
    <d v="2012-04-27T16:00:46"/>
    <x v="5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d v="2014-08-12T10:24:14"/>
    <d v="2014-09-11T10:24:14"/>
    <x v="3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d v="2011-06-01T19:05:20"/>
    <d v="2011-07-01T19:05:20"/>
    <x v="6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d v="2012-08-02T00:32:04"/>
    <d v="2012-09-17T04:05:00"/>
    <x v="5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d v="2011-05-02T22:47:58"/>
    <d v="2011-05-29T01:00:00"/>
    <x v="6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d v="2011-08-08T16:35:39"/>
    <d v="2011-09-07T16:35:39"/>
    <x v="6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d v="2017-01-24T15:05:11"/>
    <d v="2017-03-01T02:00:00"/>
    <x v="1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d v="2013-12-20T20:00:30"/>
    <d v="2014-01-19T20:00:30"/>
    <x v="4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d v="2013-01-08T00:25:52"/>
    <d v="2013-03-01T13:58:00"/>
    <x v="4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d v="2011-05-16T17:50:01"/>
    <d v="2011-05-31T18:04:00"/>
    <x v="6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d v="2013-03-08T20:54:03"/>
    <d v="2013-04-09T06:30:00"/>
    <x v="4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d v="2012-01-17T14:23:31"/>
    <d v="2012-03-11T04:59:00"/>
    <x v="5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d v="2012-07-30T21:11:21"/>
    <d v="2012-08-07T17:01:00"/>
    <x v="5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d v="2013-12-11T23:57:34"/>
    <d v="2013-12-21T04:44:00"/>
    <x v="4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d v="2014-05-09T20:12:22"/>
    <d v="2014-06-09T05:00:00"/>
    <x v="3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d v="2012-09-05T22:44:10"/>
    <d v="2012-10-05T22:44:10"/>
    <x v="5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d v="2015-02-20T23:20:52"/>
    <d v="2015-03-22T22:20:52"/>
    <x v="0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d v="2010-03-13T05:48:38"/>
    <d v="2010-04-18T06:59:00"/>
    <x v="7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d v="2012-10-04T07:21:24"/>
    <d v="2012-10-29T07:21:24"/>
    <x v="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d v="2012-03-05T00:55:30"/>
    <d v="2012-03-25T23:55:30"/>
    <x v="5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d v="2012-01-19T11:21:47"/>
    <d v="2012-02-14T19:49:00"/>
    <x v="5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d v="2013-02-20T12:37:05"/>
    <d v="2013-03-22T11:37:05"/>
    <x v="4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d v="2012-03-28T15:31:34"/>
    <d v="2012-04-27T15:31:34"/>
    <x v="5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d v="2011-11-22T16:12:15"/>
    <d v="2012-01-21T08:13:00"/>
    <x v="6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d v="2014-03-20T21:04:35"/>
    <d v="2014-04-19T21:04:35"/>
    <x v="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d v="2013-05-28T19:44:52"/>
    <d v="2013-07-01T03:59:00"/>
    <x v="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d v="2012-04-06T10:59:18"/>
    <d v="2012-05-19T03:00:00"/>
    <x v="5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d v="2013-09-07T01:21:58"/>
    <d v="2013-10-07T01:21:58"/>
    <x v="4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d v="2014-04-01T23:57:42"/>
    <d v="2014-05-01T23:57:42"/>
    <x v="3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d v="2011-12-18T21:33:05"/>
    <d v="2012-01-17T21:33:05"/>
    <x v="6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d v="2012-08-23T18:19:16"/>
    <d v="2012-09-22T18:19:16"/>
    <x v="5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rock"/>
    <d v="2016-08-25T05:26:27"/>
    <d v="2016-09-24T05:26:27"/>
    <x v="2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d v="2014-10-11T20:07:43"/>
    <d v="2014-11-10T21:07:43"/>
    <x v="3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d v="2013-09-09T14:13:03"/>
    <d v="2013-10-14T03:59:00"/>
    <x v="4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d v="2016-11-21T06:11:20"/>
    <d v="2016-12-08T08:00:00"/>
    <x v="2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d v="2014-09-23T16:25:52"/>
    <d v="2014-11-01T04:59:00"/>
    <x v="3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d v="2016-07-27T04:56:36"/>
    <d v="2016-09-05T03:59:00"/>
    <x v="2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d v="2015-02-16T03:34:24"/>
    <d v="2015-03-16T02:34:24"/>
    <x v="0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d v="2016-03-23T19:51:57"/>
    <d v="2016-04-25T04:59:00"/>
    <x v="2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d v="2016-06-01T21:07:33"/>
    <d v="2016-07-31T19:45:00"/>
    <x v="2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d v="2016-10-13T19:19:55"/>
    <d v="2016-10-24T21:00:00"/>
    <x v="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d v="2016-11-28T05:05:46"/>
    <d v="2016-12-28T05:05:46"/>
    <x v="2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d v="2016-06-24T03:00:17"/>
    <d v="2016-07-24T03:00:17"/>
    <x v="2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d v="2015-03-16T17:53:38"/>
    <d v="2015-04-15T22:59:00"/>
    <x v="0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d v="2015-05-04T19:41:08"/>
    <d v="2015-06-04T00:00:00"/>
    <x v="0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metal"/>
    <d v="2013-10-23T11:35:13"/>
    <d v="2013-11-22T12:35:13"/>
    <x v="4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d v="2016-08-17T23:10:04"/>
    <d v="2016-09-16T23:10:04"/>
    <x v="2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d v="2013-10-12T13:19:08"/>
    <d v="2013-11-11T14:19:08"/>
    <x v="4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3T02:49:26"/>
    <d v="2012-02-12T02:49:26"/>
    <x v="5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d v="2013-09-24T02:33:58"/>
    <d v="2013-10-16T09:59:00"/>
    <x v="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d v="2012-11-17T18:33:17"/>
    <d v="2013-01-16T18:33:17"/>
    <x v="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d v="2015-01-21T15:18:38"/>
    <d v="2015-02-28T15:10:00"/>
    <x v="0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d v="2009-10-02T02:31:46"/>
    <d v="2009-12-01T04:59:00"/>
    <x v="8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d v="2013-12-08T00:39:58"/>
    <d v="2014-01-07T00:39:58"/>
    <x v="4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d v="2013-03-09T20:17:37"/>
    <d v="2013-04-08T19:17:37"/>
    <x v="4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2T00:32:03"/>
    <d v="2013-09-01T00:32:03"/>
    <x v="4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d v="2013-10-30T13:28:15"/>
    <d v="2013-11-29T14:28:15"/>
    <x v="4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d v="2011-01-24T19:48:47"/>
    <d v="2011-03-10T19:48:47"/>
    <x v="6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d v="2012-10-02T04:00:40"/>
    <d v="2012-11-11T05:00:40"/>
    <x v="5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d v="2013-04-04T14:00:34"/>
    <d v="2013-05-04T14:00:34"/>
    <x v="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0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d v="2013-01-02T11:55:27"/>
    <d v="2013-02-04T11:55:27"/>
    <x v="4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d v="2013-11-19T18:56:00"/>
    <d v="2013-12-19T18:56:00"/>
    <x v="4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5:35:24"/>
    <d v="2010-12-23T05:35:24"/>
    <x v="7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d v="2012-05-08T19:55:05"/>
    <d v="2012-05-29T19:55:05"/>
    <x v="5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jazz"/>
    <d v="2012-09-27T07:42:18"/>
    <d v="2012-10-30T07:42:18"/>
    <x v="5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  <x v="6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d v="2011-08-04T20:39:10"/>
    <d v="2011-09-06T20:39:10"/>
    <x v="6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d v="2016-01-02T22:27:15"/>
    <d v="2016-03-02T22:27:15"/>
    <x v="2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5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d v="2011-07-27T18:04:45"/>
    <d v="2011-09-01T06:00:00"/>
    <x v="6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d v="2014-09-05T18:49:03"/>
    <d v="2014-10-05T18:49:03"/>
    <x v="3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d v="2013-10-22T16:46:19"/>
    <d v="2013-11-21T17:46:19"/>
    <x v="4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d v="2014-07-22T00:45:30"/>
    <d v="2014-08-21T00:45:30"/>
    <x v="3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d v="2010-05-06T04:48:03"/>
    <d v="2010-08-01T04:00:00"/>
    <x v="7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d v="2016-05-06T23:33:30"/>
    <d v="2016-06-05T23:33:30"/>
    <x v="2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d v="2010-09-10T03:03:49"/>
    <d v="2010-10-25T03:03:49"/>
    <x v="7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5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d v="2011-12-01T18:11:50"/>
    <d v="2012-01-15T18:11:50"/>
    <x v="6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d v="2011-04-13T02:22:42"/>
    <d v="2011-05-28T02:22:42"/>
    <x v="6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indie rock"/>
    <d v="2016-02-29T20:23:22"/>
    <d v="2016-03-30T19:23:22"/>
    <x v="2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7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23:10:22"/>
    <d v="2014-08-30T15:30:00"/>
    <x v="3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9:06:20"/>
    <d v="2012-09-23T02:25:00"/>
    <x v="5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d v="2015-12-04T01:55:37"/>
    <d v="2016-01-03T01:55:37"/>
    <x v="0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d v="2010-11-25T05:45:26"/>
    <d v="2011-01-24T05:45:26"/>
    <x v="7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3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6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7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6:34:00"/>
    <d v="2012-07-23T04:00:00"/>
    <x v="5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d v="2017-01-02T13:05:19"/>
    <d v="2017-03-03T13:05:19"/>
    <x v="1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3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d v="2012-10-12T02:37:27"/>
    <d v="2012-12-11T03:37:27"/>
    <x v="5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d v="2012-04-05T03:20:19"/>
    <d v="2012-05-05T03:20:19"/>
    <x v="5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5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d v="2012-01-29T16:18:34"/>
    <d v="2012-03-01T04:59:00"/>
    <x v="5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7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22:38:50"/>
    <d v="2014-07-14T02:30:00"/>
    <x v="3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d v="2014-11-01T21:59:21"/>
    <d v="2014-12-01T22:59:21"/>
    <x v="3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5:24:05"/>
    <d v="2012-12-19T15:24:05"/>
    <x v="5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4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1T04:06:16"/>
    <d v="2011-12-12T05:06:16"/>
    <x v="6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d v="2014-08-27T12:43:13"/>
    <d v="2014-10-01T12:43:13"/>
    <x v="3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d v="2014-10-22T23:02:03"/>
    <d v="2014-11-22T00:02:03"/>
    <x v="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22:37:49"/>
    <d v="2013-02-13T22:37:49"/>
    <x v="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d v="2013-10-28T21:08:31"/>
    <d v="2013-11-27T22:08:31"/>
    <x v="4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7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5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d v="2012-09-28T20:41:53"/>
    <d v="2012-11-18T00:00:00"/>
    <x v="5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5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d v="2010-05-14T21:58:26"/>
    <d v="2010-06-25T21:32:00"/>
    <x v="7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d v="2014-02-10T08:38:22"/>
    <d v="2014-03-16T22:00:00"/>
    <x v="3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d v="2013-02-05T23:15:45"/>
    <d v="2013-03-22T22:15:45"/>
    <x v="4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d v="2014-04-04T17:41:24"/>
    <d v="2014-05-04T06:00:00"/>
    <x v="3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d v="2015-12-30T08:00:29"/>
    <d v="2016-01-29T08:00:29"/>
    <x v="0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d v="2013-10-04T19:09:17"/>
    <d v="2013-11-03T20:09:17"/>
    <x v="4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d v="2012-08-03T11:30:48"/>
    <d v="2012-09-02T11:30:48"/>
    <x v="5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d v="2013-05-22T18:18:58"/>
    <d v="2013-06-30T19:58:00"/>
    <x v="4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4"/>
    <s v="jazz"/>
    <d v="2015-06-27T00:12:06"/>
    <d v="2015-08-11T00:12:06"/>
    <x v="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d v="2017-01-11T02:19:05"/>
    <d v="2017-02-10T02:19:05"/>
    <x v="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d v="2016-01-13T20:14:20"/>
    <d v="2016-02-18T20:14:20"/>
    <x v="2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earables"/>
    <d v="2016-10-30T16:01:45"/>
    <d v="2016-11-29T17:01:45"/>
    <x v="2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d v="2016-03-15T14:00:50"/>
    <d v="2016-04-18T14:00:00"/>
    <x v="2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d v="2016-12-28T20:57:06"/>
    <d v="2017-02-18T23:59:00"/>
    <x v="2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d v="2016-08-10T18:00:48"/>
    <d v="2016-09-09T18:00:48"/>
    <x v="2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2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d v="2015-12-23T01:02:56"/>
    <d v="2016-02-21T01:02:56"/>
    <x v="0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d v="2015-12-18T18:01:01"/>
    <d v="2016-01-17T18:01:01"/>
    <x v="0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d v="2016-04-20T15:41:12"/>
    <d v="2016-06-04T15:41:12"/>
    <x v="2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d v="2016-10-19T14:43:32"/>
    <d v="2016-11-18T15:43:32"/>
    <x v="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  <x v="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d v="2015-07-09T20:00:39"/>
    <d v="2015-08-20T20:00:39"/>
    <x v="0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d v="2016-08-04T07:05:00"/>
    <d v="2016-09-13T07:05:00"/>
    <x v="2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d v="2015-02-25T21:55:59"/>
    <d v="2015-04-26T20:55:59"/>
    <x v="0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d v="2016-10-17T13:15:33"/>
    <d v="2016-11-17T14:15:33"/>
    <x v="2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d v="2015-03-19T19:16:03"/>
    <d v="2015-04-10T04:59:00"/>
    <x v="0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d v="2014-12-20T04:11:05"/>
    <d v="2015-01-19T04:11:05"/>
    <x v="3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d v="2017-01-31T15:02:35"/>
    <d v="2017-03-14T14:02:35"/>
    <x v="1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d v="2017-01-05T16:38:55"/>
    <d v="2017-02-20T19:00:00"/>
    <x v="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d v="2016-01-04T17:05:53"/>
    <d v="2016-02-11T17:05:53"/>
    <x v="2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d v="2016-09-12T15:15:19"/>
    <d v="2016-10-17T15:15:19"/>
    <x v="2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d v="2015-07-23T15:05:19"/>
    <d v="2015-09-01T15:05:19"/>
    <x v="0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earables"/>
    <d v="2016-09-24T00:24:06"/>
    <d v="2016-10-26T03:59:00"/>
    <x v="2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d v="2016-09-06T15:15:32"/>
    <d v="2016-10-06T15:15:32"/>
    <x v="2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d v="2016-02-22T06:06:14"/>
    <d v="2016-04-22T05:06:14"/>
    <x v="2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d v="2014-07-16T20:20:34"/>
    <d v="2014-08-15T20:20:34"/>
    <x v="3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d v="2017-01-07T07:16:47"/>
    <d v="2017-02-09T07:16:47"/>
    <x v="1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  <x v="2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d v="2015-04-17T17:01:00"/>
    <d v="2015-06-01T17:01:00"/>
    <x v="0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d v="2014-08-05T20:46:38"/>
    <d v="2014-09-04T06:59:00"/>
    <x v="3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d v="2015-09-10T00:21:33"/>
    <d v="2015-11-09T01:21:33"/>
    <x v="0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d v="2016-02-24T17:59:16"/>
    <d v="2016-03-25T16:59:16"/>
    <x v="2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d v="2016-04-29T16:43:05"/>
    <d v="2016-06-28T16:43:05"/>
    <x v="2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d v="2015-06-30T01:24:57"/>
    <d v="2015-08-14T01:24:57"/>
    <x v="0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d v="2016-01-22T22:36:37"/>
    <d v="2016-02-21T22:36:37"/>
    <x v="2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d v="2016-01-26T07:25:01"/>
    <d v="2016-02-25T07:25:01"/>
    <x v="2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d v="2016-05-16T10:00:28"/>
    <d v="2016-06-20T18:59:00"/>
    <x v="2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d v="2014-10-16T21:42:02"/>
    <d v="2014-11-30T22:42:02"/>
    <x v="3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d v="2014-07-10T22:43:42"/>
    <d v="2014-08-09T22:43:42"/>
    <x v="3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d v="2016-09-02T18:04:46"/>
    <d v="2016-10-02T18:04:46"/>
    <x v="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d v="2016-07-23T16:01:25"/>
    <d v="2016-08-23T20:54:00"/>
    <x v="2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d v="2015-02-26T02:46:48"/>
    <d v="2015-03-28T01:46:48"/>
    <x v="0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d v="2015-12-01T23:13:30"/>
    <d v="2015-12-31T23:00:00"/>
    <x v="0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d v="2015-11-16T18:25:00"/>
    <d v="2016-01-10T00:00:00"/>
    <x v="0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d v="2014-05-14T07:04:10"/>
    <d v="2014-06-23T07:04:10"/>
    <x v="3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2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d v="2016-08-29T22:24:55"/>
    <d v="2016-09-28T22:24:55"/>
    <x v="2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d v="2014-08-04T18:49:24"/>
    <d v="2014-09-03T18:49:24"/>
    <x v="3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d v="2016-06-17T18:09:48"/>
    <d v="2016-07-12T18:51:00"/>
    <x v="2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d v="2016-03-08T22:11:59"/>
    <d v="2016-05-07T21:11:59"/>
    <x v="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d v="2016-10-09T23:09:28"/>
    <d v="2016-11-12T05:00:00"/>
    <x v="2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d v="2014-10-09T06:18:50"/>
    <d v="2014-11-30T22:59:00"/>
    <x v="3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d v="2014-11-04T22:34:40"/>
    <d v="2014-11-29T16:00:00"/>
    <x v="3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d v="2014-06-27T20:47:40"/>
    <d v="2014-07-27T15:27:00"/>
    <x v="3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d v="2014-10-29T02:28:17"/>
    <d v="2014-11-28T03:28:17"/>
    <x v="3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d v="2015-10-05T04:03:21"/>
    <d v="2015-11-19T05:03:21"/>
    <x v="0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d v="2014-10-14T07:11:30"/>
    <d v="2014-11-13T08:02:00"/>
    <x v="3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d v="2017-01-14T01:26:00"/>
    <d v="2017-03-15T00:26:00"/>
    <x v="1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earables"/>
    <d v="2015-11-17T16:25:14"/>
    <d v="2015-12-17T05:59:00"/>
    <x v="0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d v="2017-02-14T17:01:01"/>
    <d v="2017-03-16T16:01:01"/>
    <x v="1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d v="2016-01-19T17:00:27"/>
    <d v="2016-02-18T17:00:27"/>
    <x v="2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d v="2015-09-29T14:59:43"/>
    <d v="2015-10-30T14:59:43"/>
    <x v="0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d v="2014-12-04T00:57:52"/>
    <d v="2014-12-12T07:11:00"/>
    <x v="3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d v="2016-11-02T14:00:23"/>
    <d v="2016-12-14T15:00:23"/>
    <x v="2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d v="2016-11-28T19:25:15"/>
    <d v="2016-12-28T19:25:15"/>
    <x v="2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  <x v="2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d v="2016-07-10T19:54:22"/>
    <d v="2016-09-05T02:59:00"/>
    <x v="2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d v="2014-11-03T21:33:15"/>
    <d v="2014-12-18T21:33:15"/>
    <x v="3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d v="2016-12-10T10:34:12"/>
    <d v="2017-01-24T10:34:12"/>
    <x v="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d v="2015-12-01T20:00:56"/>
    <d v="2015-12-29T20:00:00"/>
    <x v="0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d v="2014-11-12T00:03:35"/>
    <d v="2015-01-01T00:03:35"/>
    <x v="3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d v="2015-10-26T21:04:55"/>
    <d v="2015-11-25T22:04:55"/>
    <x v="0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d v="2016-02-22T02:34:16"/>
    <d v="2016-04-07T01:34:16"/>
    <x v="2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d v="2015-10-12T16:12:15"/>
    <d v="2015-11-21T17:12:15"/>
    <x v="0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d v="2016-06-14T11:48:53"/>
    <d v="2016-07-14T11:48:53"/>
    <x v="2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d v="2015-01-05T23:22:29"/>
    <d v="2015-02-04T23:22:29"/>
    <x v="0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2"/>
    <s v="wearables"/>
    <d v="2015-05-03T01:40:09"/>
    <d v="2015-06-02T00:47:00"/>
    <x v="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d v="2015-09-24T06:02:51"/>
    <d v="2015-10-17T04:00:00"/>
    <x v="0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d v="2015-04-17T15:31:17"/>
    <d v="2015-05-17T15:31:17"/>
    <x v="0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d v="2015-05-21T22:04:21"/>
    <d v="2015-06-20T22:04:21"/>
    <x v="0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d v="2016-01-01T13:56:03"/>
    <d v="2016-01-31T13:56:03"/>
    <x v="2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d v="2015-02-14T20:00:37"/>
    <d v="2015-03-16T19:00:37"/>
    <x v="0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d v="2016-02-26T09:46:56"/>
    <d v="2016-03-31T08:46:56"/>
    <x v="2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d v="2014-09-23T00:49:07"/>
    <d v="2014-10-23T00:49:07"/>
    <x v="3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d v="2017-01-20T15:03:25"/>
    <d v="2017-03-06T20:00:00"/>
    <x v="1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d v="2015-02-09T17:05:07"/>
    <d v="2015-04-04T21:59:00"/>
    <x v="0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d v="2016-08-29T11:35:49"/>
    <d v="2016-09-12T11:35:49"/>
    <x v="2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d v="2015-11-16T18:20:10"/>
    <d v="2015-12-16T18:20:10"/>
    <x v="0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d v="2016-05-24T16:00:25"/>
    <d v="2016-06-23T16:00:25"/>
    <x v="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d v="2016-11-14T17:34:40"/>
    <d v="2016-12-12T17:34:40"/>
    <x v="2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d v="2015-01-12T15:23:40"/>
    <d v="2015-02-11T15:23:40"/>
    <x v="0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d v="2012-12-06T10:46:30"/>
    <d v="2013-01-07T08:00:00"/>
    <x v="5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d v="2015-04-25T19:44:22"/>
    <d v="2015-05-18T05:00:00"/>
    <x v="0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d v="2016-02-18T05:33:43"/>
    <d v="2016-03-19T04:33:43"/>
    <x v="2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d v="2016-11-18T02:37:26"/>
    <d v="2016-12-13T07:59:00"/>
    <x v="2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4"/>
    <s v="electronic music"/>
    <d v="2016-07-28T17:00:09"/>
    <d v="2016-08-27T17:00:09"/>
    <x v="2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d v="2014-07-31T16:42:28"/>
    <d v="2014-09-12T10:00:00"/>
    <x v="3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d v="2015-04-20T06:04:15"/>
    <d v="2015-05-20T06:04:15"/>
    <x v="0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d v="2015-01-07T22:13:21"/>
    <d v="2015-03-05T20:27:00"/>
    <x v="0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d v="2014-07-24T20:59:10"/>
    <d v="2014-08-23T20:59:10"/>
    <x v="3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0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9:38:35"/>
    <d v="2014-11-05T20:38:35"/>
    <x v="3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d v="2016-08-16T01:16:29"/>
    <d v="2016-09-25T01:16:29"/>
    <x v="2"/>
    <x v="1048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2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0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2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0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0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2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d v="2016-07-05T19:22:21"/>
    <d v="2016-07-12T19:22:21"/>
    <x v="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2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5"/>
    <s v="audio"/>
    <d v="2013-05-23T05:28:23"/>
    <d v="2013-07-07T05:28:23"/>
    <x v="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  <x v="3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d v="2013-06-20T23:06:22"/>
    <d v="2013-08-04T23:06:22"/>
    <x v="4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  <x v="2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d v="2013-10-25T05:30:59"/>
    <d v="2013-11-26T06:30:59"/>
    <x v="4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d v="2012-09-11T00:17:02"/>
    <d v="2012-10-01T00:17:02"/>
    <x v="5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0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d v="2014-01-06T19:58:17"/>
    <d v="2014-02-05T19:58:17"/>
    <x v="3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d v="2011-09-16T23:09:01"/>
    <d v="2011-10-16T23:09:01"/>
    <x v="6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d v="2013-12-05T04:09:05"/>
    <d v="2014-01-04T04:09:05"/>
    <x v="4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  <x v="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d v="2014-07-18T09:04:10"/>
    <d v="2014-09-11T09:04:10"/>
    <x v="3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d v="2015-12-15T04:00:11"/>
    <d v="2016-01-14T04:00:11"/>
    <x v="0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  <x v="6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d v="2016-04-19T13:35:36"/>
    <d v="2016-05-14T13:35:36"/>
    <x v="2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d v="2014-04-11T03:18:53"/>
    <d v="2014-05-11T03:18:53"/>
    <x v="3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d v="2014-12-29T22:14:52"/>
    <d v="2015-01-28T22:14:52"/>
    <x v="3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d v="2012-07-11T21:44:48"/>
    <d v="2012-08-10T21:44:48"/>
    <x v="5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d v="2014-06-03T15:49:43"/>
    <d v="2014-08-02T15:49:43"/>
    <x v="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  <x v="2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d v="2014-07-25T20:48:11"/>
    <d v="2014-08-24T20:48:11"/>
    <x v="3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3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 games"/>
    <d v="2014-03-25T19:11:07"/>
    <d v="2014-04-24T19:11:07"/>
    <x v="3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d v="2015-05-27T04:32:55"/>
    <d v="2015-06-26T04:32:55"/>
    <x v="0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d v="2015-04-29T04:27:33"/>
    <d v="2015-05-29T04:27:33"/>
    <x v="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  <x v="2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  <x v="5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d v="2016-01-27T23:22:17"/>
    <d v="2016-02-11T23:22:17"/>
    <x v="2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d v="2011-09-09T17:07:13"/>
    <d v="2011-10-09T17:07:13"/>
    <x v="6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d v="2013-07-31T12:53:40"/>
    <d v="2013-08-30T12:53:40"/>
    <x v="4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d v="2014-09-03T12:25:54"/>
    <d v="2014-10-04T03:30:00"/>
    <x v="3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d v="2014-01-21T19:01:17"/>
    <d v="2014-03-02T19:01:17"/>
    <x v="3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d v="2014-03-14T18:18:15"/>
    <d v="2014-04-13T18:18:15"/>
    <x v="3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  <x v="0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  <x v="2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d v="2016-06-17T18:32:18"/>
    <d v="2016-07-14T18:12:00"/>
    <x v="2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d v="2013-10-30T01:05:25"/>
    <d v="2013-12-09T05:59:00"/>
    <x v="4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d v="2016-04-19T05:19:50"/>
    <d v="2016-06-18T05:19:50"/>
    <x v="2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d v="2014-05-12T09:50:21"/>
    <d v="2014-06-11T09:50:21"/>
    <x v="3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d v="2014-02-22T03:15:27"/>
    <d v="2014-03-24T02:15:27"/>
    <x v="3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d v="2012-03-05T17:46:15"/>
    <d v="2012-04-04T16:46:15"/>
    <x v="5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3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d v="2012-02-13T15:17:15"/>
    <d v="2012-04-13T14:17:15"/>
    <x v="5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d v="2016-10-19T18:03:10"/>
    <d v="2016-11-18T19:03:10"/>
    <x v="2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d v="2012-11-07T22:23:42"/>
    <d v="2012-12-07T22:23:42"/>
    <x v="5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  <x v="0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d v="2014-11-20T18:13:31"/>
    <d v="2015-01-19T08:30:00"/>
    <x v="3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  <x v="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d v="2013-09-09T08:18:07"/>
    <d v="2013-10-09T08:18:07"/>
    <x v="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d v="2016-02-29T16:41:35"/>
    <d v="2016-03-30T15:41:35"/>
    <x v="2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d v="2012-04-10T20:20:08"/>
    <d v="2012-06-09T20:20:08"/>
    <x v="5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d v="2015-11-25T14:21:53"/>
    <d v="2015-12-25T14:21:53"/>
    <x v="0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d v="2014-03-06T03:59:39"/>
    <d v="2014-04-05T02:59:39"/>
    <x v="3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d v="2014-03-24T19:01:04"/>
    <d v="2014-04-06T19:01:04"/>
    <x v="3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6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d v="2016-02-12T22:25:16"/>
    <d v="2016-03-13T21:25:16"/>
    <x v="2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4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d v="2014-03-20T12:34:08"/>
    <d v="2014-04-19T12:34:08"/>
    <x v="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video games"/>
    <d v="2015-03-31T16:00:51"/>
    <d v="2015-04-30T16:00:51"/>
    <x v="0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0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  <x v="2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d v="2014-10-14T20:30:00"/>
    <d v="2014-11-14T21:30:00"/>
    <x v="3"/>
    <x v="1127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x v="3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d v="2016-05-06T06:21:33"/>
    <d v="2016-06-05T06:21:33"/>
    <x v="2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d v="2014-09-26T23:55:00"/>
    <d v="2014-11-26T00:55:00"/>
    <x v="3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0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d v="2016-12-02T02:46:11"/>
    <d v="2017-01-01T02:46:11"/>
    <x v="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d v="2014-07-01T09:46:21"/>
    <d v="2014-07-31T09:46:21"/>
    <x v="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d v="2015-11-19T16:07:09"/>
    <d v="2015-12-19T16:07:09"/>
    <x v="0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d v="2016-03-24T19:40:21"/>
    <d v="2016-04-23T19:40:21"/>
    <x v="2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d v="2017-01-01T21:45:31"/>
    <d v="2017-01-21T21:45:31"/>
    <x v="1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d v="2014-12-02T08:20:26"/>
    <d v="2015-01-01T08:20:26"/>
    <x v="3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0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0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d v="2015-11-17T04:38:46"/>
    <d v="2015-12-17T04:38:46"/>
    <x v="0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6"/>
    <s v="mobile games"/>
    <d v="2015-03-30T04:22:00"/>
    <d v="2015-04-29T04:22:00"/>
    <x v="0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d v="2014-08-03T17:56:32"/>
    <d v="2014-10-02T17:56:32"/>
    <x v="3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d v="2014-03-25T22:52:53"/>
    <d v="2014-05-02T22:52:53"/>
    <x v="3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3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d v="2016-11-01T04:06:21"/>
    <d v="2016-12-01T05:06:21"/>
    <x v="2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  <x v="2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  <x v="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0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ucks"/>
    <d v="2015-04-15T17:01:52"/>
    <d v="2015-05-15T17:01:52"/>
    <x v="0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d v="2015-05-19T17:08:25"/>
    <d v="2015-06-18T17:08:25"/>
    <x v="0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d v="2015-08-07T02:36:46"/>
    <d v="2015-09-06T02:36:46"/>
    <x v="0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d v="2014-07-15T18:20:08"/>
    <d v="2014-08-14T18:20:08"/>
    <x v="3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0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d v="2014-10-06T15:04:40"/>
    <d v="2014-12-05T16:04:40"/>
    <x v="3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d v="2014-11-09T02:12:08"/>
    <d v="2014-12-09T02:12:08"/>
    <x v="3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0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d v="2015-02-26T03:43:06"/>
    <d v="2015-03-28T02:43:06"/>
    <x v="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0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d v="2014-08-25T16:24:24"/>
    <d v="2014-09-25T16:24:24"/>
    <x v="3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2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d v="2014-06-02T05:08:50"/>
    <d v="2014-07-06T05:08:50"/>
    <x v="3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d v="2015-05-26T11:39:02"/>
    <d v="2015-06-26T04:00:00"/>
    <x v="0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d v="2014-08-12T17:38:15"/>
    <d v="2014-09-12T17:38:15"/>
    <x v="3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d v="2016-08-23T01:17:45"/>
    <d v="2016-09-22T01:17:45"/>
    <x v="2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d v="2015-01-23T08:29:23"/>
    <d v="2015-02-22T08:29:23"/>
    <x v="0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  <x v="0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  <x v="3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d v="2015-06-29T04:27:37"/>
    <d v="2015-08-03T04:27:37"/>
    <x v="0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d v="2016-04-08T20:12:07"/>
    <d v="2016-05-08T20:12:07"/>
    <x v="2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d v="2015-06-15T17:28:59"/>
    <d v="2015-07-15T17:28:59"/>
    <x v="0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d v="2017-01-11T00:28:18"/>
    <d v="2017-03-06T13:00:00"/>
    <x v="1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3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d v="2014-07-17T21:44:12"/>
    <d v="2014-08-16T21:44:12"/>
    <x v="3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d v="2015-09-28T17:17:07"/>
    <d v="2015-10-28T17:17:07"/>
    <x v="0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d v="2014-05-22T19:21:54"/>
    <d v="2014-06-28T19:21:54"/>
    <x v="3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d v="2015-01-30T08:08:41"/>
    <d v="2015-03-01T08:08:41"/>
    <x v="0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  <x v="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7"/>
    <s v="food trucks"/>
    <d v="2017-01-06T14:23:31"/>
    <d v="2017-02-06T14:23:31"/>
    <x v="1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d v="2015-05-06T20:45:49"/>
    <d v="2015-06-08T04:00:00"/>
    <x v="0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photobooks"/>
    <d v="2015-04-29T20:43:15"/>
    <d v="2015-06-01T22:42:00"/>
    <x v="0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d v="2015-04-15T21:28:43"/>
    <d v="2015-05-17T18:00:00"/>
    <x v="0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d v="2016-12-07T16:49:00"/>
    <d v="2016-12-28T16:49:00"/>
    <x v="2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d v="2016-06-08T23:29:55"/>
    <d v="2016-06-29T23:29:55"/>
    <x v="2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d v="2016-02-19T14:29:20"/>
    <d v="2016-03-20T13:29:20"/>
    <x v="2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d v="2016-02-09T18:37:33"/>
    <d v="2016-04-09T17:37:33"/>
    <x v="2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d v="2015-03-09T11:42:59"/>
    <d v="2015-04-08T11:42:59"/>
    <x v="0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d v="2015-11-18T19:38:59"/>
    <d v="2015-12-18T19:38:59"/>
    <x v="0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d v="2016-05-13T15:57:14"/>
    <d v="2016-06-13T05:59:00"/>
    <x v="2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d v="2015-11-25T14:51:26"/>
    <d v="2015-12-31T03:00:00"/>
    <x v="0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photobooks"/>
    <d v="2015-06-06T18:30:00"/>
    <d v="2015-07-08T18:30:00"/>
    <x v="0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d v="2015-03-26T11:27:36"/>
    <d v="2015-04-16T11:27:36"/>
    <x v="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d v="2016-06-15T14:34:06"/>
    <d v="2016-07-15T14:34:06"/>
    <x v="2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d v="2015-05-28T06:55:54"/>
    <d v="2015-06-27T06:55:54"/>
    <x v="0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d v="2015-05-01T14:45:27"/>
    <d v="2015-05-31T14:45:27"/>
    <x v="0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d v="2015-10-20T17:57:13"/>
    <d v="2015-12-04T05:00:00"/>
    <x v="0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d v="2015-05-14T12:09:11"/>
    <d v="2015-06-13T12:09:11"/>
    <x v="0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d v="2016-03-01T10:19:33"/>
    <d v="2016-03-31T10:00:00"/>
    <x v="2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d v="2016-02-23T17:01:04"/>
    <d v="2016-03-24T16:01:04"/>
    <x v="2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d v="2015-05-08T22:36:12"/>
    <d v="2015-05-31T21:00:00"/>
    <x v="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  <x v="2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d v="2015-11-10T22:48:15"/>
    <d v="2015-11-27T01:00:00"/>
    <x v="0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d v="2016-12-27T18:08:20"/>
    <d v="2017-01-31T18:08:20"/>
    <x v="2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  <x v="0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d v="2014-04-30T22:09:16"/>
    <d v="2014-05-30T22:09:16"/>
    <x v="3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d v="2015-08-31T14:47:37"/>
    <d v="2015-10-02T23:03:00"/>
    <x v="0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d v="2016-06-14T19:25:40"/>
    <d v="2016-07-14T19:25:40"/>
    <x v="2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d v="2015-10-01T15:53:20"/>
    <d v="2015-11-01T03:00:00"/>
    <x v="0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d v="2016-09-20T11:05:13"/>
    <d v="2016-10-20T11:05:13"/>
    <x v="2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d v="2015-07-26T15:05:12"/>
    <d v="2015-08-25T15:05:12"/>
    <x v="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d v="2016-11-06T11:24:48"/>
    <d v="2016-12-04T00:00:00"/>
    <x v="2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d v="2016-03-01T17:17:27"/>
    <d v="2016-04-01T04:00:00"/>
    <x v="2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d v="2016-10-11T04:15:09"/>
    <d v="2016-11-10T05:15:09"/>
    <x v="2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8"/>
    <s v="photobooks"/>
    <d v="2014-04-07T13:11:42"/>
    <d v="2014-06-06T13:11:42"/>
    <x v="3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d v="2013-08-23T21:44:38"/>
    <d v="2013-10-22T21:44:38"/>
    <x v="4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d v="2014-03-17T20:59:41"/>
    <d v="2014-04-21T01:00:00"/>
    <x v="3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d v="2011-07-30T17:30:08"/>
    <d v="2011-09-28T17:30:08"/>
    <x v="6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d v="2012-03-17T11:02:07"/>
    <d v="2012-04-16T16:00:00"/>
    <x v="5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6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0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  <x v="4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d v="2012-01-31T22:46:14"/>
    <d v="2012-02-21T22:46:14"/>
    <x v="5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0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d v="2013-11-05T03:14:59"/>
    <d v="2013-12-15T03:14:59"/>
    <x v="4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5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5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d v="2011-07-07T14:38:56"/>
    <d v="2011-08-06T14:38:56"/>
    <x v="6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6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d v="2013-05-15T00:57:37"/>
    <d v="2013-07-12T21:51:00"/>
    <x v="4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d v="2014-10-11T20:06:20"/>
    <d v="2014-11-03T05:59:00"/>
    <x v="3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d v="2011-08-27T03:58:22"/>
    <d v="2011-09-11T13:18:00"/>
    <x v="6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d v="2011-05-08T21:06:11"/>
    <d v="2011-07-08T21:00:00"/>
    <x v="6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world music"/>
    <d v="2013-03-22T19:48:43"/>
    <d v="2013-04-22T21:00:00"/>
    <x v="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d v="2014-05-15T14:23:54"/>
    <d v="2014-06-14T14:23:54"/>
    <x v="3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d v="2013-04-06T07:00:55"/>
    <d v="2013-05-06T07:00:55"/>
    <x v="4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d v="2014-05-08T15:45:53"/>
    <d v="2014-06-13T06:59:00"/>
    <x v="3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d v="2012-06-07T17:46:51"/>
    <d v="2012-07-07T17:46:51"/>
    <x v="5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d v="2014-07-23T15:25:31"/>
    <d v="2014-09-06T15:25:31"/>
    <x v="3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d v="2011-07-27T19:32:47"/>
    <d v="2011-09-25T19:32:47"/>
    <x v="6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d v="2013-09-26T23:42:49"/>
    <d v="2013-10-24T23:42:49"/>
    <x v="4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d v="2014-08-04T18:48:27"/>
    <d v="2014-09-03T18:48:27"/>
    <x v="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d v="2010-11-05T14:54:46"/>
    <d v="2011-01-01T04:59:00"/>
    <x v="7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d v="2013-11-01T20:17:32"/>
    <d v="2013-12-01T21:17:32"/>
    <x v="4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d v="2012-01-13T22:03:51"/>
    <d v="2012-02-12T22:03:51"/>
    <x v="5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d v="2011-02-13T02:03:10"/>
    <d v="2011-04-03T01:03:10"/>
    <x v="6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d v="2013-08-01T14:40:12"/>
    <d v="2013-08-31T14:40:12"/>
    <x v="4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d v="2014-05-07T23:17:44"/>
    <d v="2014-06-09T03:59:00"/>
    <x v="3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d v="2014-01-27T20:13:40"/>
    <d v="2014-02-26T20:13:40"/>
    <x v="3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d v="2013-12-30T08:13:47"/>
    <d v="2014-01-29T08:13:47"/>
    <x v="4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d v="2014-01-17T18:18:12"/>
    <d v="2014-02-16T18:18:12"/>
    <x v="3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d v="2013-09-30T15:54:43"/>
    <d v="2013-10-29T15:54:43"/>
    <x v="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d v="2010-10-14T15:43:35"/>
    <d v="2010-11-30T15:43:35"/>
    <x v="7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d v="2013-12-12T21:02:25"/>
    <d v="2014-01-11T21:02:25"/>
    <x v="4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d v="2013-06-24T14:02:38"/>
    <d v="2013-07-24T14:02:38"/>
    <x v="4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d v="2013-08-21T20:17:27"/>
    <d v="2013-09-20T20:17:27"/>
    <x v="4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d v="2016-03-16T19:45:12"/>
    <d v="2016-04-16T00:00:00"/>
    <x v="2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d v="2012-01-25T20:34:02"/>
    <d v="2012-03-25T19:34:02"/>
    <x v="5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d v="2013-10-14T16:24:19"/>
    <d v="2013-11-13T17:24:19"/>
    <x v="4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d v="2014-08-01T17:31:31"/>
    <d v="2014-08-31T17:31:31"/>
    <x v="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d v="2012-07-26T16:33:45"/>
    <d v="2012-08-30T16:33:45"/>
    <x v="5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d v="2013-07-03T20:49:47"/>
    <d v="2013-08-07T20:49:47"/>
    <x v="4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d v="2009-07-13T16:54:07"/>
    <d v="2009-09-01T04:00:00"/>
    <x v="8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d v="2012-07-31T13:29:07"/>
    <d v="2012-09-04T13:29:07"/>
    <x v="5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d v="2014-05-27T13:19:26"/>
    <d v="2014-06-25T02:00:00"/>
    <x v="3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d v="2014-02-12T02:22:50"/>
    <d v="2014-03-24T01:22:50"/>
    <x v="3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d v="2010-12-01T18:10:54"/>
    <d v="2011-03-01T18:10:54"/>
    <x v="7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d v="2013-07-08T17:50:36"/>
    <d v="2013-07-28T17:50:36"/>
    <x v="4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d v="2013-11-08T11:24:15"/>
    <d v="2013-12-09T04:59:00"/>
    <x v="4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d v="2013-02-15T17:13:09"/>
    <d v="2013-03-11T04:00:00"/>
    <x v="4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4"/>
    <s v="rock"/>
    <d v="2016-12-08T05:38:02"/>
    <d v="2016-12-31T16:59:00"/>
    <x v="2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d v="2015-06-05T13:59:35"/>
    <d v="2015-06-20T13:59:35"/>
    <x v="0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d v="2015-02-04T09:13:47"/>
    <d v="2015-02-17T14:00:00"/>
    <x v="0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d v="2016-07-10T03:42:43"/>
    <d v="2016-08-10T04:00:00"/>
    <x v="2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d v="2016-12-05T03:14:05"/>
    <d v="2017-01-04T03:14:05"/>
    <x v="2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d v="2015-03-23T14:45:31"/>
    <d v="2015-04-23T06:59:00"/>
    <x v="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d v="2015-03-01T15:39:51"/>
    <d v="2015-04-07T07:00:00"/>
    <x v="0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d v="2015-10-15T16:49:31"/>
    <d v="2015-11-14T17:49:31"/>
    <x v="0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d v="2015-06-29T13:44:57"/>
    <d v="2015-07-29T17:00:00"/>
    <x v="0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d v="2016-02-23T01:12:53"/>
    <d v="2016-03-14T00:12:53"/>
    <x v="2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d v="2016-04-01T17:55:58"/>
    <d v="2016-05-01T17:55:58"/>
    <x v="2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d v="2016-03-29T16:20:32"/>
    <d v="2016-04-28T16:20:32"/>
    <x v="2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d v="2015-07-10T17:59:38"/>
    <d v="2015-07-21T03:00:00"/>
    <x v="0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d v="2016-07-15T10:35:20"/>
    <d v="2016-07-31T11:00:00"/>
    <x v="2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1"/>
    <s v="plays"/>
    <d v="2017-01-12T04:40:05"/>
    <d v="2017-03-13T03:40:05"/>
    <x v="1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d v="2016-06-22T15:58:28"/>
    <d v="2016-07-21T17:30:00"/>
    <x v="2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d v="2014-11-04T10:58:54"/>
    <d v="2014-12-04T10:58:54"/>
    <x v="3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d v="2016-01-18T12:04:39"/>
    <d v="2016-02-17T12:04:39"/>
    <x v="2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d v="2016-08-29T14:43:32"/>
    <d v="2016-10-08T14:43:32"/>
    <x v="2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d v="2015-09-10T21:11:08"/>
    <d v="2015-10-15T21:11:08"/>
    <x v="0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d v="2016-07-05T16:00:50"/>
    <d v="2016-08-19T16:00:50"/>
    <x v="2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d v="2016-10-26T19:15:19"/>
    <d v="2016-11-30T20:15:19"/>
    <x v="2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d v="2015-03-19T16:52:02"/>
    <d v="2015-04-18T16:52:02"/>
    <x v="0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d v="2016-02-02T17:01:54"/>
    <d v="2016-03-03T17:01:54"/>
    <x v="2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d v="2016-08-22T16:04:20"/>
    <d v="2016-10-21T16:04:20"/>
    <x v="2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d v="2015-10-01T11:57:28"/>
    <d v="2015-11-06T01:00:00"/>
    <x v="0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d v="2016-05-30T05:39:06"/>
    <d v="2016-07-21T14:00:00"/>
    <x v="2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d v="2014-12-12T01:02:52"/>
    <d v="2015-01-11T01:02:52"/>
    <x v="3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d v="2014-06-26T19:29:25"/>
    <d v="2014-07-11T16:00:00"/>
    <x v="3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d v="2016-12-01T16:34:06"/>
    <d v="2016-12-30T23:00:00"/>
    <x v="2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d v="2016-11-23T17:58:57"/>
    <d v="2016-12-23T17:58:57"/>
    <x v="2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d v="2015-04-21T15:45:25"/>
    <d v="2015-05-21T15:45:25"/>
    <x v="0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d v="2016-03-22T16:45:46"/>
    <d v="2016-04-26T06:55:00"/>
    <x v="2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d v="2016-09-13T15:12:32"/>
    <d v="2016-10-13T15:12:32"/>
    <x v="2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d v="2016-11-30T02:03:55"/>
    <d v="2016-12-30T02:03:55"/>
    <x v="2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d v="2014-12-01T19:00:28"/>
    <d v="2015-01-15T19:00:28"/>
    <x v="3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d v="2015-04-29T16:17:15"/>
    <d v="2015-05-29T16:17:15"/>
    <x v="0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d v="2016-08-30T15:25:34"/>
    <d v="2016-10-14T15:25:34"/>
    <x v="2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earables"/>
    <d v="2014-10-23T05:19:05"/>
    <d v="2014-12-02T06:19:05"/>
    <x v="3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d v="2016-06-01T06:38:29"/>
    <d v="2016-07-02T04:00:00"/>
    <x v="2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d v="2016-07-18T12:05:54"/>
    <d v="2016-08-17T12:05:54"/>
    <x v="2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3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d v="2016-02-10T18:34:47"/>
    <d v="2016-03-11T18:34:47"/>
    <x v="2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d v="2015-11-05T22:28:22"/>
    <d v="2015-12-05T22:28:22"/>
    <x v="0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d v="2014-11-12T20:43:48"/>
    <d v="2014-12-17T20:43:48"/>
    <x v="3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d v="2017-02-01T13:51:19"/>
    <d v="2017-03-03T13:51:19"/>
    <x v="1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earables"/>
    <d v="2015-07-03T19:17:13"/>
    <d v="2015-08-02T19:17:13"/>
    <x v="0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d v="2014-10-24T15:31:55"/>
    <d v="2014-12-08T16:31:55"/>
    <x v="3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d v="2016-08-30T14:58:37"/>
    <d v="2016-10-01T14:58:37"/>
    <x v="2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  <x v="0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d v="2016-06-21T12:38:03"/>
    <d v="2016-08-19T03:59:00"/>
    <x v="2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2"/>
    <s v="wearables"/>
    <d v="2016-06-01T18:57:19"/>
    <d v="2016-06-30T18:57:19"/>
    <x v="2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d v="2013-05-28T01:49:11"/>
    <d v="2013-06-27T01:49:11"/>
    <x v="4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d v="2015-02-05T15:18:45"/>
    <d v="2015-03-07T15:18:45"/>
    <x v="0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onfiction"/>
    <d v="2014-11-20T12:08:53"/>
    <d v="2014-12-18T12:08:53"/>
    <x v="3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d v="2015-11-09T07:58:55"/>
    <d v="2015-12-16T06:59:00"/>
    <x v="0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d v="2015-11-26T00:18:54"/>
    <d v="2015-12-26T00:18:54"/>
    <x v="0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d v="2016-01-13T17:45:44"/>
    <d v="2016-02-12T17:45:44"/>
    <x v="2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d v="2015-07-15T13:52:46"/>
    <d v="2015-09-05T03:59:00"/>
    <x v="0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d v="2013-02-04T02:49:48"/>
    <d v="2013-03-11T00:00:00"/>
    <x v="4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d v="2016-05-12T19:22:59"/>
    <d v="2016-06-11T19:22:59"/>
    <x v="2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d v="2012-10-31T06:06:45"/>
    <d v="2012-11-30T10:00:00"/>
    <x v="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d v="2013-06-05T00:56:00"/>
    <d v="2013-07-05T00:56:00"/>
    <x v="4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d v="2013-01-30T23:05:37"/>
    <d v="2013-03-01T05:59:00"/>
    <x v="4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d v="2011-05-26T13:42:03"/>
    <d v="2011-06-25T13:42:03"/>
    <x v="6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d v="2011-05-05T19:33:10"/>
    <d v="2011-07-06T19:33:10"/>
    <x v="6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d v="2012-07-05T21:37:00"/>
    <d v="2012-08-02T21:37:00"/>
    <x v="5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d v="2014-05-22T17:12:52"/>
    <d v="2014-06-21T17:12:52"/>
    <x v="3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  <x v="4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3"/>
    <s v="nonfiction"/>
    <d v="2014-11-08T16:41:46"/>
    <d v="2015-01-07T16:41:46"/>
    <x v="3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d v="2015-02-14T17:35:52"/>
    <d v="2015-03-16T16:35:52"/>
    <x v="0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d v="2014-10-12T23:54:23"/>
    <d v="2014-11-27T00:54:23"/>
    <x v="3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d v="2015-10-15T00:04:10"/>
    <d v="2015-11-14T01:04:10"/>
    <x v="0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d v="2015-05-22T04:34:54"/>
    <d v="2015-06-15T04:34:54"/>
    <x v="0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d v="2014-03-12T14:15:46"/>
    <d v="2014-04-11T14:15:46"/>
    <x v="3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d v="2013-10-01T00:04:50"/>
    <d v="2013-10-16T00:04:50"/>
    <x v="4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d v="2015-04-07T18:12:22"/>
    <d v="2015-05-07T18:12:22"/>
    <x v="0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d v="2016-11-30T22:50:33"/>
    <d v="2016-12-30T22:50:33"/>
    <x v="2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d v="2016-02-24T03:53:08"/>
    <d v="2016-03-25T02:53:08"/>
    <x v="2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d v="2016-12-16T01:35:19"/>
    <d v="2017-01-15T01:35:19"/>
    <x v="2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d v="2016-11-03T16:03:26"/>
    <d v="2016-12-03T17:03:26"/>
    <x v="2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d v="2017-01-12T05:16:10"/>
    <d v="2017-02-03T04:11:00"/>
    <x v="1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d v="2016-07-17T18:13:30"/>
    <d v="2016-08-01T18:13:30"/>
    <x v="2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d v="2015-05-06T11:47:56"/>
    <d v="2015-06-05T11:47:56"/>
    <x v="0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d v="2016-11-29T05:08:45"/>
    <d v="2016-12-29T05:08:45"/>
    <x v="2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d v="2013-04-06T19:12:16"/>
    <d v="2013-05-06T19:12:16"/>
    <x v="4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d v="2016-12-03T01:47:58"/>
    <d v="2016-12-23T01:47:58"/>
    <x v="2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d v="2015-06-05T17:38:42"/>
    <d v="2015-07-05T17:38:42"/>
    <x v="0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d v="2016-03-04T16:32:01"/>
    <d v="2016-04-29T12:11:00"/>
    <x v="2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5:31:29"/>
    <d v="2015-07-29T15:31:29"/>
    <x v="0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d v="2015-05-02T22:06:35"/>
    <d v="2015-06-03T04:30:00"/>
    <x v="0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d v="2016-09-21T14:45:17"/>
    <d v="2016-10-17T16:14:00"/>
    <x v="2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d v="2016-07-14T11:32:37"/>
    <d v="2016-08-13T11:32:37"/>
    <x v="2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d v="2015-03-24T19:16:46"/>
    <d v="2015-04-27T17:12:00"/>
    <x v="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d v="2015-07-08T15:36:58"/>
    <d v="2015-08-22T04:59:00"/>
    <x v="0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d v="2016-02-01T03:43:06"/>
    <d v="2016-03-03T03:43:06"/>
    <x v="2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d v="2016-07-02T16:22:03"/>
    <d v="2016-08-01T16:22:03"/>
    <x v="2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d v="2017-01-17T03:28:46"/>
    <d v="2017-03-01T03:00:00"/>
    <x v="1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d v="2016-12-15T21:48:01"/>
    <d v="2017-01-14T21:48:01"/>
    <x v="2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d v="2015-01-14T23:58:02"/>
    <d v="2015-02-13T23:58:02"/>
    <x v="0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d v="2016-09-27T22:01:50"/>
    <d v="2016-10-27T21:19:00"/>
    <x v="2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d v="2016-06-05T20:58:54"/>
    <d v="2016-07-05T20:58:54"/>
    <x v="2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d v="2014-09-07T00:06:13"/>
    <d v="2014-10-07T00:06:13"/>
    <x v="3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d v="2016-05-08T08:11:13"/>
    <d v="2016-06-12T05:30:00"/>
    <x v="2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d v="2013-05-05T23:54:34"/>
    <d v="2013-05-26T23:54:34"/>
    <x v="4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d v="2015-03-02T01:16:51"/>
    <d v="2015-05-01T00:16:51"/>
    <x v="0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d v="2013-06-26T01:30:35"/>
    <d v="2013-07-26T01:30:35"/>
    <x v="4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4"/>
    <s v="rock"/>
    <d v="2015-01-28T12:14:45"/>
    <d v="2015-02-22T12:14:45"/>
    <x v="0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d v="2014-10-29T16:20:01"/>
    <d v="2014-11-28T17:20:01"/>
    <x v="3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d v="2015-10-20T10:23:27"/>
    <d v="2015-12-12T10:00:00"/>
    <x v="0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  <x v="3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d v="2015-10-14T20:55:56"/>
    <d v="2015-11-13T21:55:56"/>
    <x v="0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3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d v="2016-04-19T07:38:40"/>
    <d v="2016-06-03T07:38:40"/>
    <x v="2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ranslations"/>
    <d v="2015-01-09T01:25:00"/>
    <d v="2015-02-06T01:25:00"/>
    <x v="0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d v="2014-11-04T01:31:39"/>
    <d v="2014-12-04T01:31:39"/>
    <x v="3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x v="2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d v="2015-07-07T16:13:11"/>
    <d v="2015-08-16T16:13:11"/>
    <x v="0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0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d v="2015-08-16T03:36:14"/>
    <d v="2015-09-15T11:11:00"/>
    <x v="0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  <x v="2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d v="2016-09-09T10:56:59"/>
    <d v="2016-10-09T10:56:59"/>
    <x v="2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d v="2016-06-03T16:01:26"/>
    <d v="2016-06-28T16:01:26"/>
    <x v="2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  <x v="0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d v="2016-08-22T05:45:04"/>
    <d v="2016-09-21T05:45:04"/>
    <x v="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d v="2015-12-02T08:38:51"/>
    <d v="2016-01-01T08:38:51"/>
    <x v="0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d v="2016-11-02T17:13:22"/>
    <d v="2016-11-15T18:13:22"/>
    <x v="2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0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  <x v="2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  <x v="2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0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  <x v="3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d v="2015-10-27T05:03:36"/>
    <d v="2015-11-26T06:03:36"/>
    <x v="0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d v="2016-10-30T15:01:15"/>
    <d v="2016-12-10T11:00:00"/>
    <x v="2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d v="2015-05-18T18:24:38"/>
    <d v="2015-06-08T15:00:00"/>
    <x v="0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  <x v="0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  <x v="2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d v="2014-06-06T12:45:39"/>
    <d v="2014-07-13T04:59:00"/>
    <x v="3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d v="2015-02-05T19:55:01"/>
    <d v="2015-03-07T19:55:01"/>
    <x v="0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d v="2016-04-26T17:57:43"/>
    <d v="2016-05-26T17:57:43"/>
    <x v="2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ranslations"/>
    <d v="2015-07-13T18:22:49"/>
    <d v="2015-09-11T18:22:49"/>
    <x v="0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2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0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0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2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d v="2016-06-08T17:32:14"/>
    <d v="2016-07-08T17:32:14"/>
    <x v="2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0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0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d v="2014-10-19T23:00:59"/>
    <d v="2014-11-19T00:00:59"/>
    <x v="3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3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1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d v="2016-04-03T20:48:00"/>
    <d v="2016-04-24T21:59:00"/>
    <x v="2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  <x v="3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d v="2016-12-04T16:02:45"/>
    <d v="2017-01-03T16:02:45"/>
    <x v="2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0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0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3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translations"/>
    <d v="2014-09-17T15:29:14"/>
    <d v="2014-10-21T00:00:00"/>
    <x v="3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d v="2013-03-11T15:54:31"/>
    <d v="2013-04-10T15:54:31"/>
    <x v="4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d v="2013-02-21T21:52:18"/>
    <d v="2013-04-07T20:52:18"/>
    <x v="4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d v="2013-01-17T15:52:38"/>
    <d v="2013-02-16T15:52:38"/>
    <x v="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d v="2012-02-20T17:37:32"/>
    <d v="2012-03-22T03:00:00"/>
    <x v="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d v="2015-12-02T04:07:46"/>
    <d v="2016-01-12T05:00:00"/>
    <x v="0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  <x v="5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d v="2011-04-13T00:20:49"/>
    <d v="2011-06-12T00:20:49"/>
    <x v="6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d v="2013-01-16T14:21:49"/>
    <d v="2013-02-15T14:21:49"/>
    <x v="4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d v="2012-12-07T19:51:03"/>
    <d v="2012-12-28T19:51:03"/>
    <x v="5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d v="2015-03-10T22:58:54"/>
    <d v="2015-04-09T22:58:54"/>
    <x v="0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d v="2013-09-16T13:01:43"/>
    <d v="2013-10-16T13:01:43"/>
    <x v="4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d v="2012-01-31T23:30:39"/>
    <d v="2012-03-01T23:30:39"/>
    <x v="5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d v="2013-08-14T17:28:12"/>
    <d v="2013-09-13T17:28:12"/>
    <x v="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d v="2014-11-17T17:21:03"/>
    <d v="2014-12-20T04:59:00"/>
    <x v="3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d v="2011-08-11T01:00:22"/>
    <d v="2011-09-10T01:00:22"/>
    <x v="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d v="2011-10-24T14:46:44"/>
    <d v="2011-12-23T03:00:00"/>
    <x v="6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d v="2013-04-30T20:55:13"/>
    <d v="2013-05-14T20:55:13"/>
    <x v="4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d v="2014-04-25T17:53:09"/>
    <d v="2014-05-10T03:59:00"/>
    <x v="3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d v="2013-07-09T22:24:59"/>
    <d v="2013-07-26T17:00:00"/>
    <x v="4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radio &amp; podcasts"/>
    <d v="2013-10-03T22:09:05"/>
    <d v="2013-11-02T22:09:05"/>
    <x v="4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  <x v="5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d v="2016-06-27T04:37:55"/>
    <d v="2016-07-22T04:37:55"/>
    <x v="2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d v="2015-05-06T19:06:13"/>
    <d v="2015-06-20T19:06:13"/>
    <x v="0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  <x v="0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2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  <x v="4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5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d v="2013-09-03T13:27:54"/>
    <d v="2013-10-02T13:27:54"/>
    <x v="4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d v="2014-12-18T17:07:23"/>
    <d v="2015-02-15T15:38:00"/>
    <x v="3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  <x v="6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4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d v="2015-03-04T17:20:13"/>
    <d v="2015-04-03T15:38:00"/>
    <x v="0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6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d v="2013-06-19T15:25:22"/>
    <d v="2013-07-31T19:43:00"/>
    <x v="4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  <x v="3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  <x v="2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iction"/>
    <d v="2013-04-01T21:42:37"/>
    <d v="2013-05-01T21:42:37"/>
    <x v="4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3"/>
    <s v="fiction"/>
    <d v="2015-06-08T14:00:23"/>
    <d v="2015-07-08T14:00:23"/>
    <x v="0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d v="2016-02-26T13:01:20"/>
    <d v="2016-03-25T22:00:00"/>
    <x v="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d v="2016-08-24T08:20:01"/>
    <d v="2016-10-23T08:20:01"/>
    <x v="2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d v="2014-05-13T15:47:04"/>
    <d v="2014-06-10T08:33:00"/>
    <x v="3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d v="2016-02-14T10:38:23"/>
    <d v="2016-03-22T20:01:00"/>
    <x v="2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d v="2014-06-24T18:51:44"/>
    <d v="2014-07-24T18:51:44"/>
    <x v="3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photobooks"/>
    <d v="2014-05-27T14:44:41"/>
    <d v="2014-06-27T14:44:41"/>
    <x v="3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d v="2017-01-16T12:48:05"/>
    <d v="2017-02-14T22:59:00"/>
    <x v="1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d v="2014-06-19T09:14:38"/>
    <d v="2014-07-19T09:14:38"/>
    <x v="3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d v="2015-10-19T14:00:04"/>
    <d v="2015-11-18T15:00:04"/>
    <x v="0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d v="2017-01-06T16:25:39"/>
    <d v="2017-02-05T16:25:39"/>
    <x v="1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d v="2014-06-16T15:17:46"/>
    <d v="2014-07-16T15:17:46"/>
    <x v="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d v="2015-08-18T14:20:40"/>
    <d v="2015-09-27T14:20:40"/>
    <x v="0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d v="2016-02-15T06:04:57"/>
    <d v="2016-03-16T05:04:57"/>
    <x v="2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d v="2016-09-06T11:11:32"/>
    <d v="2016-10-06T14:00:00"/>
    <x v="2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d v="2014-11-05T13:35:53"/>
    <d v="2014-12-06T06:00:00"/>
    <x v="3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d v="2014-05-01T19:40:52"/>
    <d v="2014-05-31T19:40:52"/>
    <x v="3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photobooks"/>
    <d v="2014-05-23T17:48:03"/>
    <d v="2014-06-20T21:59:00"/>
    <x v="3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d v="2014-11-12T20:35:13"/>
    <d v="2014-12-19T04:00:00"/>
    <x v="3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d v="2016-05-03T04:01:31"/>
    <d v="2016-06-07T04:01:31"/>
    <x v="2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d v="2014-09-17T19:55:39"/>
    <d v="2014-10-17T19:55:39"/>
    <x v="3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photobooks"/>
    <d v="2014-11-21T18:01:56"/>
    <d v="2014-12-23T00:00:00"/>
    <x v="3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d v="2016-07-19T16:52:18"/>
    <d v="2016-08-18T16:52:18"/>
    <x v="2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d v="2015-12-01T06:37:27"/>
    <d v="2016-01-19T06:37:27"/>
    <x v="0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d v="2017-02-14T14:24:46"/>
    <d v="2017-03-14T13:24:46"/>
    <x v="1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d v="2017-01-01T17:35:22"/>
    <d v="2017-02-01T00:00:00"/>
    <x v="1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d v="2015-02-17T15:05:20"/>
    <d v="2015-03-19T14:05:20"/>
    <x v="0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d v="2015-09-28T18:24:55"/>
    <d v="2015-10-23T18:24:55"/>
    <x v="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d v="2014-10-29T19:15:26"/>
    <d v="2014-12-01T03:00:00"/>
    <x v="3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d v="2016-01-22T11:24:25"/>
    <d v="2016-02-15T15:00:00"/>
    <x v="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d v="2016-03-14T00:02:57"/>
    <d v="2016-05-02T03:59:00"/>
    <x v="2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photobooks"/>
    <d v="2015-08-05T16:11:02"/>
    <d v="2015-09-04T16:11:02"/>
    <x v="0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d v="2016-04-24T19:53:51"/>
    <d v="2016-05-23T22:00:00"/>
    <x v="2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d v="2015-07-28T19:15:10"/>
    <d v="2015-08-27T19:15:10"/>
    <x v="0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d v="2016-07-01T07:33:47"/>
    <d v="2016-08-06T18:00:00"/>
    <x v="2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d v="2014-12-08T18:46:10"/>
    <d v="2015-01-22T18:46:10"/>
    <x v="3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d v="2016-12-01T22:03:39"/>
    <d v="2017-01-03T22:03:39"/>
    <x v="2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d v="2014-10-27T00:10:16"/>
    <d v="2014-11-26T01:15:00"/>
    <x v="3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photobooks"/>
    <d v="2014-12-01T17:05:38"/>
    <d v="2014-12-31T17:05:38"/>
    <x v="3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d v="2014-10-23T12:13:54"/>
    <d v="2014-11-22T13:13:54"/>
    <x v="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0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d v="2015-01-27T21:13:54"/>
    <d v="2015-03-02T21:16:00"/>
    <x v="0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d v="2014-07-19T05:06:39"/>
    <d v="2014-09-17T05:06:39"/>
    <x v="3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1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d v="2015-10-09T21:10:20"/>
    <d v="2015-11-08T22:10:20"/>
    <x v="0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d v="2016-04-12T10:47:14"/>
    <d v="2016-05-12T10:47:14"/>
    <x v="2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0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d v="2014-09-10T16:31:48"/>
    <d v="2014-10-01T03:59:00"/>
    <x v="3"/>
    <x v="1552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0"/>
    <x v="1553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0"/>
    <x v="1554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0"/>
    <x v="1555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nature"/>
    <d v="2016-06-04T03:40:24"/>
    <d v="2016-07-04T03:40:24"/>
    <x v="2"/>
    <x v="1556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557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d v="2015-06-30T09:32:39"/>
    <d v="2015-08-28T12:12:00"/>
    <x v="0"/>
    <x v="1558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d v="2015-04-14T01:16:39"/>
    <d v="2015-04-29T01:16:39"/>
    <x v="0"/>
    <x v="155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d v="2014-10-24T00:29:53"/>
    <d v="2014-11-13T01:29:53"/>
    <x v="3"/>
    <x v="1560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8"/>
    <s v="nature"/>
    <d v="2013-10-08T01:00:03"/>
    <d v="2013-11-07T02:00:03"/>
    <x v="4"/>
    <x v="1561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1562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d v="2014-01-13T17:49:11"/>
    <d v="2014-03-14T16:49:11"/>
    <x v="3"/>
    <x v="156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  <x v="0"/>
    <x v="1564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  <x v="6"/>
    <x v="1565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d v="2016-06-28T22:00:04"/>
    <d v="2016-07-27T22:00:00"/>
    <x v="2"/>
    <x v="1566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d v="2014-02-01T22:29:05"/>
    <d v="2014-02-17T00:00:00"/>
    <x v="3"/>
    <x v="1567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d v="2014-11-19T01:29:45"/>
    <d v="2014-12-24T01:29:45"/>
    <x v="3"/>
    <x v="1568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4"/>
    <x v="1569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d v="2016-03-09T19:31:22"/>
    <d v="2016-04-08T18:31:22"/>
    <x v="2"/>
    <x v="1570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d v="2015-05-20T18:28:03"/>
    <d v="2015-06-19T18:28:03"/>
    <x v="0"/>
    <x v="1571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x v="157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d v="2017-02-20T00:00:02"/>
    <d v="2017-04-01T03:59:00"/>
    <x v="1"/>
    <x v="1573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d v="2015-01-13T22:15:29"/>
    <d v="2015-02-17T22:15:29"/>
    <x v="0"/>
    <x v="1574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d v="2014-06-09T12:34:56"/>
    <d v="2014-07-09T12:34:56"/>
    <x v="3"/>
    <x v="1575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1576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d v="2012-05-25T20:20:48"/>
    <d v="2012-07-24T20:20:48"/>
    <x v="5"/>
    <x v="1577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d v="2010-08-09T01:34:51"/>
    <d v="2010-09-02T02:00:00"/>
    <x v="7"/>
    <x v="1578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d v="2013-07-26T23:54:51"/>
    <d v="2013-08-28T23:54:51"/>
    <x v="4"/>
    <x v="1579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5"/>
    <x v="1580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3"/>
    <s v="art books"/>
    <d v="2015-11-17T10:46:30"/>
    <d v="2015-12-19T10:46:30"/>
    <x v="0"/>
    <x v="1581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  <x v="0"/>
    <x v="1582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d v="2014-08-26T21:43:11"/>
    <d v="2014-09-25T21:43:11"/>
    <x v="3"/>
    <x v="158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3"/>
    <x v="1584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x v="1585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0"/>
    <x v="1586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d v="2014-11-13T22:49:25"/>
    <d v="2014-12-13T22:49:25"/>
    <x v="3"/>
    <x v="1587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0"/>
    <x v="1588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0"/>
    <x v="1589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d v="2015-08-24T20:34:24"/>
    <d v="2015-09-23T20:34:24"/>
    <x v="0"/>
    <x v="159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d v="2016-03-04T17:25:41"/>
    <d v="2016-04-03T16:25:41"/>
    <x v="2"/>
    <x v="159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0"/>
    <x v="1592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d v="2015-01-29T20:17:35"/>
    <d v="2015-02-28T20:17:35"/>
    <x v="0"/>
    <x v="1593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  <x v="2"/>
    <x v="1594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d v="2014-05-21T01:12:08"/>
    <d v="2014-06-18T20:13:00"/>
    <x v="3"/>
    <x v="1595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d v="2014-10-29T10:19:29"/>
    <d v="2014-12-13T11:19:29"/>
    <x v="3"/>
    <x v="1596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2"/>
    <x v="159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d v="2015-05-27T16:00:58"/>
    <d v="2015-07-26T16:00:58"/>
    <x v="0"/>
    <x v="159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2"/>
    <x v="1599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d v="2014-06-01T01:22:32"/>
    <d v="2014-07-15T05:11:00"/>
    <x v="3"/>
    <x v="16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8"/>
    <s v="places"/>
    <d v="2011-04-05T02:13:53"/>
    <d v="2011-05-05T02:13:53"/>
    <x v="6"/>
    <x v="1601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d v="2011-09-02T07:08:37"/>
    <d v="2011-10-14T23:00:00"/>
    <x v="6"/>
    <x v="1602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d v="2011-11-29T04:04:19"/>
    <d v="2012-01-28T04:04:19"/>
    <x v="6"/>
    <x v="1603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d v="2012-02-06T20:17:15"/>
    <d v="2012-03-17T19:17:15"/>
    <x v="5"/>
    <x v="1604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d v="2011-07-23T00:18:33"/>
    <d v="2011-08-01T07:00:00"/>
    <x v="6"/>
    <x v="1605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x v="1606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d v="2012-05-24T19:24:11"/>
    <d v="2012-06-14T19:24:11"/>
    <x v="5"/>
    <x v="1607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d v="2013-11-29T19:56:26"/>
    <d v="2014-01-01T05:26:00"/>
    <x v="4"/>
    <x v="1608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d v="2011-09-10T00:01:49"/>
    <d v="2011-11-02T08:00:00"/>
    <x v="6"/>
    <x v="1609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d v="2012-11-15T22:11:50"/>
    <d v="2012-12-15T22:11:50"/>
    <x v="5"/>
    <x v="161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d v="2013-05-15T00:00:32"/>
    <d v="2013-06-05T00:00:32"/>
    <x v="4"/>
    <x v="1611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x v="1612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d v="2012-06-22T01:40:02"/>
    <d v="2012-07-22T01:40:02"/>
    <x v="5"/>
    <x v="1613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d v="2014-06-04T23:32:49"/>
    <d v="2014-08-03T17:00:00"/>
    <x v="3"/>
    <x v="1614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d v="2011-10-29T01:13:16"/>
    <d v="2011-12-13T02:13:16"/>
    <x v="6"/>
    <x v="1615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d v="2012-10-12T17:10:21"/>
    <d v="2012-11-22T22:00:00"/>
    <x v="5"/>
    <x v="1616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d v="2013-09-29T15:56:28"/>
    <d v="2013-11-01T19:00:00"/>
    <x v="4"/>
    <x v="1617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d v="2013-01-27T15:42:15"/>
    <d v="2013-03-08T15:42:15"/>
    <x v="4"/>
    <x v="1618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d v="2014-08-25T04:28:06"/>
    <d v="2014-09-15T04:28:06"/>
    <x v="3"/>
    <x v="1619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x v="162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d v="2012-04-04T14:33:35"/>
    <d v="2012-05-28T03:59:00"/>
    <x v="5"/>
    <x v="1621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d v="2014-11-07T07:04:34"/>
    <d v="2014-12-17T07:59:00"/>
    <x v="3"/>
    <x v="1622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d v="2013-06-28T16:31:29"/>
    <d v="2013-08-27T16:31:29"/>
    <x v="4"/>
    <x v="1623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1624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d v="2012-08-14T16:47:33"/>
    <d v="2012-09-11T16:47:33"/>
    <x v="5"/>
    <x v="162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d v="2013-11-01T20:21:07"/>
    <d v="2013-12-01T21:21:07"/>
    <x v="4"/>
    <x v="1626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x v="1627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d v="2014-05-15T17:41:22"/>
    <d v="2014-06-17T17:41:22"/>
    <x v="3"/>
    <x v="1628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d v="2014-01-06T20:48:53"/>
    <d v="2014-02-20T20:48:53"/>
    <x v="3"/>
    <x v="1629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d v="2012-01-31T20:06:15"/>
    <d v="2012-03-02T06:59:00"/>
    <x v="5"/>
    <x v="163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d v="2012-09-12T20:37:41"/>
    <d v="2012-10-12T20:37:41"/>
    <x v="5"/>
    <x v="163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d v="2011-07-26T08:10:54"/>
    <d v="2011-09-24T08:10:54"/>
    <x v="6"/>
    <x v="1632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x v="1633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d v="2011-04-25T04:33:21"/>
    <d v="2011-06-02T05:59:00"/>
    <x v="6"/>
    <x v="1634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d v="2016-05-12T20:51:01"/>
    <d v="2016-07-11T20:51:01"/>
    <x v="2"/>
    <x v="1635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d v="2011-04-30T02:04:48"/>
    <d v="2011-06-12T04:00:00"/>
    <x v="6"/>
    <x v="163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8:02:20"/>
    <d v="2009-12-31T23:39:00"/>
    <x v="8"/>
    <x v="1637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x v="1638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x v="1639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d v="2010-07-20T05:32:35"/>
    <d v="2010-08-03T01:59:00"/>
    <x v="7"/>
    <x v="164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rock"/>
    <d v="2014-11-19T14:19:04"/>
    <d v="2014-12-19T14:19:04"/>
    <x v="3"/>
    <x v="1641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x v="1642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d v="2012-08-25T19:46:52"/>
    <d v="2012-09-24T19:46:52"/>
    <x v="5"/>
    <x v="1643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d v="2012-09-23T01:26:00"/>
    <d v="2012-11-22T02:26:00"/>
    <x v="5"/>
    <x v="1644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d v="2013-09-04T14:49:00"/>
    <d v="2013-09-18T14:49:00"/>
    <x v="4"/>
    <x v="1645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d v="2014-07-13T10:48:23"/>
    <d v="2014-08-14T18:11:00"/>
    <x v="3"/>
    <x v="1646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d v="2012-05-10T09:49:37"/>
    <d v="2012-06-09T09:49:37"/>
    <x v="5"/>
    <x v="164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d v="2011-02-18T16:54:42"/>
    <d v="2011-03-20T15:54:42"/>
    <x v="6"/>
    <x v="1648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d v="2014-04-08T16:25:55"/>
    <d v="2014-05-23T16:25:55"/>
    <x v="3"/>
    <x v="1649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d v="2013-09-09T10:27:17"/>
    <d v="2013-10-09T10:27:17"/>
    <x v="4"/>
    <x v="1650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21:37:00"/>
    <d v="2011-04-26T06:59:00"/>
    <x v="6"/>
    <x v="1651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d v="2013-10-25T11:49:53"/>
    <d v="2013-11-24T12:49:53"/>
    <x v="4"/>
    <x v="1652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d v="2011-03-24T20:01:36"/>
    <d v="2011-04-24T20:01:36"/>
    <x v="6"/>
    <x v="1653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d v="2012-03-19T21:22:40"/>
    <d v="2012-04-18T21:22:40"/>
    <x v="5"/>
    <x v="1654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d v="2012-03-06T19:00:20"/>
    <d v="2012-04-05T18:00:20"/>
    <x v="5"/>
    <x v="165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d v="2012-11-13T22:17:32"/>
    <d v="2012-12-13T22:17:32"/>
    <x v="5"/>
    <x v="1656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d v="2012-04-24T18:46:08"/>
    <d v="2012-05-24T18:46:08"/>
    <x v="5"/>
    <x v="1657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d v="2012-11-10T05:19:27"/>
    <d v="2012-12-18T14:20:00"/>
    <x v="5"/>
    <x v="1658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d v="2013-11-18T21:55:21"/>
    <d v="2013-12-17T12:00:00"/>
    <x v="4"/>
    <x v="1659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d v="2016-03-30T16:39:10"/>
    <d v="2016-04-30T21:59:00"/>
    <x v="2"/>
    <x v="166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d v="2015-12-05T23:57:11"/>
    <d v="2016-01-17T21:00:00"/>
    <x v="0"/>
    <x v="1661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d v="2011-11-01T04:45:36"/>
    <d v="2011-12-31T05:45:36"/>
    <x v="6"/>
    <x v="1662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663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d v="2012-01-31T18:16:58"/>
    <d v="2012-03-16T03:59:00"/>
    <x v="5"/>
    <x v="1664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d v="2011-01-21T15:35:13"/>
    <d v="2011-02-22T03:00:00"/>
    <x v="6"/>
    <x v="1665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d v="2013-02-26T06:04:33"/>
    <d v="2013-03-28T05:04:33"/>
    <x v="4"/>
    <x v="1666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d v="2014-02-12T01:41:38"/>
    <d v="2014-03-11T06:59:00"/>
    <x v="3"/>
    <x v="1667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d v="2011-10-29T03:35:39"/>
    <d v="2011-11-28T04:35:39"/>
    <x v="6"/>
    <x v="1668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21:14:36"/>
    <d v="2016-05-31T21:14:36"/>
    <x v="2"/>
    <x v="1669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d v="2010-05-15T22:19:59"/>
    <d v="2010-07-05T04:00:00"/>
    <x v="7"/>
    <x v="167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d v="2016-07-02T13:03:34"/>
    <d v="2016-08-01T13:03:34"/>
    <x v="2"/>
    <x v="1671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d v="2012-05-05T15:45:30"/>
    <d v="2012-06-04T15:45:30"/>
    <x v="5"/>
    <x v="1672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d v="2015-02-04T21:04:52"/>
    <d v="2015-03-06T21:04:52"/>
    <x v="0"/>
    <x v="1673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d v="2016-07-18T14:31:46"/>
    <d v="2016-08-18T06:59:00"/>
    <x v="2"/>
    <x v="1674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d v="2011-09-16T17:35:40"/>
    <d v="2011-10-16T22:03:00"/>
    <x v="6"/>
    <x v="1675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d v="2012-03-05T17:25:47"/>
    <d v="2012-04-21T03:59:00"/>
    <x v="5"/>
    <x v="1676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d v="2016-02-16T09:46:16"/>
    <d v="2016-04-16T05:59:00"/>
    <x v="2"/>
    <x v="1677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d v="2014-01-23T20:31:11"/>
    <d v="2014-02-06T20:31:11"/>
    <x v="3"/>
    <x v="1678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1679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8:11:07"/>
    <d v="2014-07-12T18:11:07"/>
    <x v="3"/>
    <x v="168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pop"/>
    <d v="2017-02-08T02:54:44"/>
    <d v="2017-03-29T02:00:00"/>
    <x v="1"/>
    <x v="168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1"/>
    <x v="1682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d v="2017-03-14T18:45:38"/>
    <d v="2017-04-07T18:45:38"/>
    <x v="1"/>
    <x v="1683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d v="2017-02-17T19:34:01"/>
    <d v="2017-03-17T18:34:01"/>
    <x v="1"/>
    <x v="1684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d v="2017-02-22T06:00:23"/>
    <d v="2017-03-24T05:00:23"/>
    <x v="1"/>
    <x v="1685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20:15:19"/>
    <d v="2017-04-27T19:15:19"/>
    <x v="1"/>
    <x v="1686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d v="2017-03-08T01:07:25"/>
    <d v="2017-04-10T20:15:00"/>
    <x v="1"/>
    <x v="1687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d v="2017-03-10T12:49:54"/>
    <d v="2017-04-09T11:49:54"/>
    <x v="1"/>
    <x v="1688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x v="1689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d v="2017-03-07T10:20:42"/>
    <d v="2017-04-06T09:20:42"/>
    <x v="1"/>
    <x v="1690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d v="2017-03-01T16:50:08"/>
    <d v="2017-04-03T01:00:00"/>
    <x v="1"/>
    <x v="169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d v="2017-02-22T03:37:47"/>
    <d v="2017-03-26T23:59:00"/>
    <x v="1"/>
    <x v="1692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d v="2017-03-09T22:05:12"/>
    <d v="2017-04-09T20:00:00"/>
    <x v="1"/>
    <x v="1693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6:04:34"/>
    <d v="2017-03-27T04:36:00"/>
    <x v="1"/>
    <x v="1694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d v="2017-03-07T00:45:14"/>
    <d v="2017-04-10T01:00:00"/>
    <x v="1"/>
    <x v="1695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1"/>
    <x v="1696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d v="2017-03-11T00:47:28"/>
    <d v="2017-04-09T23:47:28"/>
    <x v="1"/>
    <x v="1697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1"/>
    <x v="1698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d v="2017-03-12T20:44:05"/>
    <d v="2017-04-11T20:44:05"/>
    <x v="1"/>
    <x v="1699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d v="2017-03-02T01:43:10"/>
    <d v="2017-04-01T04:00:00"/>
    <x v="1"/>
    <x v="17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d v="2014-12-16T15:56:45"/>
    <d v="2015-01-15T15:56:45"/>
    <x v="3"/>
    <x v="1701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d v="2015-02-28T20:52:30"/>
    <d v="2015-03-30T19:52:30"/>
    <x v="0"/>
    <x v="1702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6:45:37"/>
    <d v="2015-08-31T06:45:37"/>
    <x v="0"/>
    <x v="1703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d v="2015-01-17T03:21:13"/>
    <d v="2015-02-16T03:21:13"/>
    <x v="0"/>
    <x v="1704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0"/>
    <x v="1705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1706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d v="2016-02-27T17:18:15"/>
    <d v="2016-03-28T16:18:15"/>
    <x v="2"/>
    <x v="1707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2"/>
    <x v="1708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d v="2014-07-21T13:31:54"/>
    <d v="2014-08-31T19:39:00"/>
    <x v="3"/>
    <x v="1709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d v="2015-12-03T14:11:28"/>
    <d v="2016-01-18T13:00:00"/>
    <x v="0"/>
    <x v="171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5:30:34"/>
    <d v="2014-09-01T15:30:34"/>
    <x v="3"/>
    <x v="1711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0"/>
    <x v="1712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d v="2014-09-05T19:13:32"/>
    <d v="2014-10-05T19:13:32"/>
    <x v="3"/>
    <x v="171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d v="2015-04-01T22:02:41"/>
    <d v="2015-05-01T22:02:41"/>
    <x v="0"/>
    <x v="1714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5:13:05"/>
    <d v="2015-03-31T03:22:00"/>
    <x v="0"/>
    <x v="1715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13:51:39"/>
    <d v="2016-12-09T14:51:39"/>
    <x v="2"/>
    <x v="1716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d v="2016-03-31T23:33:58"/>
    <d v="2016-04-21T04:00:00"/>
    <x v="2"/>
    <x v="1717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d v="2016-03-31T14:39:09"/>
    <d v="2016-05-14T04:59:00"/>
    <x v="2"/>
    <x v="1718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d v="2014-08-18T12:49:51"/>
    <d v="2014-09-17T12:49:51"/>
    <x v="3"/>
    <x v="1719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d v="2014-10-10T18:47:51"/>
    <d v="2014-11-09T19:47:51"/>
    <x v="3"/>
    <x v="1720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0"/>
    <x v="1721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d v="2016-02-25T23:03:49"/>
    <d v="2016-04-03T00:10:00"/>
    <x v="2"/>
    <x v="172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d v="2015-05-05T19:48:35"/>
    <d v="2015-07-01T06:00:00"/>
    <x v="0"/>
    <x v="1723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d v="2014-09-30T22:22:42"/>
    <d v="2014-10-30T22:22:42"/>
    <x v="3"/>
    <x v="1724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d v="2014-07-25T23:14:09"/>
    <d v="2014-08-24T23:14:09"/>
    <x v="3"/>
    <x v="1725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d v="2014-05-29T22:04:24"/>
    <d v="2014-06-27T22:04:24"/>
    <x v="3"/>
    <x v="1726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d v="2015-02-09T22:16:17"/>
    <d v="2015-04-05T11:00:00"/>
    <x v="0"/>
    <x v="1727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d v="2015-09-21T15:01:14"/>
    <d v="2015-10-21T15:01:14"/>
    <x v="0"/>
    <x v="1728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2"/>
    <x v="1729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0"/>
    <x v="173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0"/>
    <x v="1731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0"/>
    <x v="1732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2"/>
    <x v="1733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d v="2015-04-08T00:52:36"/>
    <d v="2015-05-08T00:52:36"/>
    <x v="0"/>
    <x v="1734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173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d v="2015-10-09T20:40:33"/>
    <d v="2015-11-08T21:40:33"/>
    <x v="0"/>
    <x v="1736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d v="2015-06-20T22:46:32"/>
    <d v="2015-07-20T22:46:32"/>
    <x v="0"/>
    <x v="1737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20:59:02"/>
    <d v="2014-10-02T20:59:02"/>
    <x v="3"/>
    <x v="1738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20:58:52"/>
    <d v="2016-05-04T19:58:52"/>
    <x v="2"/>
    <x v="1739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174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4"/>
    <s v="faith"/>
    <d v="2015-04-26T15:04:31"/>
    <d v="2015-06-10T15:04:31"/>
    <x v="0"/>
    <x v="174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d v="2016-12-06T21:02:50"/>
    <d v="2017-01-07T21:00:00"/>
    <x v="2"/>
    <x v="174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d v="2016-08-04T22:12:55"/>
    <d v="2016-08-27T03:59:00"/>
    <x v="2"/>
    <x v="1743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photobooks"/>
    <d v="2015-01-22T14:31:17"/>
    <d v="2015-03-08T13:31:17"/>
    <x v="0"/>
    <x v="1744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photobooks"/>
    <d v="2016-11-16T06:13:58"/>
    <d v="2016-12-22T02:00:00"/>
    <x v="2"/>
    <x v="1745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d v="2016-10-25T04:14:27"/>
    <d v="2016-11-24T02:00:00"/>
    <x v="2"/>
    <x v="1746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d v="2015-10-15T10:27:10"/>
    <d v="2015-11-13T15:00:00"/>
    <x v="0"/>
    <x v="1747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d v="2015-08-03T22:49:03"/>
    <d v="2015-09-02T22:49:03"/>
    <x v="0"/>
    <x v="1748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photobooks"/>
    <d v="2017-01-23T23:25:21"/>
    <d v="2017-03-01T19:00:00"/>
    <x v="1"/>
    <x v="1749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d v="2016-03-25T20:05:04"/>
    <d v="2016-04-19T20:05:04"/>
    <x v="2"/>
    <x v="1750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d v="2015-02-17T18:45:23"/>
    <d v="2015-03-19T17:45:23"/>
    <x v="0"/>
    <x v="1751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d v="2016-09-14T06:04:42"/>
    <d v="2016-10-14T06:04:42"/>
    <x v="2"/>
    <x v="175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x v="1753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d v="2015-03-04T21:02:33"/>
    <d v="2015-04-03T20:02:33"/>
    <x v="0"/>
    <x v="1754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1755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d v="2016-07-20T04:01:09"/>
    <d v="2016-08-29T04:01:09"/>
    <x v="2"/>
    <x v="1756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  <x v="1757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d v="2016-05-15T22:56:32"/>
    <d v="2016-07-14T22:56:32"/>
    <x v="2"/>
    <x v="1758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d v="2015-03-05T19:53:49"/>
    <d v="2015-03-25T18:53:49"/>
    <x v="0"/>
    <x v="175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d v="2016-02-05T16:08:33"/>
    <d v="2016-02-25T16:08:33"/>
    <x v="2"/>
    <x v="1760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x v="1761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176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d v="2016-09-23T20:50:40"/>
    <d v="2016-10-23T20:50:40"/>
    <x v="2"/>
    <x v="1763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d v="2014-07-05T11:39:39"/>
    <d v="2014-08-03T11:39:39"/>
    <x v="3"/>
    <x v="1764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d v="2014-07-14T23:31:52"/>
    <d v="2014-08-13T23:31:52"/>
    <x v="3"/>
    <x v="1765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3"/>
    <x v="1766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d v="2014-07-04T15:48:04"/>
    <d v="2014-08-03T15:48:04"/>
    <x v="3"/>
    <x v="1767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d v="2014-07-29T13:27:24"/>
    <d v="2014-09-27T13:27:24"/>
    <x v="3"/>
    <x v="1768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d v="2014-12-14T19:39:19"/>
    <d v="2015-01-13T19:39:19"/>
    <x v="3"/>
    <x v="176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d v="2014-09-09T18:43:14"/>
    <d v="2014-10-14T18:43:14"/>
    <x v="3"/>
    <x v="1770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d v="2014-09-23T23:30:40"/>
    <d v="2014-10-23T23:30:40"/>
    <x v="3"/>
    <x v="1771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d v="2014-05-07T17:13:56"/>
    <d v="2014-07-06T17:13:56"/>
    <x v="3"/>
    <x v="1772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d v="2014-12-05T18:14:58"/>
    <d v="2015-01-19T18:14:58"/>
    <x v="3"/>
    <x v="177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d v="2014-10-18T05:14:52"/>
    <d v="2014-11-29T14:59:00"/>
    <x v="3"/>
    <x v="1774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d v="2014-09-09T23:26:00"/>
    <d v="2014-10-24T23:26:00"/>
    <x v="3"/>
    <x v="1775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  <x v="3"/>
    <x v="1776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d v="2015-01-21T08:34:13"/>
    <d v="2015-02-20T08:34:13"/>
    <x v="0"/>
    <x v="1777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d v="2015-02-10T20:43:15"/>
    <d v="2015-03-27T19:43:15"/>
    <x v="0"/>
    <x v="1778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d v="2016-08-03T16:36:20"/>
    <d v="2016-09-02T16:36:20"/>
    <x v="2"/>
    <x v="1779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photobooks"/>
    <d v="2016-05-03T14:25:10"/>
    <d v="2016-07-02T14:25:10"/>
    <x v="2"/>
    <x v="178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photobooks"/>
    <d v="2016-08-15T14:49:05"/>
    <d v="2016-09-15T14:49:05"/>
    <x v="2"/>
    <x v="1781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d v="2016-01-19T13:48:09"/>
    <d v="2016-02-21T13:48:09"/>
    <x v="2"/>
    <x v="178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d v="2015-04-21T22:47:58"/>
    <d v="2015-05-21T22:47:58"/>
    <x v="0"/>
    <x v="1783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d v="2014-12-30T15:44:00"/>
    <d v="2015-01-31T03:25:00"/>
    <x v="3"/>
    <x v="1784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d v="2014-09-15T03:14:15"/>
    <d v="2014-10-16T00:00:00"/>
    <x v="3"/>
    <x v="1785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d v="2014-11-15T13:12:57"/>
    <d v="2014-12-15T13:12:57"/>
    <x v="3"/>
    <x v="1786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d v="2015-03-05T15:43:57"/>
    <d v="2015-04-04T14:43:57"/>
    <x v="0"/>
    <x v="178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d v="2014-10-01T22:45:42"/>
    <d v="2014-10-31T22:45:42"/>
    <x v="3"/>
    <x v="1788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  <x v="3"/>
    <x v="1789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d v="2015-01-06T16:11:18"/>
    <d v="2015-02-05T16:11:18"/>
    <x v="0"/>
    <x v="179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d v="2014-11-30T17:46:05"/>
    <d v="2015-01-29T17:46:05"/>
    <x v="3"/>
    <x v="1791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d v="2015-07-04T00:44:42"/>
    <d v="2015-08-10T06:59:00"/>
    <x v="0"/>
    <x v="1792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d v="2014-10-28T21:24:00"/>
    <d v="2014-11-27T22:24:00"/>
    <x v="3"/>
    <x v="179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d v="2015-01-07T13:13:42"/>
    <d v="2015-02-11T13:13:42"/>
    <x v="0"/>
    <x v="1794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d v="2016-09-15T06:55:41"/>
    <d v="2016-10-14T16:00:00"/>
    <x v="2"/>
    <x v="1795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d v="2016-05-25T10:32:46"/>
    <d v="2016-07-24T10:32:46"/>
    <x v="2"/>
    <x v="179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  <x v="2"/>
    <x v="1797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d v="2015-12-06T07:50:33"/>
    <d v="2016-02-04T07:50:33"/>
    <x v="0"/>
    <x v="1798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d v="2014-10-22T20:13:28"/>
    <d v="2014-11-11T21:13:28"/>
    <x v="3"/>
    <x v="1799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d v="2016-09-10T14:32:50"/>
    <d v="2016-10-10T14:32:50"/>
    <x v="2"/>
    <x v="180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d v="2015-11-13T15:51:08"/>
    <d v="2015-12-15T12:10:00"/>
    <x v="0"/>
    <x v="1801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d v="2015-06-04T11:20:30"/>
    <d v="2015-06-27T21:59:00"/>
    <x v="0"/>
    <x v="1802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d v="2015-01-14T01:43:02"/>
    <d v="2015-02-14T01:43:02"/>
    <x v="0"/>
    <x v="1803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d v="2015-10-05T16:16:44"/>
    <d v="2015-11-14T17:16:44"/>
    <x v="0"/>
    <x v="180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d v="2015-08-31T19:17:38"/>
    <d v="2015-10-02T18:00:00"/>
    <x v="0"/>
    <x v="1805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d v="2014-08-26T15:19:09"/>
    <d v="2014-09-30T15:19:09"/>
    <x v="3"/>
    <x v="1806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d v="2014-08-29T01:38:33"/>
    <d v="2014-09-28T01:38:33"/>
    <x v="3"/>
    <x v="1807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d v="2017-01-07T16:20:30"/>
    <d v="2017-02-11T16:20:30"/>
    <x v="1"/>
    <x v="1808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d v="2015-01-25T21:47:19"/>
    <d v="2015-03-01T21:47:19"/>
    <x v="0"/>
    <x v="180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d v="2014-08-09T21:50:26"/>
    <d v="2014-08-21T21:50:26"/>
    <x v="3"/>
    <x v="1810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d v="2014-08-25T10:24:30"/>
    <d v="2014-10-24T04:00:00"/>
    <x v="3"/>
    <x v="1811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d v="2016-06-03T07:38:56"/>
    <d v="2016-07-03T07:38:56"/>
    <x v="2"/>
    <x v="181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181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d v="2015-01-29T07:32:16"/>
    <d v="2015-02-28T07:32:16"/>
    <x v="0"/>
    <x v="1814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1815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d v="2016-06-27T21:01:43"/>
    <d v="2016-07-25T19:00:00"/>
    <x v="2"/>
    <x v="1816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d v="2016-12-01T15:53:27"/>
    <d v="2017-01-30T06:59:00"/>
    <x v="2"/>
    <x v="1817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0"/>
    <x v="1818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d v="2014-06-30T18:03:16"/>
    <d v="2014-07-30T18:03:16"/>
    <x v="3"/>
    <x v="1819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d v="2015-03-02T02:01:30"/>
    <d v="2015-04-01T01:01:30"/>
    <x v="0"/>
    <x v="182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8"/>
    <s v="photobooks"/>
    <d v="2012-01-18T07:39:27"/>
    <d v="2012-03-03T07:39:27"/>
    <x v="5"/>
    <x v="1821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  <x v="1822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d v="2012-09-24T16:26:16"/>
    <d v="2012-10-24T16:26:16"/>
    <x v="5"/>
    <x v="1823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d v="2013-12-18T21:59:27"/>
    <d v="2014-01-08T02:08:00"/>
    <x v="4"/>
    <x v="182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20:01:43"/>
    <d v="2013-07-11T20:01:43"/>
    <x v="4"/>
    <x v="1825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x v="1826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d v="2011-01-12T07:49:21"/>
    <d v="2011-03-03T07:49:21"/>
    <x v="6"/>
    <x v="1827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d v="2014-04-07T21:35:30"/>
    <d v="2014-05-09T22:00:00"/>
    <x v="3"/>
    <x v="1828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d v="2010-12-04T02:06:11"/>
    <d v="2011-01-21T22:00:00"/>
    <x v="7"/>
    <x v="1829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d v="2014-01-25T16:25:07"/>
    <d v="2014-02-24T16:25:07"/>
    <x v="3"/>
    <x v="1830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x v="1831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d v="2011-02-02T12:57:07"/>
    <d v="2011-03-04T12:57:07"/>
    <x v="6"/>
    <x v="1832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9T01:03:23"/>
    <d v="2013-03-02T07:59:00"/>
    <x v="4"/>
    <x v="1833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d v="2014-12-15T23:08:15"/>
    <d v="2015-01-24T23:08:15"/>
    <x v="3"/>
    <x v="1834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x v="1835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d v="2013-01-31T19:25:29"/>
    <d v="2013-02-17T19:25:29"/>
    <x v="4"/>
    <x v="1836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d v="2012-01-18T01:08:55"/>
    <d v="2012-03-18T00:08:55"/>
    <x v="5"/>
    <x v="1837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d v="2011-09-02T18:52:37"/>
    <d v="2011-10-01T03:00:00"/>
    <x v="6"/>
    <x v="1838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d v="2016-09-01T17:19:42"/>
    <d v="2016-10-01T17:19:42"/>
    <x v="2"/>
    <x v="1839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d v="2013-04-18T02:18:30"/>
    <d v="2013-05-07T04:59:00"/>
    <x v="4"/>
    <x v="184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d v="2014-04-16T20:17:25"/>
    <d v="2014-05-20T04:59:00"/>
    <x v="3"/>
    <x v="1841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d v="2015-01-27T15:09:41"/>
    <d v="2015-03-02T05:59:00"/>
    <x v="0"/>
    <x v="1842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d v="2011-01-21T23:52:34"/>
    <d v="2011-02-20T23:52:34"/>
    <x v="6"/>
    <x v="1843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23:21:54"/>
    <d v="2011-06-11T03:00:00"/>
    <x v="6"/>
    <x v="1844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x v="1845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d v="2012-11-15T15:36:17"/>
    <d v="2012-12-15T15:36:17"/>
    <x v="5"/>
    <x v="1846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d v="2015-03-31T05:40:32"/>
    <d v="2015-04-21T05:40:32"/>
    <x v="0"/>
    <x v="1847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d v="2011-05-28T18:54:48"/>
    <d v="2011-07-31T06:59:00"/>
    <x v="6"/>
    <x v="1848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d v="2012-09-17T20:17:39"/>
    <d v="2012-10-17T20:17:39"/>
    <x v="5"/>
    <x v="184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d v="2014-06-10T23:01:40"/>
    <d v="2014-07-10T23:01:40"/>
    <x v="3"/>
    <x v="185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d v="2014-07-07T21:45:38"/>
    <d v="2014-07-28T01:00:00"/>
    <x v="3"/>
    <x v="1851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d v="2015-03-18T18:30:52"/>
    <d v="2015-04-25T00:00:00"/>
    <x v="0"/>
    <x v="1852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d v="2012-09-25T01:26:57"/>
    <d v="2012-11-14T02:26:57"/>
    <x v="5"/>
    <x v="1853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d v="2013-04-24T00:30:37"/>
    <d v="2013-05-24T00:30:37"/>
    <x v="4"/>
    <x v="185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d v="2013-11-22T12:55:40"/>
    <d v="2014-01-06T12:55:40"/>
    <x v="4"/>
    <x v="1855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d v="2014-06-27T20:31:12"/>
    <d v="2014-07-18T20:31:12"/>
    <x v="3"/>
    <x v="1856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x v="1857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d v="2011-10-17T04:48:41"/>
    <d v="2011-12-16T05:48:41"/>
    <x v="6"/>
    <x v="1858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d v="2011-08-23T18:28:49"/>
    <d v="2011-09-22T18:28:49"/>
    <x v="6"/>
    <x v="185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d v="2014-01-16T17:01:24"/>
    <d v="2014-02-06T17:01:24"/>
    <x v="3"/>
    <x v="1860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4"/>
    <s v="rock"/>
    <d v="2014-12-27T07:12:21"/>
    <d v="2015-01-26T07:12:21"/>
    <x v="3"/>
    <x v="186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d v="2017-01-20T11:49:34"/>
    <d v="2017-03-08T07:30:00"/>
    <x v="1"/>
    <x v="1862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  <x v="3"/>
    <x v="186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d v="2014-04-04T17:11:40"/>
    <d v="2014-05-04T17:11:40"/>
    <x v="3"/>
    <x v="1864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x v="1865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  <x v="1"/>
    <x v="1866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  <x v="2"/>
    <x v="1867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d v="2015-11-20T18:42:05"/>
    <d v="2015-12-15T07:59:00"/>
    <x v="0"/>
    <x v="1868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2"/>
    <x v="186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d v="2016-01-02T08:32:15"/>
    <d v="2016-01-31T04:17:00"/>
    <x v="2"/>
    <x v="187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d v="2014-10-11T18:48:21"/>
    <d v="2014-11-20T19:48:21"/>
    <x v="3"/>
    <x v="187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d v="2015-05-31T03:06:42"/>
    <d v="2015-06-30T03:06:42"/>
    <x v="0"/>
    <x v="187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d v="2015-06-09T14:46:50"/>
    <d v="2015-07-08T16:45:00"/>
    <x v="0"/>
    <x v="1873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d v="2016-06-08T23:15:33"/>
    <d v="2016-06-28T23:15:33"/>
    <x v="2"/>
    <x v="1874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  <x v="2"/>
    <x v="1875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3"/>
    <x v="1876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0"/>
    <x v="1877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3"/>
    <x v="1878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  <x v="2"/>
    <x v="187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d v="2016-03-01T13:36:20"/>
    <d v="2016-03-30T12:36:20"/>
    <x v="2"/>
    <x v="188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6"/>
    <s v="mobile games"/>
    <d v="2015-02-08T03:39:49"/>
    <d v="2015-03-10T02:39:49"/>
    <x v="0"/>
    <x v="1881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d v="2012-06-07T22:46:52"/>
    <d v="2012-07-10T23:48:00"/>
    <x v="5"/>
    <x v="1882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d v="2012-03-09T22:45:08"/>
    <d v="2012-04-08T21:45:08"/>
    <x v="5"/>
    <x v="1883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d v="2012-10-23T04:45:35"/>
    <d v="2012-11-27T12:00:00"/>
    <x v="5"/>
    <x v="1884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d v="2012-07-09T02:15:10"/>
    <d v="2012-08-10T22:00:00"/>
    <x v="5"/>
    <x v="188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d v="2014-10-13T21:45:38"/>
    <d v="2014-11-12T22:45:38"/>
    <x v="3"/>
    <x v="1886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d v="2015-11-15T19:12:12"/>
    <d v="2015-12-03T21:30:00"/>
    <x v="0"/>
    <x v="1887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d v="2010-05-01T05:45:32"/>
    <d v="2010-06-01T04:59:00"/>
    <x v="7"/>
    <x v="1888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d v="2013-01-25T19:02:26"/>
    <d v="2013-03-11T18:02:26"/>
    <x v="4"/>
    <x v="1889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d v="2012-11-15T18:52:08"/>
    <d v="2012-12-15T18:52:08"/>
    <x v="5"/>
    <x v="189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d v="2010-06-06T19:09:14"/>
    <d v="2010-07-22T06:00:00"/>
    <x v="7"/>
    <x v="1891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d v="2011-05-08T15:18:01"/>
    <d v="2011-06-07T15:18:01"/>
    <x v="6"/>
    <x v="1892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x v="1893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  <x v="5"/>
    <x v="1894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d v="2015-09-20T17:55:22"/>
    <d v="2015-10-20T17:55:22"/>
    <x v="0"/>
    <x v="1895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d v="2012-03-13T17:02:45"/>
    <d v="2012-04-12T17:02:45"/>
    <x v="5"/>
    <x v="1896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d v="2014-02-10T14:00:06"/>
    <d v="2014-03-04T21:00:00"/>
    <x v="3"/>
    <x v="1897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d v="2015-12-28T04:37:53"/>
    <d v="2016-02-01T18:00:00"/>
    <x v="0"/>
    <x v="1898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 rock"/>
    <d v="2015-02-23T22:36:06"/>
    <d v="2015-03-25T21:36:06"/>
    <x v="0"/>
    <x v="1899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d v="2012-09-08T20:55:31"/>
    <d v="2012-10-06T09:59:00"/>
    <x v="5"/>
    <x v="19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4"/>
    <s v="indie rock"/>
    <d v="2015-04-22T13:02:09"/>
    <d v="2015-05-22T13:00:00"/>
    <x v="0"/>
    <x v="1901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  <x v="0"/>
    <x v="1902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d v="2016-11-28T18:29:51"/>
    <d v="2017-01-27T18:29:51"/>
    <x v="2"/>
    <x v="1903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  <x v="0"/>
    <x v="1904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d v="2014-08-08T22:13:14"/>
    <d v="2014-09-07T22:13:14"/>
    <x v="3"/>
    <x v="1905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d v="2016-05-24T16:06:23"/>
    <d v="2016-06-23T16:06:23"/>
    <x v="2"/>
    <x v="1906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d v="2014-05-08T14:05:25"/>
    <d v="2014-05-23T14:05:25"/>
    <x v="3"/>
    <x v="1907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d v="2016-11-29T22:01:40"/>
    <d v="2016-12-29T22:01:40"/>
    <x v="2"/>
    <x v="1908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d v="2014-09-23T10:17:59"/>
    <d v="2014-10-23T10:17:59"/>
    <x v="3"/>
    <x v="190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d v="2015-09-17T23:06:57"/>
    <d v="2015-10-31T22:45:00"/>
    <x v="0"/>
    <x v="191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d v="2014-07-10T00:48:54"/>
    <d v="2014-08-09T00:48:54"/>
    <x v="3"/>
    <x v="1911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d v="2015-05-05T05:26:00"/>
    <d v="2015-06-04T05:26:00"/>
    <x v="0"/>
    <x v="1912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d v="2014-09-08T12:16:18"/>
    <d v="2014-10-08T12:16:18"/>
    <x v="3"/>
    <x v="191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d v="2014-10-17T04:11:13"/>
    <d v="2014-11-01T03:59:00"/>
    <x v="3"/>
    <x v="1914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  <x v="3"/>
    <x v="1915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  <x v="2"/>
    <x v="1916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adgets"/>
    <d v="2017-01-11T06:28:53"/>
    <d v="2017-02-10T06:28:53"/>
    <x v="1"/>
    <x v="1917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d v="2014-07-08T18:57:31"/>
    <d v="2014-08-12T18:57:31"/>
    <x v="3"/>
    <x v="1918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d v="2015-04-19T21:00:49"/>
    <d v="2015-05-19T21:00:49"/>
    <x v="0"/>
    <x v="191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d v="2015-09-23T21:01:01"/>
    <d v="2015-10-21T23:00:00"/>
    <x v="0"/>
    <x v="192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2"/>
    <s v="gadgets"/>
    <d v="2012-06-14T05:19:03"/>
    <d v="2012-07-14T05:19:03"/>
    <x v="5"/>
    <x v="1921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d v="2013-11-12T06:08:27"/>
    <d v="2013-12-12T06:08:27"/>
    <x v="4"/>
    <x v="1922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d v="2011-08-17T20:22:12"/>
    <d v="2011-09-27T04:59:00"/>
    <x v="6"/>
    <x v="1923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d v="2013-12-18T18:15:55"/>
    <d v="2014-01-15T19:33:00"/>
    <x v="4"/>
    <x v="192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d v="2013-09-18T21:38:08"/>
    <d v="2013-10-11T00:00:00"/>
    <x v="4"/>
    <x v="1925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d v="2010-10-05T22:54:16"/>
    <d v="2010-11-02T00:26:00"/>
    <x v="7"/>
    <x v="1926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 rock"/>
    <d v="2012-02-21T20:40:39"/>
    <d v="2012-03-08T04:59:00"/>
    <x v="5"/>
    <x v="1927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d v="2013-04-07T15:33:14"/>
    <d v="2013-05-07T15:33:14"/>
    <x v="4"/>
    <x v="1928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d v="2011-05-24T00:31:06"/>
    <d v="2011-07-05T00:31:06"/>
    <x v="6"/>
    <x v="1929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x v="1930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d v="2012-05-08T21:25:09"/>
    <d v="2012-05-22T03:30:00"/>
    <x v="5"/>
    <x v="1931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 rock"/>
    <d v="2012-01-03T19:26:13"/>
    <d v="2012-01-24T19:26:13"/>
    <x v="5"/>
    <x v="1932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d v="2014-08-28T03:08:27"/>
    <d v="2014-09-27T03:08:27"/>
    <x v="3"/>
    <x v="193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d v="2011-11-18T20:48:41"/>
    <d v="2011-12-25T05:00:00"/>
    <x v="6"/>
    <x v="1934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  <x v="3"/>
    <x v="1935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d v="2011-11-05T21:21:10"/>
    <d v="2011-12-06T05:59:00"/>
    <x v="6"/>
    <x v="193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d v="2012-05-30T02:51:21"/>
    <d v="2012-06-15T03:59:00"/>
    <x v="5"/>
    <x v="1937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d v="2013-06-01T06:13:51"/>
    <d v="2013-07-02T05:00:00"/>
    <x v="4"/>
    <x v="1938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d v="2013-02-08T23:38:28"/>
    <d v="2013-03-10T22:38:28"/>
    <x v="4"/>
    <x v="1939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 rock"/>
    <d v="2011-05-07T12:10:33"/>
    <d v="2011-06-15T03:59:00"/>
    <x v="6"/>
    <x v="194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4"/>
    <s v="indie rock"/>
    <d v="2014-04-15T06:58:51"/>
    <d v="2014-05-15T06:58:51"/>
    <x v="3"/>
    <x v="194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d v="2011-04-05T19:52:20"/>
    <d v="2011-07-04T19:52:20"/>
    <x v="6"/>
    <x v="1942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d v="2016-06-27T06:28:36"/>
    <d v="2016-08-11T06:28:36"/>
    <x v="2"/>
    <x v="1943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d v="2014-04-01T14:01:30"/>
    <d v="2014-05-01T14:01:30"/>
    <x v="3"/>
    <x v="1944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d v="2015-06-02T06:02:38"/>
    <d v="2015-07-12T06:02:38"/>
    <x v="0"/>
    <x v="1945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d v="2014-02-19T03:36:01"/>
    <d v="2014-04-20T02:36:01"/>
    <x v="3"/>
    <x v="194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d v="2009-10-16T22:02:00"/>
    <d v="2009-11-23T05:59:00"/>
    <x v="8"/>
    <x v="1947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d v="2016-04-13T14:30:09"/>
    <d v="2016-06-06T17:02:00"/>
    <x v="2"/>
    <x v="1948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x v="1949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ardware"/>
    <d v="2011-03-22T04:21:13"/>
    <d v="2011-04-22T04:21:13"/>
    <x v="6"/>
    <x v="195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d v="2016-10-08T10:05:37"/>
    <d v="2016-11-07T11:05:37"/>
    <x v="2"/>
    <x v="1951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d v="2013-09-09T14:33:35"/>
    <d v="2013-10-16T14:33:35"/>
    <x v="4"/>
    <x v="1952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d v="2012-02-02T04:47:45"/>
    <d v="2012-03-02T03:00:00"/>
    <x v="5"/>
    <x v="1953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d v="2016-01-25T13:56:16"/>
    <d v="2016-03-12T05:00:00"/>
    <x v="2"/>
    <x v="1954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d v="2012-04-21T06:31:21"/>
    <d v="2012-05-23T19:00:00"/>
    <x v="5"/>
    <x v="195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ardware"/>
    <d v="2015-03-04T22:10:05"/>
    <d v="2015-04-18T21:10:05"/>
    <x v="0"/>
    <x v="1956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d v="2012-09-27T02:21:53"/>
    <d v="2012-10-27T02:21:53"/>
    <x v="5"/>
    <x v="1957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d v="2013-02-21T23:42:41"/>
    <d v="2013-03-23T22:42:41"/>
    <x v="4"/>
    <x v="1958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d v="2014-08-20T20:17:40"/>
    <d v="2014-10-01T00:00:00"/>
    <x v="3"/>
    <x v="1959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d v="2014-11-21T08:42:21"/>
    <d v="2014-12-21T08:42:21"/>
    <x v="3"/>
    <x v="196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d v="2012-08-27T04:40:17"/>
    <d v="2012-10-06T03:59:00"/>
    <x v="5"/>
    <x v="1961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d v="2014-04-13T18:43:56"/>
    <d v="2014-05-13T18:43:56"/>
    <x v="3"/>
    <x v="1962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d v="2014-08-12T10:18:54"/>
    <d v="2014-09-16T10:18:54"/>
    <x v="3"/>
    <x v="196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d v="2016-03-23T06:32:52"/>
    <d v="2016-04-22T06:32:52"/>
    <x v="2"/>
    <x v="1964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d v="2011-12-21T02:08:30"/>
    <d v="2012-01-12T01:00:00"/>
    <x v="6"/>
    <x v="1965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d v="2014-07-15T12:58:18"/>
    <d v="2014-08-14T12:58:18"/>
    <x v="3"/>
    <x v="1966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d v="2014-04-01T15:55:29"/>
    <d v="2014-05-01T15:55:29"/>
    <x v="3"/>
    <x v="1967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d v="2016-11-02T14:05:15"/>
    <d v="2016-12-03T15:05:15"/>
    <x v="2"/>
    <x v="1968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d v="2016-07-06T19:01:08"/>
    <d v="2016-08-05T19:01:08"/>
    <x v="2"/>
    <x v="1969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d v="2013-02-19T04:38:21"/>
    <d v="2013-04-20T03:38:21"/>
    <x v="4"/>
    <x v="197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d v="2013-10-14T12:01:01"/>
    <d v="2013-11-15T04:00:00"/>
    <x v="4"/>
    <x v="1971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d v="2012-10-19T00:17:24"/>
    <d v="2012-11-18T01:17:24"/>
    <x v="5"/>
    <x v="1972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d v="2016-06-28T17:21:04"/>
    <d v="2016-08-06T07:00:00"/>
    <x v="2"/>
    <x v="1973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d v="2013-06-20T08:01:09"/>
    <d v="2013-08-19T08:01:09"/>
    <x v="4"/>
    <x v="197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d v="2013-02-08T18:07:31"/>
    <d v="2013-03-10T18:07:31"/>
    <x v="4"/>
    <x v="1975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d v="2013-06-13T21:35:25"/>
    <d v="2013-07-13T21:35:25"/>
    <x v="4"/>
    <x v="1976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d v="2015-11-03T05:12:20"/>
    <d v="2015-12-19T07:59:00"/>
    <x v="0"/>
    <x v="1977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d v="2012-05-10T05:24:52"/>
    <d v="2012-06-12T07:00:00"/>
    <x v="5"/>
    <x v="1978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d v="2015-10-13T11:02:26"/>
    <d v="2015-11-19T04:59:00"/>
    <x v="0"/>
    <x v="1979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d v="2016-02-23T13:01:02"/>
    <d v="2016-04-03T12:01:02"/>
    <x v="2"/>
    <x v="198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2"/>
    <s v="hardware"/>
    <d v="2014-06-09T17:24:25"/>
    <d v="2014-07-09T17:24:25"/>
    <x v="3"/>
    <x v="1981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2"/>
    <x v="198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d v="2016-08-11T00:16:58"/>
    <d v="2016-09-02T07:00:00"/>
    <x v="2"/>
    <x v="1983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d v="2014-10-01T18:58:01"/>
    <d v="2014-11-30T19:58:01"/>
    <x v="3"/>
    <x v="1984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d v="2016-07-04T16:46:11"/>
    <d v="2016-08-02T23:00:00"/>
    <x v="2"/>
    <x v="1985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  <x v="2"/>
    <x v="1986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d v="2015-01-30T15:21:16"/>
    <d v="2015-03-01T15:21:16"/>
    <x v="0"/>
    <x v="1987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d v="2015-07-21T18:19:02"/>
    <d v="2015-08-20T18:19:02"/>
    <x v="0"/>
    <x v="1988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1989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d v="2016-01-29T04:42:12"/>
    <d v="2016-02-13T04:42:12"/>
    <x v="2"/>
    <x v="1990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x v="1991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d v="2015-01-19T03:26:31"/>
    <d v="2015-02-18T03:26:31"/>
    <x v="0"/>
    <x v="1992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0"/>
    <x v="1993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2"/>
    <x v="1994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  <x v="0"/>
    <x v="1995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3"/>
    <x v="1996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1997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d v="2014-06-17T02:50:38"/>
    <d v="2014-08-01T02:50:38"/>
    <x v="3"/>
    <x v="199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d v="2014-10-14T11:35:08"/>
    <d v="2014-11-13T12:35:08"/>
    <x v="3"/>
    <x v="1999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  <x v="0"/>
    <x v="200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8"/>
    <s v="people"/>
    <d v="2015-05-12T05:01:56"/>
    <d v="2015-06-12T20:00:00"/>
    <x v="0"/>
    <x v="2001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d v="2016-12-24T17:05:43"/>
    <d v="2017-01-23T17:05:43"/>
    <x v="2"/>
    <x v="200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x v="2003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d v="2014-06-10T14:31:03"/>
    <d v="2014-07-10T14:31:03"/>
    <x v="3"/>
    <x v="2004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d v="2013-09-18T19:30:18"/>
    <d v="2013-10-16T03:59:00"/>
    <x v="4"/>
    <x v="2005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d v="2014-10-29T12:00:45"/>
    <d v="2014-12-03T13:00:45"/>
    <x v="3"/>
    <x v="200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d v="2010-06-18T20:06:26"/>
    <d v="2010-08-24T04:00:00"/>
    <x v="7"/>
    <x v="200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ardware"/>
    <d v="2011-08-06T14:30:22"/>
    <d v="2011-09-19T14:30:22"/>
    <x v="6"/>
    <x v="2008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d v="2016-10-18T07:45:43"/>
    <d v="2016-11-23T08:45:43"/>
    <x v="2"/>
    <x v="2009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d v="2016-07-19T23:54:51"/>
    <d v="2016-08-18T23:54:51"/>
    <x v="2"/>
    <x v="2010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ardware"/>
    <d v="2015-12-09T08:36:13"/>
    <d v="2016-01-11T23:00:00"/>
    <x v="0"/>
    <x v="2011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d v="2015-01-06T19:44:01"/>
    <d v="2015-02-05T19:44:01"/>
    <x v="0"/>
    <x v="2012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ardware"/>
    <d v="2016-05-09T23:03:34"/>
    <d v="2016-07-08T23:03:34"/>
    <x v="2"/>
    <x v="2013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d v="2013-02-19T05:08:59"/>
    <d v="2013-03-25T04:08:59"/>
    <x v="4"/>
    <x v="201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x v="2015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d v="2013-02-07T21:08:19"/>
    <d v="2013-03-09T21:08:19"/>
    <x v="4"/>
    <x v="2016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d v="2012-02-22T01:22:35"/>
    <d v="2012-03-24T04:00:00"/>
    <x v="5"/>
    <x v="2017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d v="2015-07-14T08:46:49"/>
    <d v="2015-08-13T08:46:49"/>
    <x v="0"/>
    <x v="2018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d v="2016-08-23T17:00:21"/>
    <d v="2016-09-22T17:00:21"/>
    <x v="2"/>
    <x v="2019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d v="2014-04-08T02:20:24"/>
    <d v="2014-05-14T23:04:00"/>
    <x v="3"/>
    <x v="202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d v="2014-08-10T01:41:37"/>
    <d v="2014-09-24T01:41:37"/>
    <x v="3"/>
    <x v="2021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d v="2016-05-12T13:39:32"/>
    <d v="2016-06-11T13:39:32"/>
    <x v="2"/>
    <x v="202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d v="2015-05-12T10:05:53"/>
    <d v="2015-06-11T10:05:53"/>
    <x v="0"/>
    <x v="202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d v="2012-07-09T23:12:24"/>
    <d v="2012-08-13T03:00:00"/>
    <x v="5"/>
    <x v="2024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d v="2015-05-12T04:25:46"/>
    <d v="2015-06-11T04:25:46"/>
    <x v="0"/>
    <x v="2025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d v="2014-03-06T17:39:45"/>
    <d v="2014-04-21T03:59:00"/>
    <x v="3"/>
    <x v="2026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d v="2015-02-13T19:31:59"/>
    <d v="2015-03-30T18:31:59"/>
    <x v="0"/>
    <x v="2027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d v="2010-02-06T22:03:26"/>
    <d v="2010-03-15T21:55:00"/>
    <x v="7"/>
    <x v="2028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d v="2014-07-28T00:31:21"/>
    <d v="2014-08-27T00:31:21"/>
    <x v="3"/>
    <x v="2029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d v="2012-10-30T23:54:56"/>
    <d v="2012-11-29T23:54:56"/>
    <x v="5"/>
    <x v="2030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d v="2014-12-02T07:54:13"/>
    <d v="2015-01-09T01:00:00"/>
    <x v="3"/>
    <x v="2031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d v="2016-11-15T13:34:34"/>
    <d v="2016-12-15T05:00:00"/>
    <x v="2"/>
    <x v="203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d v="2014-03-27T01:58:38"/>
    <d v="2014-04-26T01:58:38"/>
    <x v="3"/>
    <x v="203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d v="2015-03-13T03:07:13"/>
    <d v="2015-05-07T06:58:00"/>
    <x v="0"/>
    <x v="2034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d v="2015-11-03T15:00:07"/>
    <d v="2015-12-19T01:00:00"/>
    <x v="0"/>
    <x v="2035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d v="2014-04-09T20:45:19"/>
    <d v="2014-05-09T20:45:19"/>
    <x v="3"/>
    <x v="2036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d v="2013-10-31T05:02:33"/>
    <d v="2013-12-30T06:02:33"/>
    <x v="4"/>
    <x v="2037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d v="2013-05-30T06:30:21"/>
    <d v="2013-07-01T18:00:00"/>
    <x v="4"/>
    <x v="2038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d v="2016-11-01T10:32:05"/>
    <d v="2016-12-01T04:59:00"/>
    <x v="2"/>
    <x v="2039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ardware"/>
    <d v="2013-10-31T22:15:03"/>
    <d v="2013-11-15T23:15:03"/>
    <x v="4"/>
    <x v="204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d v="2016-10-11T12:37:07"/>
    <d v="2016-11-10T13:37:07"/>
    <x v="2"/>
    <x v="2041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d v="2015-11-23T16:59:34"/>
    <d v="2016-01-22T16:59:34"/>
    <x v="0"/>
    <x v="2042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d v="2016-10-18T04:14:37"/>
    <d v="2016-12-11T04:59:00"/>
    <x v="2"/>
    <x v="2043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d v="2015-05-14T16:25:14"/>
    <d v="2015-06-13T16:25:14"/>
    <x v="0"/>
    <x v="204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ardware"/>
    <d v="2012-06-09T02:07:27"/>
    <d v="2012-07-09T02:07:27"/>
    <x v="5"/>
    <x v="204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d v="2013-04-23T04:07:24"/>
    <d v="2013-05-23T04:07:24"/>
    <x v="4"/>
    <x v="2046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x v="2047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d v="2013-04-23T15:38:11"/>
    <d v="2013-05-23T15:38:11"/>
    <x v="4"/>
    <x v="2048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d v="2013-10-28T12:39:23"/>
    <d v="2013-12-02T22:59:00"/>
    <x v="4"/>
    <x v="2049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d v="2015-04-21T01:42:58"/>
    <d v="2015-05-31T01:42:58"/>
    <x v="0"/>
    <x v="205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d v="2013-11-26T00:32:17"/>
    <d v="2013-12-26T00:32:17"/>
    <x v="4"/>
    <x v="2051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d v="2016-01-06T02:00:53"/>
    <d v="2016-02-20T02:00:53"/>
    <x v="2"/>
    <x v="205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d v="2015-10-26T14:49:11"/>
    <d v="2015-11-25T15:49:11"/>
    <x v="0"/>
    <x v="2053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ardware"/>
    <d v="2014-04-02T12:30:10"/>
    <d v="2014-05-02T12:30:10"/>
    <x v="3"/>
    <x v="2054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d v="2014-11-03T16:10:43"/>
    <d v="2014-12-03T04:00:00"/>
    <x v="3"/>
    <x v="2055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d v="2013-03-18T18:15:42"/>
    <d v="2013-04-17T18:15:42"/>
    <x v="4"/>
    <x v="2056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d v="2016-01-27T11:52:12"/>
    <d v="2016-02-26T11:52:12"/>
    <x v="2"/>
    <x v="2057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d v="2015-01-22T08:53:50"/>
    <d v="2015-03-02T20:00:00"/>
    <x v="0"/>
    <x v="2058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d v="2015-12-23T14:27:34"/>
    <d v="2016-01-31T21:59:00"/>
    <x v="0"/>
    <x v="2059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d v="2014-05-24T15:25:50"/>
    <d v="2014-07-23T15:25:50"/>
    <x v="3"/>
    <x v="206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d v="2016-12-01T18:20:54"/>
    <d v="2016-12-31T18:20:54"/>
    <x v="2"/>
    <x v="2061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d v="2016-02-23T09:11:38"/>
    <d v="2016-03-24T08:11:38"/>
    <x v="2"/>
    <x v="206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d v="2016-04-12T17:35:01"/>
    <d v="2016-05-15T17:35:01"/>
    <x v="2"/>
    <x v="2063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d v="2013-04-25T08:45:23"/>
    <d v="2013-05-31T12:00:00"/>
    <x v="4"/>
    <x v="206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d v="2013-11-25T08:00:29"/>
    <d v="2013-12-25T08:00:29"/>
    <x v="4"/>
    <x v="2065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d v="2014-07-24T18:31:23"/>
    <d v="2014-08-23T18:31:23"/>
    <x v="3"/>
    <x v="2066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d v="2015-04-21T20:29:36"/>
    <d v="2015-05-24T20:29:36"/>
    <x v="0"/>
    <x v="2067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d v="2016-09-20T20:11:55"/>
    <d v="2016-10-20T20:11:55"/>
    <x v="2"/>
    <x v="2068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d v="2015-12-02T23:19:51"/>
    <d v="2016-01-02T23:19:51"/>
    <x v="0"/>
    <x v="2069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d v="2016-05-29T15:45:23"/>
    <d v="2016-06-28T15:45:23"/>
    <x v="2"/>
    <x v="207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d v="2016-08-18T06:41:24"/>
    <d v="2016-10-02T06:41:24"/>
    <x v="2"/>
    <x v="2071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ardware"/>
    <d v="2016-04-07T13:57:12"/>
    <d v="2016-05-07T13:57:12"/>
    <x v="2"/>
    <x v="207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d v="2015-03-24T16:01:58"/>
    <d v="2015-05-08T16:01:58"/>
    <x v="0"/>
    <x v="2073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d v="2016-04-06T19:49:42"/>
    <d v="2016-05-06T19:49:42"/>
    <x v="2"/>
    <x v="2074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d v="2013-06-25T16:21:28"/>
    <d v="2013-07-25T16:21:28"/>
    <x v="4"/>
    <x v="2075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d v="2014-06-13T21:08:09"/>
    <d v="2014-07-23T21:08:09"/>
    <x v="3"/>
    <x v="2076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d v="2015-04-09T01:01:16"/>
    <d v="2015-06-05T21:00:00"/>
    <x v="0"/>
    <x v="2077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d v="2016-11-18T18:30:57"/>
    <d v="2016-12-18T18:30:57"/>
    <x v="2"/>
    <x v="2078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d v="2015-05-26T17:03:13"/>
    <d v="2015-06-25T19:00:00"/>
    <x v="0"/>
    <x v="2079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  <x v="0"/>
    <x v="208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2"/>
    <s v="hardware"/>
    <d v="2012-04-05T03:45:55"/>
    <d v="2012-05-16T04:59:00"/>
    <x v="5"/>
    <x v="2081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 rock"/>
    <d v="2011-09-25T02:53:16"/>
    <d v="2011-11-24T03:53:16"/>
    <x v="6"/>
    <x v="2082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d v="2012-05-05T17:19:55"/>
    <d v="2012-06-04T17:19:55"/>
    <x v="5"/>
    <x v="2083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d v="2014-04-02T19:59:42"/>
    <d v="2014-05-04T06:59:00"/>
    <x v="3"/>
    <x v="2084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d v="2012-06-15T20:03:07"/>
    <d v="2012-07-15T20:03:07"/>
    <x v="5"/>
    <x v="208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d v="2011-11-13T16:05:32"/>
    <d v="2011-12-14T04:59:00"/>
    <x v="6"/>
    <x v="208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d v="2011-08-09T04:54:18"/>
    <d v="2011-09-08T04:54:18"/>
    <x v="6"/>
    <x v="2087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d v="2010-08-05T17:09:12"/>
    <d v="2010-09-11T03:59:00"/>
    <x v="7"/>
    <x v="2088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d v="2013-06-28T01:49:54"/>
    <d v="2013-08-02T01:49:54"/>
    <x v="4"/>
    <x v="2089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d v="2013-01-25T09:09:15"/>
    <d v="2013-02-24T09:09:15"/>
    <x v="4"/>
    <x v="2090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d v="2011-01-12T07:44:38"/>
    <d v="2011-03-01T20:00:00"/>
    <x v="6"/>
    <x v="2091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 rock"/>
    <d v="2011-08-08T16:58:52"/>
    <d v="2011-10-07T16:58:52"/>
    <x v="6"/>
    <x v="209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d v="2012-10-23T20:30:32"/>
    <d v="2012-12-22T21:30:32"/>
    <x v="5"/>
    <x v="2093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d v="2012-01-31T00:28:50"/>
    <d v="2012-03-05T03:00:00"/>
    <x v="5"/>
    <x v="2094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x v="2095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d v="2012-10-10T18:12:15"/>
    <d v="2012-10-26T03:59:00"/>
    <x v="5"/>
    <x v="2096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x v="2097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d v="2012-02-07T02:43:55"/>
    <d v="2012-03-08T02:43:55"/>
    <x v="5"/>
    <x v="2098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d v="2015-06-18T17:54:44"/>
    <d v="2015-07-02T03:40:00"/>
    <x v="0"/>
    <x v="2099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d v="2012-06-14T20:02:21"/>
    <d v="2012-06-30T03:59:00"/>
    <x v="5"/>
    <x v="21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d v="2011-12-15T03:35:14"/>
    <d v="2012-02-13T03:35:14"/>
    <x v="6"/>
    <x v="2101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2102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d v="2012-10-10T18:07:07"/>
    <d v="2012-11-09T19:07:07"/>
    <x v="5"/>
    <x v="2103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  <x v="4"/>
    <x v="210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x v="2105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d v="2012-12-27T05:09:34"/>
    <d v="2013-01-26T05:09:34"/>
    <x v="5"/>
    <x v="2106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d v="2014-10-22T17:03:13"/>
    <d v="2014-11-12T18:03:13"/>
    <x v="3"/>
    <x v="2107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d v="2012-08-14T04:13:00"/>
    <d v="2012-09-10T03:55:00"/>
    <x v="5"/>
    <x v="2108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d v="2015-06-05T17:00:17"/>
    <d v="2015-07-05T17:00:17"/>
    <x v="0"/>
    <x v="2109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d v="2014-04-30T16:06:09"/>
    <d v="2014-05-28T04:59:00"/>
    <x v="3"/>
    <x v="211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d v="2011-06-09T04:43:45"/>
    <d v="2011-08-15T01:00:00"/>
    <x v="6"/>
    <x v="2111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x v="2112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d v="2014-08-19T20:46:16"/>
    <d v="2014-09-23T20:46:16"/>
    <x v="3"/>
    <x v="211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d v="2010-10-07T19:34:30"/>
    <d v="2010-12-09T04:59:00"/>
    <x v="7"/>
    <x v="2114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d v="2011-01-21T01:56:41"/>
    <d v="2011-02-20T01:56:41"/>
    <x v="6"/>
    <x v="2115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d v="2012-08-15T18:40:03"/>
    <d v="2012-10-02T18:40:03"/>
    <x v="5"/>
    <x v="2116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d v="2015-10-13T01:25:49"/>
    <d v="2015-10-27T04:59:00"/>
    <x v="0"/>
    <x v="2117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d v="2011-06-24T20:08:56"/>
    <d v="2011-07-24T20:08:56"/>
    <x v="6"/>
    <x v="2118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d v="2012-07-17T03:07:25"/>
    <d v="2012-08-16T03:07:25"/>
    <x v="5"/>
    <x v="2119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d v="2013-11-13T23:08:56"/>
    <d v="2014-01-01T23:08:56"/>
    <x v="4"/>
    <x v="2120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4"/>
    <s v="indie rock"/>
    <d v="2016-12-12T17:49:08"/>
    <d v="2017-01-11T17:49:08"/>
    <x v="2"/>
    <x v="2121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d v="2016-12-08T07:12:49"/>
    <d v="2017-01-07T07:12:49"/>
    <x v="2"/>
    <x v="212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2123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d v="2010-10-13T00:40:35"/>
    <d v="2010-11-30T05:00:00"/>
    <x v="7"/>
    <x v="2124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d v="2015-07-06T00:33:53"/>
    <d v="2015-08-05T00:33:53"/>
    <x v="0"/>
    <x v="2125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  <x v="3"/>
    <x v="2126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d v="2015-02-10T12:07:43"/>
    <d v="2015-03-12T11:07:43"/>
    <x v="0"/>
    <x v="2127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d v="2014-07-23T18:32:49"/>
    <d v="2014-09-21T18:32:49"/>
    <x v="3"/>
    <x v="2128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d v="2016-02-09T00:35:00"/>
    <d v="2016-03-10T00:35:00"/>
    <x v="2"/>
    <x v="2129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d v="2014-07-12T02:04:23"/>
    <d v="2014-08-16T02:04:23"/>
    <x v="3"/>
    <x v="2130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x v="213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d v="2014-01-04T11:41:32"/>
    <d v="2014-02-03T11:41:32"/>
    <x v="3"/>
    <x v="21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d v="2011-03-17T02:19:59"/>
    <d v="2011-04-24T06:59:00"/>
    <x v="6"/>
    <x v="2133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d v="2013-03-28T21:16:31"/>
    <d v="2013-04-27T21:16:31"/>
    <x v="4"/>
    <x v="213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d v="2012-09-04T23:07:13"/>
    <d v="2012-10-04T23:07:13"/>
    <x v="5"/>
    <x v="213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d v="2013-09-19T12:13:06"/>
    <d v="2013-10-19T12:13:06"/>
    <x v="4"/>
    <x v="213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d v="2014-11-05T18:30:29"/>
    <d v="2014-12-05T18:30:29"/>
    <x v="3"/>
    <x v="2137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d v="2013-10-10T00:18:59"/>
    <d v="2013-11-09T01:18:59"/>
    <x v="4"/>
    <x v="2138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d v="2016-10-04T18:00:08"/>
    <d v="2016-11-03T18:00:08"/>
    <x v="2"/>
    <x v="2139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d v="2012-12-12T20:00:24"/>
    <d v="2013-01-11T20:00:24"/>
    <x v="5"/>
    <x v="2140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3"/>
    <x v="2141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d v="2015-12-02T16:50:10"/>
    <d v="2015-12-30T16:50:10"/>
    <x v="0"/>
    <x v="2142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  <x v="7"/>
    <x v="2143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d v="2013-08-13T13:07:20"/>
    <d v="2013-09-14T13:07:20"/>
    <x v="4"/>
    <x v="214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d v="2013-10-28T05:41:54"/>
    <d v="2013-11-27T06:41:54"/>
    <x v="4"/>
    <x v="2145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  <x v="2"/>
    <x v="2146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d v="2014-10-15T07:05:48"/>
    <d v="2014-11-16T08:05:48"/>
    <x v="3"/>
    <x v="2147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2148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7"/>
    <x v="2149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d v="2016-06-13T06:49:59"/>
    <d v="2016-07-13T06:49:59"/>
    <x v="2"/>
    <x v="2150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d v="2016-05-30T20:20:14"/>
    <d v="2016-06-29T20:20:14"/>
    <x v="2"/>
    <x v="2151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d v="2014-02-13T19:58:29"/>
    <d v="2014-03-15T18:58:29"/>
    <x v="3"/>
    <x v="2152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d v="2014-12-01T21:51:58"/>
    <d v="2015-01-10T07:59:00"/>
    <x v="3"/>
    <x v="215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x v="3"/>
    <x v="2154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  <x v="2"/>
    <x v="215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d v="2013-08-02T20:30:06"/>
    <d v="2013-09-16T20:30:06"/>
    <x v="4"/>
    <x v="215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d v="2016-11-20T23:33:03"/>
    <d v="2016-12-23T07:59:00"/>
    <x v="2"/>
    <x v="2157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d v="2012-12-21T20:29:34"/>
    <d v="2013-02-04T20:29:34"/>
    <x v="5"/>
    <x v="2158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d v="2011-06-16T17:32:54"/>
    <d v="2011-07-16T17:32:54"/>
    <x v="6"/>
    <x v="2159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d v="2012-04-19T17:05:05"/>
    <d v="2012-05-19T17:05:05"/>
    <x v="5"/>
    <x v="2160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6"/>
    <s v="video games"/>
    <d v="2015-08-24T20:27:39"/>
    <d v="2015-09-23T20:27:39"/>
    <x v="0"/>
    <x v="2161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d v="2014-06-23T18:23:11"/>
    <d v="2014-07-24T18:23:11"/>
    <x v="3"/>
    <x v="2162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d v="2015-04-17T21:35:20"/>
    <d v="2015-06-08T03:50:00"/>
    <x v="0"/>
    <x v="2163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d v="2016-05-25T17:13:34"/>
    <d v="2016-06-25T03:59:00"/>
    <x v="2"/>
    <x v="2164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d v="2016-03-09T16:00:35"/>
    <d v="2016-04-08T15:00:35"/>
    <x v="2"/>
    <x v="216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d v="2014-10-21T20:06:58"/>
    <d v="2014-12-05T21:06:58"/>
    <x v="3"/>
    <x v="2166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216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d v="2017-01-10T14:24:21"/>
    <d v="2017-02-10T05:00:00"/>
    <x v="1"/>
    <x v="2168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x v="2169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d v="2015-07-13T18:00:22"/>
    <d v="2015-08-22T18:00:22"/>
    <x v="0"/>
    <x v="217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d v="2015-05-17T22:58:15"/>
    <d v="2015-06-22T05:00:00"/>
    <x v="0"/>
    <x v="2171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x v="2172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d v="2013-08-09T16:37:23"/>
    <d v="2013-09-10T03:59:00"/>
    <x v="4"/>
    <x v="2173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d v="2016-04-05T13:01:47"/>
    <d v="2016-05-05T13:01:47"/>
    <x v="2"/>
    <x v="2174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x v="2175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d v="2015-04-02T15:11:49"/>
    <d v="2015-05-02T15:11:49"/>
    <x v="0"/>
    <x v="2176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d v="2016-05-12T06:01:07"/>
    <d v="2016-06-06T06:01:07"/>
    <x v="2"/>
    <x v="217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d v="2016-12-19T15:16:37"/>
    <d v="2017-01-18T15:16:37"/>
    <x v="2"/>
    <x v="2178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d v="2015-03-12T04:06:32"/>
    <d v="2015-04-11T04:06:32"/>
    <x v="0"/>
    <x v="2179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d v="2015-10-02T16:04:28"/>
    <d v="2015-11-13T17:04:28"/>
    <x v="0"/>
    <x v="218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4"/>
    <s v="rock"/>
    <d v="2017-02-07T00:07:33"/>
    <d v="2017-02-21T00:07:33"/>
    <x v="1"/>
    <x v="218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d v="2014-08-28T21:37:05"/>
    <d v="2014-10-02T21:37:05"/>
    <x v="3"/>
    <x v="2182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d v="2017-01-10T08:46:17"/>
    <d v="2017-02-09T05:00:00"/>
    <x v="1"/>
    <x v="2183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d v="2016-01-11T16:34:01"/>
    <d v="2016-01-25T16:00:00"/>
    <x v="2"/>
    <x v="2184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d v="2013-02-14T08:23:59"/>
    <d v="2013-03-26T08:23:59"/>
    <x v="4"/>
    <x v="2185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d v="2016-08-01T14:45:43"/>
    <d v="2016-09-07T02:00:00"/>
    <x v="2"/>
    <x v="2186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d v="2015-03-05T05:01:06"/>
    <d v="2015-04-03T03:59:00"/>
    <x v="0"/>
    <x v="2187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d v="2016-09-20T14:04:01"/>
    <d v="2016-10-25T17:00:00"/>
    <x v="2"/>
    <x v="2188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d v="2016-04-07T18:55:00"/>
    <d v="2016-04-21T22:00:00"/>
    <x v="2"/>
    <x v="2189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d v="2016-02-17T15:00:04"/>
    <d v="2016-03-23T06:59:00"/>
    <x v="2"/>
    <x v="219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d v="2017-02-02T20:00:27"/>
    <d v="2017-02-14T20:00:27"/>
    <x v="1"/>
    <x v="219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d v="2016-11-17T20:25:44"/>
    <d v="2016-12-15T23:00:00"/>
    <x v="2"/>
    <x v="219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d v="2016-10-21T09:44:32"/>
    <d v="2016-11-21T04:59:00"/>
    <x v="2"/>
    <x v="2193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d v="2016-02-25T18:11:30"/>
    <d v="2016-03-26T17:11:30"/>
    <x v="2"/>
    <x v="2194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d v="2015-07-12T18:31:40"/>
    <d v="2015-08-11T18:31:40"/>
    <x v="0"/>
    <x v="2195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d v="2016-11-01T11:41:42"/>
    <d v="2016-12-02T07:00:00"/>
    <x v="2"/>
    <x v="2196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d v="2015-01-29T14:00:59"/>
    <d v="2015-02-28T14:00:59"/>
    <x v="0"/>
    <x v="2197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d v="2015-10-15T12:20:00"/>
    <d v="2015-11-14T13:20:00"/>
    <x v="0"/>
    <x v="2198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d v="2015-09-15T09:59:58"/>
    <d v="2015-10-15T09:59:58"/>
    <x v="0"/>
    <x v="2199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d v="2015-06-08T15:01:08"/>
    <d v="2015-07-06T03:00:00"/>
    <x v="0"/>
    <x v="22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6"/>
    <s v="tabletop games"/>
    <d v="2013-01-02T20:19:25"/>
    <d v="2013-01-16T20:19:25"/>
    <x v="4"/>
    <x v="2201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d v="2012-10-02T20:22:48"/>
    <d v="2012-11-01T20:22:48"/>
    <x v="5"/>
    <x v="2202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  <x v="0"/>
    <x v="2203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d v="2013-02-07T07:28:39"/>
    <d v="2013-03-09T07:28:39"/>
    <x v="4"/>
    <x v="220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220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d v="2012-03-29T06:10:24"/>
    <d v="2012-04-16T06:10:24"/>
    <x v="5"/>
    <x v="2206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x v="2207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d v="2012-02-07T21:10:26"/>
    <d v="2012-04-07T04:00:00"/>
    <x v="5"/>
    <x v="2208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d v="2014-04-03T11:30:44"/>
    <d v="2014-04-14T23:00:00"/>
    <x v="3"/>
    <x v="2209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d v="2012-02-17T01:35:10"/>
    <d v="2012-04-14T17:36:00"/>
    <x v="5"/>
    <x v="221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  <x v="3"/>
    <x v="2211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d v="2013-10-01T17:56:17"/>
    <d v="2013-11-04T01:00:00"/>
    <x v="4"/>
    <x v="2212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2213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d v="2014-01-07T19:00:48"/>
    <d v="2014-02-06T19:00:48"/>
    <x v="3"/>
    <x v="2214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d v="2012-02-19T17:12:52"/>
    <d v="2012-03-13T06:59:00"/>
    <x v="5"/>
    <x v="221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d v="2015-07-09T18:02:25"/>
    <d v="2015-07-23T18:02:25"/>
    <x v="0"/>
    <x v="2216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d v="2015-10-22T18:38:33"/>
    <d v="2015-11-02T08:00:00"/>
    <x v="0"/>
    <x v="2217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d v="2012-08-06T19:29:43"/>
    <d v="2012-08-29T00:00:00"/>
    <x v="5"/>
    <x v="2218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d v="2015-07-20T17:15:12"/>
    <d v="2015-08-19T17:15:12"/>
    <x v="0"/>
    <x v="2219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onic music"/>
    <d v="2013-06-27T01:27:16"/>
    <d v="2013-07-27T01:27:16"/>
    <x v="4"/>
    <x v="222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4"/>
    <s v="electronic music"/>
    <d v="2016-03-23T16:00:09"/>
    <d v="2016-04-23T00:00:00"/>
    <x v="2"/>
    <x v="2221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  <x v="6"/>
    <x v="2222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d v="2015-05-28T15:22:48"/>
    <d v="2015-06-27T15:22:48"/>
    <x v="0"/>
    <x v="2223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d v="2016-10-01T16:01:15"/>
    <d v="2016-10-29T19:00:00"/>
    <x v="2"/>
    <x v="2224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op games"/>
    <d v="2014-08-22T19:00:15"/>
    <d v="2014-09-21T19:00:15"/>
    <x v="3"/>
    <x v="222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d v="2016-01-12T19:10:22"/>
    <d v="2016-02-12T04:59:00"/>
    <x v="2"/>
    <x v="2226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d v="2013-10-14T19:22:35"/>
    <d v="2013-11-13T20:22:35"/>
    <x v="4"/>
    <x v="2227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d v="2015-07-17T06:40:36"/>
    <d v="2015-08-16T06:40:36"/>
    <x v="0"/>
    <x v="2228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op games"/>
    <d v="2013-07-29T15:56:31"/>
    <d v="2013-09-03T04:00:00"/>
    <x v="4"/>
    <x v="2229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d v="2014-03-26T21:08:47"/>
    <d v="2014-04-25T21:08:47"/>
    <x v="3"/>
    <x v="2230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d v="2013-05-29T21:51:41"/>
    <d v="2013-06-25T05:00:00"/>
    <x v="4"/>
    <x v="2231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d v="2014-06-16T19:03:28"/>
    <d v="2014-07-19T03:00:00"/>
    <x v="3"/>
    <x v="2232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d v="2015-11-23T09:05:39"/>
    <d v="2015-12-14T00:00:00"/>
    <x v="0"/>
    <x v="2233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  <x v="2234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d v="2015-02-27T00:31:51"/>
    <d v="2015-03-28T23:31:51"/>
    <x v="0"/>
    <x v="2235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d v="2016-01-02T14:48:43"/>
    <d v="2016-02-01T14:48:43"/>
    <x v="2"/>
    <x v="2236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d v="2014-10-03T00:04:43"/>
    <d v="2014-11-12T07:59:00"/>
    <x v="3"/>
    <x v="2237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d v="2017-02-08T14:55:16"/>
    <d v="2017-03-10T14:55:16"/>
    <x v="1"/>
    <x v="2238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d v="2013-10-25T23:00:14"/>
    <d v="2013-12-01T04:02:00"/>
    <x v="4"/>
    <x v="2239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d v="2016-03-23T19:49:04"/>
    <d v="2016-04-22T19:49:04"/>
    <x v="2"/>
    <x v="2240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d v="2017-01-31T19:51:40"/>
    <d v="2017-03-02T19:51:40"/>
    <x v="1"/>
    <x v="224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d v="2013-10-22T13:48:53"/>
    <d v="2013-11-27T03:02:00"/>
    <x v="4"/>
    <x v="2242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x v="2243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d v="2016-10-04T19:39:06"/>
    <d v="2016-10-16T20:30:00"/>
    <x v="2"/>
    <x v="2244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d v="2014-01-21T17:00:17"/>
    <d v="2014-02-21T18:00:00"/>
    <x v="3"/>
    <x v="2245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d v="2015-08-05T19:00:10"/>
    <d v="2015-09-04T19:00:10"/>
    <x v="0"/>
    <x v="2246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d v="2015-07-15T15:59:25"/>
    <d v="2015-07-29T15:59:25"/>
    <x v="0"/>
    <x v="2247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op games"/>
    <d v="2016-11-14T21:01:18"/>
    <d v="2016-12-14T21:01:18"/>
    <x v="2"/>
    <x v="224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d v="2013-03-03T16:52:45"/>
    <d v="2013-04-02T15:52:45"/>
    <x v="4"/>
    <x v="2249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op games"/>
    <d v="2016-11-03T00:07:53"/>
    <d v="2016-12-03T01:07:53"/>
    <x v="2"/>
    <x v="2250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d v="2014-07-26T08:17:57"/>
    <d v="2014-08-16T08:17:57"/>
    <x v="3"/>
    <x v="2251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d v="2016-07-22T07:52:18"/>
    <d v="2016-08-06T07:52:18"/>
    <x v="2"/>
    <x v="225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d v="2015-10-19T15:09:07"/>
    <d v="2015-11-18T16:09:07"/>
    <x v="0"/>
    <x v="2253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d v="2017-01-17T15:32:48"/>
    <d v="2017-01-24T15:32:48"/>
    <x v="1"/>
    <x v="2254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d v="2016-04-07T22:50:51"/>
    <d v="2016-05-07T22:50:51"/>
    <x v="2"/>
    <x v="2255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d v="2016-11-08T10:50:46"/>
    <d v="2016-11-22T10:50:46"/>
    <x v="2"/>
    <x v="225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d v="2016-05-15T22:28:49"/>
    <d v="2016-06-19T23:00:00"/>
    <x v="2"/>
    <x v="2257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d v="2015-05-12T18:01:27"/>
    <d v="2015-06-11T18:01:27"/>
    <x v="0"/>
    <x v="2258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d v="2016-11-28T19:18:56"/>
    <d v="2016-12-08T19:18:56"/>
    <x v="2"/>
    <x v="2259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d v="2014-02-25T00:24:10"/>
    <d v="2014-03-26T23:24:10"/>
    <x v="3"/>
    <x v="226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d v="2017-01-24T17:23:40"/>
    <d v="2017-02-14T17:23:40"/>
    <x v="1"/>
    <x v="226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d v="2014-10-14T14:02:38"/>
    <d v="2014-11-18T00:00:00"/>
    <x v="3"/>
    <x v="2262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d v="2015-01-10T19:58:33"/>
    <d v="2015-01-31T19:58:33"/>
    <x v="0"/>
    <x v="226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d v="2016-05-06T13:58:34"/>
    <d v="2016-05-23T03:00:00"/>
    <x v="2"/>
    <x v="2264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d v="2016-11-15T20:28:27"/>
    <d v="2016-11-22T20:28:27"/>
    <x v="2"/>
    <x v="2265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d v="2016-04-09T20:59:52"/>
    <d v="2016-04-27T02:00:00"/>
    <x v="2"/>
    <x v="2266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d v="2014-11-25T19:54:57"/>
    <d v="2014-12-21T01:00:00"/>
    <x v="3"/>
    <x v="2267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d v="2017-02-10T01:58:35"/>
    <d v="2017-03-12T01:58:35"/>
    <x v="1"/>
    <x v="2268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d v="2017-02-10T16:54:23"/>
    <d v="2017-03-07T05:00:00"/>
    <x v="1"/>
    <x v="2269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d v="2016-12-21T20:51:53"/>
    <d v="2017-01-10T21:59:00"/>
    <x v="2"/>
    <x v="227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d v="2016-11-10T00:00:04"/>
    <d v="2016-12-10T00:00:04"/>
    <x v="2"/>
    <x v="2271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d v="2015-11-07T16:47:16"/>
    <d v="2015-12-07T16:47:16"/>
    <x v="0"/>
    <x v="2272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d v="2017-02-15T13:10:42"/>
    <d v="2017-03-12T12:10:42"/>
    <x v="1"/>
    <x v="2273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d v="2014-01-24T12:00:57"/>
    <d v="2014-02-23T12:00:57"/>
    <x v="3"/>
    <x v="2274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d v="2014-11-22T14:47:59"/>
    <d v="2014-12-22T14:47:59"/>
    <x v="3"/>
    <x v="2275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d v="2013-12-06T15:38:09"/>
    <d v="2014-01-05T15:38:09"/>
    <x v="4"/>
    <x v="2276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d v="2012-01-28T16:17:03"/>
    <d v="2012-02-27T16:17:03"/>
    <x v="5"/>
    <x v="2277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d v="2015-11-30T17:01:07"/>
    <d v="2016-01-03T22:59:00"/>
    <x v="0"/>
    <x v="2278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d v="2015-01-16T19:21:39"/>
    <d v="2015-02-04T04:00:00"/>
    <x v="0"/>
    <x v="2279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d v="2015-08-18T14:59:51"/>
    <d v="2015-09-17T14:59:51"/>
    <x v="0"/>
    <x v="228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6"/>
    <s v="tabletop games"/>
    <d v="2011-05-24T06:51:37"/>
    <d v="2011-07-25T06:50:00"/>
    <x v="6"/>
    <x v="2281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d v="2015-11-15T04:11:26"/>
    <d v="2016-01-14T04:11:26"/>
    <x v="0"/>
    <x v="2282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d v="2012-03-10T03:00:04"/>
    <d v="2012-05-09T02:00:04"/>
    <x v="5"/>
    <x v="2283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d v="2011-02-11T19:07:25"/>
    <d v="2011-03-12T04:00:00"/>
    <x v="6"/>
    <x v="2284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d v="2012-05-30T04:27:23"/>
    <d v="2012-06-29T04:27:23"/>
    <x v="5"/>
    <x v="228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d v="2013-08-08T23:07:34"/>
    <d v="2013-09-06T03:59:00"/>
    <x v="4"/>
    <x v="2286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d v="2014-06-02T16:01:00"/>
    <d v="2014-06-23T16:01:00"/>
    <x v="3"/>
    <x v="2287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9:51:29"/>
    <d v="2012-06-26T18:00:00"/>
    <x v="5"/>
    <x v="2288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23:57:40"/>
    <d v="2013-12-06T23:22:00"/>
    <x v="4"/>
    <x v="2289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d v="2009-09-14T06:05:30"/>
    <d v="2009-12-01T17:00:00"/>
    <x v="8"/>
    <x v="229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d v="2012-03-19T23:26:58"/>
    <d v="2012-04-23T04:00:00"/>
    <x v="5"/>
    <x v="2291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d v="2012-03-19T16:44:36"/>
    <d v="2012-04-18T16:44:36"/>
    <x v="5"/>
    <x v="2292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d v="2012-08-30T16:59:59"/>
    <d v="2012-09-25T03:59:00"/>
    <x v="5"/>
    <x v="2293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d v="2012-12-21T17:21:20"/>
    <d v="2013-01-20T17:21:20"/>
    <x v="5"/>
    <x v="2294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d v="2012-12-27T22:54:16"/>
    <d v="2013-01-26T22:54:16"/>
    <x v="5"/>
    <x v="229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d v="2012-01-19T17:33:46"/>
    <d v="2012-02-23T17:33:46"/>
    <x v="5"/>
    <x v="229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d v="2012-02-09T01:00:49"/>
    <d v="2012-03-14T03:59:00"/>
    <x v="5"/>
    <x v="2297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d v="2014-02-24T20:10:33"/>
    <d v="2014-03-26T19:10:33"/>
    <x v="3"/>
    <x v="2298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d v="2011-01-22T00:46:49"/>
    <d v="2011-02-06T00:46:49"/>
    <x v="6"/>
    <x v="229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d v="2012-06-14T17:26:56"/>
    <d v="2012-06-28T17:26:56"/>
    <x v="5"/>
    <x v="2300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rock"/>
    <d v="2013-05-22T03:31:36"/>
    <d v="2013-06-21T03:31:36"/>
    <x v="4"/>
    <x v="2301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d v="2013-11-27T20:50:34"/>
    <d v="2013-12-31T07:00:00"/>
    <x v="4"/>
    <x v="2302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d v="2011-11-03T02:39:56"/>
    <d v="2011-12-13T03:39:56"/>
    <x v="6"/>
    <x v="2303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d v="2010-11-20T19:34:51"/>
    <d v="2011-01-01T04:59:00"/>
    <x v="7"/>
    <x v="230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d v="2014-07-14T16:41:12"/>
    <d v="2014-08-08T18:00:00"/>
    <x v="3"/>
    <x v="2305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d v="2012-02-09T04:02:09"/>
    <d v="2012-03-10T04:02:09"/>
    <x v="5"/>
    <x v="2306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d v="2012-04-05T19:15:33"/>
    <d v="2012-05-05T19:15:28"/>
    <x v="5"/>
    <x v="2307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d v="2014-07-31T23:06:36"/>
    <d v="2014-08-29T01:00:00"/>
    <x v="3"/>
    <x v="2308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d v="2013-02-02T23:42:17"/>
    <d v="2013-03-09T23:42:17"/>
    <x v="4"/>
    <x v="2309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d v="2013-02-19T19:03:35"/>
    <d v="2013-03-21T18:03:35"/>
    <x v="4"/>
    <x v="2310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 rock"/>
    <d v="2014-04-07T00:06:29"/>
    <d v="2014-05-07T00:06:29"/>
    <x v="3"/>
    <x v="2311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d v="2014-03-18T15:11:18"/>
    <d v="2014-04-18T23:00:00"/>
    <x v="3"/>
    <x v="2312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d v="2012-04-03T23:00:26"/>
    <d v="2012-05-03T23:00:26"/>
    <x v="5"/>
    <x v="2313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d v="2012-05-08T13:14:17"/>
    <d v="2012-06-07T13:14:17"/>
    <x v="5"/>
    <x v="2314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d v="2012-04-05T17:25:43"/>
    <d v="2012-05-05T17:25:43"/>
    <x v="5"/>
    <x v="231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d v="2009-09-23T17:24:10"/>
    <d v="2009-12-09T18:24:00"/>
    <x v="8"/>
    <x v="2316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x v="231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d v="2009-08-25T15:26:54"/>
    <d v="2009-09-26T03:59:00"/>
    <x v="8"/>
    <x v="231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d v="2013-11-15T01:58:05"/>
    <d v="2013-12-15T01:58:05"/>
    <x v="4"/>
    <x v="2319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d v="2014-02-26T19:36:40"/>
    <d v="2014-04-02T18:36:40"/>
    <x v="3"/>
    <x v="232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4"/>
    <s v="indie rock"/>
    <d v="2017-03-05T06:15:01"/>
    <d v="2017-04-04T05:15:01"/>
    <x v="1"/>
    <x v="232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d v="2017-03-10T21:29:29"/>
    <d v="2017-04-09T20:29:29"/>
    <x v="1"/>
    <x v="2322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2323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d v="2017-02-24T21:14:45"/>
    <d v="2017-03-26T20:14:45"/>
    <x v="1"/>
    <x v="2324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x v="2325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  <x v="1"/>
    <x v="2326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d v="2014-07-22T22:00:40"/>
    <d v="2014-08-26T22:00:40"/>
    <x v="3"/>
    <x v="2327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d v="2015-05-15T18:45:37"/>
    <d v="2015-06-14T18:45:37"/>
    <x v="0"/>
    <x v="2328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d v="2014-06-17T14:59:06"/>
    <d v="2014-07-17T14:59:06"/>
    <x v="3"/>
    <x v="2329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d v="2015-11-24T21:35:43"/>
    <d v="2015-12-25T00:00:00"/>
    <x v="0"/>
    <x v="233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d v="2014-07-19T00:08:10"/>
    <d v="2014-08-18T00:08:10"/>
    <x v="3"/>
    <x v="2331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d v="2015-01-07T15:04:31"/>
    <d v="2015-02-06T15:04:31"/>
    <x v="0"/>
    <x v="2332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d v="2014-05-08T15:36:30"/>
    <d v="2014-05-29T17:50:00"/>
    <x v="3"/>
    <x v="233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d v="2014-10-06T16:04:58"/>
    <d v="2014-11-05T17:34:00"/>
    <x v="3"/>
    <x v="2334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d v="2014-05-12T13:44:03"/>
    <d v="2014-06-11T13:44:03"/>
    <x v="3"/>
    <x v="2335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d v="2014-01-27T22:11:35"/>
    <d v="2014-03-08T22:11:35"/>
    <x v="3"/>
    <x v="2336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d v="2014-05-27T15:22:23"/>
    <d v="2014-06-26T15:22:23"/>
    <x v="3"/>
    <x v="2337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atch"/>
    <d v="2014-05-30T21:31:24"/>
    <d v="2014-06-29T21:31:24"/>
    <x v="3"/>
    <x v="2338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d v="2016-11-18T19:11:49"/>
    <d v="2016-12-19T07:59:00"/>
    <x v="2"/>
    <x v="2339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d v="2016-09-30T15:25:38"/>
    <d v="2016-10-30T15:25:38"/>
    <x v="2"/>
    <x v="2340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7"/>
    <s v="small batch"/>
    <d v="2015-06-12T19:31:44"/>
    <d v="2015-07-12T19:31:44"/>
    <x v="0"/>
    <x v="2341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3"/>
    <x v="2342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2343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7:27:49"/>
    <d v="2016-06-24T17:27:49"/>
    <x v="2"/>
    <x v="2344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0"/>
    <x v="2345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d v="2016-09-02T19:10:31"/>
    <d v="2016-10-17T19:10:31"/>
    <x v="2"/>
    <x v="2346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14:34:36"/>
    <d v="2016-08-25T14:34:36"/>
    <x v="2"/>
    <x v="2347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d v="2015-12-22T22:22:18"/>
    <d v="2016-02-20T22:22:18"/>
    <x v="0"/>
    <x v="234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0"/>
    <x v="2349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2"/>
    <x v="23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d v="2015-03-31T02:25:39"/>
    <d v="2015-04-30T02:25:39"/>
    <x v="0"/>
    <x v="2351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0"/>
    <x v="235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0"/>
    <x v="2353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d v="2014-11-11T17:21:00"/>
    <d v="2015-01-10T17:21:00"/>
    <x v="3"/>
    <x v="2354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d v="2015-04-02T22:02:16"/>
    <d v="2015-05-02T22:02:16"/>
    <x v="0"/>
    <x v="2355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0"/>
    <x v="2356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0"/>
    <x v="2357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3"/>
    <x v="2358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d v="2015-06-04T15:35:24"/>
    <d v="2015-08-03T15:35:24"/>
    <x v="0"/>
    <x v="2359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6:58:00"/>
    <d v="2016-02-07T16:58:00"/>
    <x v="2"/>
    <x v="236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2"/>
    <x v="2361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d v="2014-11-11T16:31:10"/>
    <d v="2014-12-11T16:31:10"/>
    <x v="3"/>
    <x v="2362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0"/>
    <x v="2363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0"/>
    <x v="2364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0"/>
    <x v="2365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d v="2015-09-21T12:45:33"/>
    <d v="2015-10-21T12:45:33"/>
    <x v="0"/>
    <x v="2366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d v="2016-02-25T23:16:56"/>
    <d v="2016-04-25T22:16:56"/>
    <x v="2"/>
    <x v="2367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7:19:25"/>
    <d v="2015-04-14T16:19:25"/>
    <x v="0"/>
    <x v="2368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2"/>
    <x v="2369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d v="2014-11-18T04:32:21"/>
    <d v="2014-12-18T04:32:21"/>
    <x v="3"/>
    <x v="2370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0"/>
    <x v="2371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d v="2015-03-25T01:39:31"/>
    <d v="2015-04-24T01:39:31"/>
    <x v="0"/>
    <x v="2372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d v="2015-07-30T15:53:44"/>
    <d v="2015-08-29T15:53:44"/>
    <x v="0"/>
    <x v="2373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d v="2015-01-13T20:14:20"/>
    <d v="2015-02-12T20:14:20"/>
    <x v="0"/>
    <x v="2374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2"/>
    <x v="2375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eb"/>
    <d v="2015-11-10T22:12:46"/>
    <d v="2015-12-10T22:12:46"/>
    <x v="0"/>
    <x v="237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2"/>
    <x v="2377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0"/>
    <x v="2378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0"/>
    <x v="2379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d v="2015-09-01T19:02:22"/>
    <d v="2015-10-01T19:02:22"/>
    <x v="0"/>
    <x v="238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d v="2015-03-11T22:27:28"/>
    <d v="2015-04-10T22:27:28"/>
    <x v="0"/>
    <x v="2381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10T04:30:03"/>
    <d v="2015-08-04T04:30:03"/>
    <x v="0"/>
    <x v="2382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  <x v="0"/>
    <x v="2383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5T01:37:23"/>
    <d v="2014-11-14T02:37:23"/>
    <x v="3"/>
    <x v="2384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d v="2015-07-06T16:50:32"/>
    <d v="2015-08-05T16:50:32"/>
    <x v="0"/>
    <x v="2385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3"/>
    <x v="2386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d v="2016-06-07T15:02:20"/>
    <d v="2016-07-22T15:02:20"/>
    <x v="2"/>
    <x v="2387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d v="2014-12-16T20:29:19"/>
    <d v="2015-01-15T19:29:00"/>
    <x v="3"/>
    <x v="2388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d v="2015-06-24T15:40:52"/>
    <d v="2015-07-25T21:59:00"/>
    <x v="0"/>
    <x v="2389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3"/>
    <x v="2390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d v="2015-03-01T19:04:04"/>
    <d v="2015-03-31T18:04:04"/>
    <x v="0"/>
    <x v="2391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0"/>
    <x v="2392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5:33:37"/>
    <d v="2015-08-08T15:33:37"/>
    <x v="0"/>
    <x v="2393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8:41:33"/>
    <d v="2015-02-26T08:41:33"/>
    <x v="0"/>
    <x v="2394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2"/>
    <x v="2395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20:22:38"/>
    <d v="2015-10-15T20:22:38"/>
    <x v="0"/>
    <x v="2396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3"/>
    <x v="2397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2398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3"/>
    <x v="2399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2"/>
    <x v="2400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2"/>
    <s v="web"/>
    <d v="2016-01-05T19:44:56"/>
    <d v="2016-03-05T19:44:56"/>
    <x v="2"/>
    <x v="2401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d v="2015-04-13T16:18:51"/>
    <d v="2015-05-13T16:18:51"/>
    <x v="0"/>
    <x v="2402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d v="2016-01-30T21:10:58"/>
    <d v="2016-03-30T20:10:58"/>
    <x v="2"/>
    <x v="2403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0"/>
    <x v="2404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  <x v="2"/>
    <x v="240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d v="2014-12-10T02:39:50"/>
    <d v="2015-01-19T02:39:50"/>
    <x v="3"/>
    <x v="2406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d v="2015-03-19T13:48:48"/>
    <d v="2015-04-11T06:00:00"/>
    <x v="0"/>
    <x v="2407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  <x v="3"/>
    <x v="2408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d v="2015-07-19T21:01:15"/>
    <d v="2015-08-18T21:01:15"/>
    <x v="0"/>
    <x v="2409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0"/>
    <x v="241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d v="2015-07-26T17:34:42"/>
    <d v="2015-08-25T17:34:42"/>
    <x v="0"/>
    <x v="2411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2"/>
    <x v="241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d v="2014-05-01T02:38:02"/>
    <d v="2014-05-31T23:30:00"/>
    <x v="3"/>
    <x v="241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d v="2015-07-13T16:41:00"/>
    <d v="2015-08-22T03:59:00"/>
    <x v="0"/>
    <x v="2414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d v="2016-06-15T20:42:26"/>
    <d v="2016-07-15T20:42:26"/>
    <x v="2"/>
    <x v="2415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d v="2015-01-15T17:42:23"/>
    <d v="2015-03-14T15:00:00"/>
    <x v="0"/>
    <x v="2416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241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  <x v="0"/>
    <x v="2418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3"/>
    <x v="241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d v="2014-09-11T00:41:35"/>
    <d v="2014-11-10T01:41:35"/>
    <x v="3"/>
    <x v="2420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d v="2015-01-22T16:29:56"/>
    <d v="2015-02-21T16:29:56"/>
    <x v="0"/>
    <x v="2421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x v="0"/>
    <x v="2422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d v="2014-12-01T16:54:50"/>
    <d v="2014-12-31T16:54:50"/>
    <x v="3"/>
    <x v="242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d v="2014-09-27T21:25:08"/>
    <d v="2014-10-27T21:25:08"/>
    <x v="3"/>
    <x v="2424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d v="2016-05-12T21:55:49"/>
    <d v="2016-05-27T22:04:00"/>
    <x v="2"/>
    <x v="2425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2426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427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x v="2428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d v="2016-12-30T21:06:06"/>
    <d v="2017-02-05T16:44:00"/>
    <x v="2"/>
    <x v="2429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d v="2016-01-13T03:08:24"/>
    <d v="2016-02-12T03:08:24"/>
    <x v="2"/>
    <x v="2430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x v="2431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d v="2015-02-06T05:14:57"/>
    <d v="2015-03-08T05:14:57"/>
    <x v="0"/>
    <x v="2432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2"/>
    <x v="243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  <x v="0"/>
    <x v="243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d v="2015-09-05T06:39:46"/>
    <d v="2015-10-05T06:39:46"/>
    <x v="0"/>
    <x v="2435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d v="2015-11-30T14:46:10"/>
    <d v="2016-01-29T14:46:10"/>
    <x v="0"/>
    <x v="2436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0"/>
    <x v="2437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d v="2015-10-08T21:57:42"/>
    <d v="2015-12-07T22:57:42"/>
    <x v="0"/>
    <x v="2438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0"/>
    <x v="243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  <x v="2"/>
    <x v="2440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food trucks"/>
    <d v="2015-07-02T03:00:54"/>
    <d v="2015-07-23T04:59:00"/>
    <x v="0"/>
    <x v="2441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atch"/>
    <d v="2015-02-17T16:00:28"/>
    <d v="2015-03-19T15:00:28"/>
    <x v="0"/>
    <x v="2442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atch"/>
    <d v="2014-07-16T15:00:22"/>
    <d v="2014-08-15T15:00:22"/>
    <x v="3"/>
    <x v="244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d v="2016-04-25T18:06:31"/>
    <d v="2016-05-25T18:06:31"/>
    <x v="2"/>
    <x v="2444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d v="2015-08-27T04:33:41"/>
    <d v="2015-09-26T04:33:41"/>
    <x v="0"/>
    <x v="2445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d v="2016-10-27T14:27:51"/>
    <d v="2016-11-26T15:27:51"/>
    <x v="2"/>
    <x v="2446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d v="2016-10-11T11:16:33"/>
    <d v="2016-11-12T04:00:00"/>
    <x v="2"/>
    <x v="2447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d v="2016-08-25T07:35:13"/>
    <d v="2016-08-31T05:36:00"/>
    <x v="2"/>
    <x v="2448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2449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atch"/>
    <d v="2014-09-20T01:44:16"/>
    <d v="2014-10-28T03:11:00"/>
    <x v="3"/>
    <x v="245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d v="2017-02-13T21:48:10"/>
    <d v="2017-03-05T21:48:10"/>
    <x v="1"/>
    <x v="245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  <x v="0"/>
    <x v="2452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d v="2017-01-03T16:36:49"/>
    <d v="2017-02-02T16:36:49"/>
    <x v="1"/>
    <x v="2453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d v="2017-02-04T04:50:08"/>
    <d v="2017-03-11T04:50:08"/>
    <x v="1"/>
    <x v="2454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x v="2455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d v="2017-01-26T23:03:59"/>
    <d v="2017-02-25T23:03:59"/>
    <x v="1"/>
    <x v="2456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d v="2016-02-23T14:27:36"/>
    <d v="2016-03-24T13:27:36"/>
    <x v="2"/>
    <x v="2457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d v="2016-05-05T20:55:18"/>
    <d v="2016-06-09T19:00:00"/>
    <x v="2"/>
    <x v="2458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d v="2016-02-07T15:18:05"/>
    <d v="2016-03-23T14:18:05"/>
    <x v="2"/>
    <x v="2459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d v="2016-11-30T04:29:27"/>
    <d v="2017-01-03T04:17:00"/>
    <x v="2"/>
    <x v="246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7"/>
    <s v="small batch"/>
    <d v="2011-08-29T00:18:17"/>
    <d v="2011-10-01T03:00:00"/>
    <x v="6"/>
    <x v="2461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d v="2012-06-29T04:28:16"/>
    <d v="2012-07-19T04:28:16"/>
    <x v="5"/>
    <x v="2462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d v="2013-03-08T02:40:25"/>
    <d v="2013-04-16T19:00:00"/>
    <x v="4"/>
    <x v="2463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d v="2015-09-01T21:36:37"/>
    <d v="2015-09-30T19:29:00"/>
    <x v="0"/>
    <x v="2464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d v="2012-08-24T17:15:48"/>
    <d v="2012-09-23T17:15:48"/>
    <x v="5"/>
    <x v="246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x v="2466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d v="2012-04-26T20:58:51"/>
    <d v="2012-05-10T17:00:00"/>
    <x v="5"/>
    <x v="2467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d v="2012-09-22T03:42:01"/>
    <d v="2012-10-28T05:00:00"/>
    <x v="5"/>
    <x v="2468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d v="2011-01-14T10:18:49"/>
    <d v="2011-02-08T10:18:49"/>
    <x v="6"/>
    <x v="246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d v="2012-04-24T01:47:35"/>
    <d v="2012-05-24T01:47:35"/>
    <x v="5"/>
    <x v="247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x v="2471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d v="2010-06-25T02:46:20"/>
    <d v="2010-09-04T01:03:00"/>
    <x v="7"/>
    <x v="2472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x v="2473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x v="2474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d v="2010-05-12T06:54:15"/>
    <d v="2010-07-10T22:00:00"/>
    <x v="7"/>
    <x v="2475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d v="2014-10-01T07:52:50"/>
    <d v="2014-11-03T08:52:50"/>
    <x v="3"/>
    <x v="2476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d v="2012-06-28T16:35:45"/>
    <d v="2012-08-12T16:35:45"/>
    <x v="5"/>
    <x v="2477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d v="2012-12-14T22:48:33"/>
    <d v="2013-01-13T22:48:33"/>
    <x v="5"/>
    <x v="2478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d v="2012-07-17T17:26:34"/>
    <d v="2012-07-28T02:00:00"/>
    <x v="5"/>
    <x v="2479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248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d v="2012-03-31T15:30:08"/>
    <d v="2012-04-30T15:30:08"/>
    <x v="5"/>
    <x v="2481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  <x v="6"/>
    <x v="2482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d v="2012-03-02T18:00:03"/>
    <d v="2012-05-01T17:00:03"/>
    <x v="5"/>
    <x v="248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 rock"/>
    <d v="2011-08-16T22:00:03"/>
    <d v="2011-09-15T22:00:03"/>
    <x v="6"/>
    <x v="2484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d v="2011-09-07T23:57:59"/>
    <d v="2011-10-12T23:57:59"/>
    <x v="6"/>
    <x v="2485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d v="2012-03-23T16:59:36"/>
    <d v="2012-04-22T16:59:36"/>
    <x v="5"/>
    <x v="248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d v="2012-04-27T01:59:57"/>
    <d v="2012-05-27T01:59:57"/>
    <x v="5"/>
    <x v="248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d v="2011-10-17T15:11:48"/>
    <d v="2011-11-16T16:11:48"/>
    <x v="6"/>
    <x v="248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d v="2013-04-09T16:33:59"/>
    <d v="2013-05-09T16:33:59"/>
    <x v="4"/>
    <x v="248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d v="2012-04-24T05:27:56"/>
    <d v="2012-06-23T05:27:56"/>
    <x v="5"/>
    <x v="2490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  <x v="7"/>
    <x v="2491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x v="2492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d v="2013-03-15T04:02:20"/>
    <d v="2013-04-29T04:02:20"/>
    <x v="4"/>
    <x v="2493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d v="2012-04-23T15:29:04"/>
    <d v="2012-05-23T15:29:04"/>
    <x v="5"/>
    <x v="249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d v="2012-05-07T22:42:55"/>
    <d v="2012-06-06T22:42:55"/>
    <x v="5"/>
    <x v="249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496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d v="2011-07-06T21:05:38"/>
    <d v="2011-08-05T21:05:38"/>
    <x v="6"/>
    <x v="2497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d v="2015-01-13T23:13:07"/>
    <d v="2015-01-27T23:13:07"/>
    <x v="0"/>
    <x v="2498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d v="2012-11-13T15:33:57"/>
    <d v="2012-12-31T18:00:00"/>
    <x v="5"/>
    <x v="2499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d v="2012-05-24T18:32:55"/>
    <d v="2012-06-23T18:32:55"/>
    <x v="5"/>
    <x v="2500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4"/>
    <s v="indie rock"/>
    <d v="2015-08-28T18:38:24"/>
    <d v="2015-09-27T18:38:24"/>
    <x v="0"/>
    <x v="2501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d v="2014-08-07T19:48:38"/>
    <d v="2014-09-21T19:48:38"/>
    <x v="3"/>
    <x v="2502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2"/>
    <x v="2503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3"/>
    <x v="250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0"/>
    <x v="2505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  <x v="0"/>
    <x v="2506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0"/>
    <x v="2507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2508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d v="2015-02-23T19:25:49"/>
    <d v="2015-04-20T18:25:49"/>
    <x v="0"/>
    <x v="250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  <x v="0"/>
    <x v="251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2"/>
    <x v="2511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3"/>
    <x v="2512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2"/>
    <x v="2513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d v="2014-08-03T09:21:17"/>
    <d v="2014-08-20T09:21:17"/>
    <x v="3"/>
    <x v="2514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  <x v="0"/>
    <x v="2515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3"/>
    <x v="2516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d v="2015-02-17T19:15:30"/>
    <d v="2015-03-19T18:15:30"/>
    <x v="0"/>
    <x v="2517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3"/>
    <x v="251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d v="2014-06-19T03:43:24"/>
    <d v="2014-07-19T03:43:24"/>
    <x v="3"/>
    <x v="2519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2"/>
    <x v="252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7"/>
    <s v="restaurants"/>
    <d v="2015-09-22T23:13:41"/>
    <d v="2015-10-13T23:13:41"/>
    <x v="0"/>
    <x v="252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x v="252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d v="2014-10-18T23:24:52"/>
    <d v="2014-11-18T00:24:52"/>
    <x v="3"/>
    <x v="252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d v="2014-11-18T19:22:37"/>
    <d v="2014-12-21T04:30:00"/>
    <x v="3"/>
    <x v="2524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d v="2012-05-29T20:16:11"/>
    <d v="2012-06-28T20:16:11"/>
    <x v="5"/>
    <x v="252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d v="2014-11-10T02:11:14"/>
    <d v="2014-12-08T04:59:00"/>
    <x v="3"/>
    <x v="2526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d v="2013-09-29T18:01:31"/>
    <d v="2013-10-18T03:59:00"/>
    <x v="4"/>
    <x v="2527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d v="2015-08-01T20:01:43"/>
    <d v="2015-08-20T11:00:00"/>
    <x v="0"/>
    <x v="2528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d v="2012-02-09T01:56:15"/>
    <d v="2012-03-25T00:56:15"/>
    <x v="5"/>
    <x v="2529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x v="253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d v="2015-07-23T16:19:14"/>
    <d v="2015-08-15T03:59:00"/>
    <x v="0"/>
    <x v="2531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cal music"/>
    <d v="2012-07-17T20:22:46"/>
    <d v="2012-08-16T20:22:46"/>
    <x v="5"/>
    <x v="2532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d v="2013-01-30T18:01:51"/>
    <d v="2013-03-01T18:01:08"/>
    <x v="4"/>
    <x v="253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2534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d v="2014-10-31T18:59:05"/>
    <d v="2014-12-01T19:59:05"/>
    <x v="3"/>
    <x v="253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x v="253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x v="2537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cal music"/>
    <d v="2013-01-24T12:14:21"/>
    <d v="2013-02-24T04:59:00"/>
    <x v="4"/>
    <x v="2538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d v="2014-12-04T21:39:12"/>
    <d v="2015-02-02T21:39:12"/>
    <x v="3"/>
    <x v="2539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d v="2011-08-30T16:12:01"/>
    <d v="2011-10-29T16:12:01"/>
    <x v="6"/>
    <x v="2540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d v="2013-07-28T10:46:58"/>
    <d v="2013-09-26T10:46:58"/>
    <x v="4"/>
    <x v="2541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cal music"/>
    <d v="2013-08-23T10:14:17"/>
    <d v="2013-10-01T03:59:00"/>
    <x v="4"/>
    <x v="2542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d v="2010-12-02T02:34:58"/>
    <d v="2011-01-02T03:00:00"/>
    <x v="7"/>
    <x v="2543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d v="2012-06-08T12:29:29"/>
    <d v="2012-07-08T12:29:29"/>
    <x v="5"/>
    <x v="2544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d v="2015-01-23T03:18:58"/>
    <d v="2015-02-27T00:30:00"/>
    <x v="0"/>
    <x v="2545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d v="2013-09-07T20:36:19"/>
    <d v="2013-10-05T05:00:00"/>
    <x v="4"/>
    <x v="2546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d v="2012-03-05T18:33:23"/>
    <d v="2012-04-04T17:33:23"/>
    <x v="5"/>
    <x v="2547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d v="2016-09-05T15:00:37"/>
    <d v="2016-09-30T04:27:00"/>
    <x v="2"/>
    <x v="2548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d v="2013-04-26T18:11:10"/>
    <d v="2013-05-31T17:00:00"/>
    <x v="4"/>
    <x v="2549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d v="2015-08-12T15:13:26"/>
    <d v="2015-10-08T03:59:00"/>
    <x v="0"/>
    <x v="255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d v="2012-02-22T06:03:05"/>
    <d v="2012-03-21T20:48:00"/>
    <x v="5"/>
    <x v="2551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  <x v="1"/>
    <x v="2552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d v="2012-07-23T04:46:47"/>
    <d v="2012-09-21T04:46:47"/>
    <x v="5"/>
    <x v="2553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d v="2015-05-01T01:52:43"/>
    <d v="2015-06-01T03:59:00"/>
    <x v="0"/>
    <x v="2554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d v="2012-04-27T15:43:13"/>
    <d v="2012-05-28T15:43:13"/>
    <x v="5"/>
    <x v="255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d v="2012-11-09T23:47:37"/>
    <d v="2012-12-24T23:47:37"/>
    <x v="5"/>
    <x v="2556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cal music"/>
    <d v="2014-04-15T17:53:06"/>
    <d v="2014-05-15T17:53:06"/>
    <x v="3"/>
    <x v="2557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d v="2015-03-30T20:38:26"/>
    <d v="2015-05-01T13:59:00"/>
    <x v="0"/>
    <x v="2558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  <x v="6"/>
    <x v="2559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  <x v="0"/>
    <x v="256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classical music"/>
    <d v="2015-09-13T12:41:29"/>
    <d v="2015-10-13T12:41:29"/>
    <x v="0"/>
    <x v="2561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  <x v="2"/>
    <x v="256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0"/>
    <x v="2563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2564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2565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2566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d v="2015-03-24T21:05:38"/>
    <d v="2015-04-23T21:05:38"/>
    <x v="0"/>
    <x v="2567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  <x v="2"/>
    <x v="2568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d v="2015-08-18T02:31:52"/>
    <d v="2015-09-17T02:31:52"/>
    <x v="0"/>
    <x v="2569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d v="2017-01-09T21:40:35"/>
    <d v="2017-02-08T21:40:35"/>
    <x v="1"/>
    <x v="2570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  <x v="2"/>
    <x v="257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0"/>
    <x v="2572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257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2"/>
    <x v="2574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3"/>
    <x v="2575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0"/>
    <x v="2576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257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0"/>
    <x v="2578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d v="2014-07-17T19:55:03"/>
    <d v="2014-09-15T19:55:03"/>
    <x v="3"/>
    <x v="2579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  <x v="0"/>
    <x v="258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d v="2015-10-17T15:04:58"/>
    <d v="2015-11-16T16:04:58"/>
    <x v="0"/>
    <x v="2581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x v="258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x v="0"/>
    <x v="2583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0"/>
    <x v="2584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d v="2014-06-05T23:07:12"/>
    <d v="2014-07-05T23:07:12"/>
    <x v="3"/>
    <x v="2585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d v="2015-11-25T07:55:36"/>
    <d v="2015-12-25T07:55:36"/>
    <x v="0"/>
    <x v="258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ucks"/>
    <d v="2015-11-30T16:12:33"/>
    <d v="2015-12-30T16:12:33"/>
    <x v="0"/>
    <x v="2587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d v="2015-02-07T16:13:46"/>
    <d v="2015-03-31T13:14:00"/>
    <x v="0"/>
    <x v="2588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  <x v="2"/>
    <x v="2589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2"/>
    <x v="2590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d v="2016-01-13T21:45:24"/>
    <d v="2016-03-13T20:45:24"/>
    <x v="2"/>
    <x v="2591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d v="2014-09-05T19:13:41"/>
    <d v="2014-10-05T19:13:41"/>
    <x v="3"/>
    <x v="2592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0"/>
    <x v="2593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2594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d v="2017-01-25T05:51:40"/>
    <d v="2017-02-24T05:51:40"/>
    <x v="1"/>
    <x v="2595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d v="2014-07-08T15:56:49"/>
    <d v="2014-08-07T15:56:49"/>
    <x v="3"/>
    <x v="2596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d v="2016-05-20T08:11:57"/>
    <d v="2016-06-19T08:11:57"/>
    <x v="2"/>
    <x v="259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x v="2598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x v="2599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d v="2016-01-25T21:36:40"/>
    <d v="2016-03-25T20:36:40"/>
    <x v="2"/>
    <x v="260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7"/>
    <s v="food trucks"/>
    <d v="2012-08-29T21:39:09"/>
    <d v="2012-09-13T03:59:00"/>
    <x v="5"/>
    <x v="2601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d v="2014-10-03T17:56:08"/>
    <d v="2014-11-12T21:20:00"/>
    <x v="3"/>
    <x v="2602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d v="2013-12-09T21:54:14"/>
    <d v="2013-12-23T21:54:14"/>
    <x v="4"/>
    <x v="2603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d v="2012-03-30T01:13:43"/>
    <d v="2012-04-29T01:13:43"/>
    <x v="5"/>
    <x v="2604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d v="2016-05-18T12:59:50"/>
    <d v="2016-06-17T12:59:50"/>
    <x v="2"/>
    <x v="2605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d v="2014-03-28T17:06:22"/>
    <d v="2014-04-29T17:06:22"/>
    <x v="3"/>
    <x v="2606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d v="2015-06-29T20:59:32"/>
    <d v="2015-08-12T02:00:00"/>
    <x v="0"/>
    <x v="2607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d v="2017-02-01T19:14:28"/>
    <d v="2017-03-15T00:00:00"/>
    <x v="1"/>
    <x v="2608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d v="2012-06-15T05:42:31"/>
    <d v="2012-07-15T05:42:31"/>
    <x v="5"/>
    <x v="2609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d v="2016-07-13T21:08:45"/>
    <d v="2016-08-22T06:59:00"/>
    <x v="2"/>
    <x v="261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pace exploration"/>
    <d v="2016-11-30T08:03:34"/>
    <d v="2017-01-02T22:59:00"/>
    <x v="2"/>
    <x v="2611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d v="2014-12-09T03:26:10"/>
    <d v="2015-01-09T03:26:10"/>
    <x v="3"/>
    <x v="2612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d v="2012-08-22T19:38:14"/>
    <d v="2012-09-21T19:38:14"/>
    <x v="5"/>
    <x v="2613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2614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d v="2016-03-24T11:56:04"/>
    <d v="2016-04-30T12:00:00"/>
    <x v="2"/>
    <x v="2615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d v="2015-07-26T23:52:09"/>
    <d v="2015-08-25T23:52:09"/>
    <x v="0"/>
    <x v="2616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d v="2014-09-20T20:59:11"/>
    <d v="2014-10-20T20:59:11"/>
    <x v="3"/>
    <x v="2617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d v="2015-10-02T19:01:01"/>
    <d v="2015-12-01T20:01:01"/>
    <x v="0"/>
    <x v="2618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d v="2015-09-26T21:13:24"/>
    <d v="2015-10-23T11:00:00"/>
    <x v="0"/>
    <x v="2619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d v="2015-09-04T04:00:42"/>
    <d v="2015-10-11T01:00:00"/>
    <x v="0"/>
    <x v="262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d v="2015-04-21T17:56:28"/>
    <d v="2015-05-21T17:56:28"/>
    <x v="0"/>
    <x v="2621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d v="2016-11-15T17:50:16"/>
    <d v="2016-12-30T17:50:16"/>
    <x v="2"/>
    <x v="262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x v="2623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d v="2012-08-23T10:07:02"/>
    <d v="2012-09-13T10:07:02"/>
    <x v="5"/>
    <x v="2624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x v="2625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x v="2626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d v="2015-10-27T19:54:21"/>
    <d v="2015-11-26T20:54:21"/>
    <x v="0"/>
    <x v="2627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d v="2014-11-10T23:11:07"/>
    <d v="2014-11-30T23:11:07"/>
    <x v="3"/>
    <x v="2628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d v="2015-04-14T12:55:22"/>
    <d v="2015-05-14T12:55:22"/>
    <x v="0"/>
    <x v="2629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d v="2016-06-03T02:31:52"/>
    <d v="2016-06-30T10:00:00"/>
    <x v="2"/>
    <x v="263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d v="2015-08-02T04:03:47"/>
    <d v="2015-08-30T04:03:47"/>
    <x v="0"/>
    <x v="2631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d v="2016-05-04T01:28:59"/>
    <d v="2016-05-29T01:28:59"/>
    <x v="2"/>
    <x v="263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d v="2014-01-28T19:45:32"/>
    <d v="2014-02-27T23:00:00"/>
    <x v="3"/>
    <x v="263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d v="2016-08-30T15:45:21"/>
    <d v="2016-09-29T15:45:21"/>
    <x v="2"/>
    <x v="2634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x v="2635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  <x v="2"/>
    <x v="2636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d v="2016-09-26T13:11:15"/>
    <d v="2016-10-12T13:11:15"/>
    <x v="2"/>
    <x v="2637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d v="2014-12-16T21:54:55"/>
    <d v="2015-01-15T21:54:55"/>
    <x v="3"/>
    <x v="2638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x v="2639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d v="2015-04-09T03:51:14"/>
    <d v="2015-06-08T03:51:14"/>
    <x v="0"/>
    <x v="264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2641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2"/>
    <x v="264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d v="2016-11-15T13:58:35"/>
    <d v="2016-12-21T07:59:00"/>
    <x v="2"/>
    <x v="264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d v="2017-02-08T19:00:35"/>
    <d v="2017-03-10T19:00:35"/>
    <x v="1"/>
    <x v="2644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d v="2014-10-09T20:13:23"/>
    <d v="2014-11-08T21:13:23"/>
    <x v="3"/>
    <x v="2645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d v="2015-08-10T07:31:09"/>
    <d v="2015-09-09T07:31:09"/>
    <x v="0"/>
    <x v="2646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  <x v="0"/>
    <x v="2647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d v="2016-02-08T17:09:20"/>
    <d v="2016-03-09T17:09:20"/>
    <x v="2"/>
    <x v="2648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d v="2015-12-03T23:55:41"/>
    <d v="2016-02-01T23:55:41"/>
    <x v="0"/>
    <x v="2649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d v="2016-11-21T14:59:03"/>
    <d v="2016-12-21T14:59:03"/>
    <x v="2"/>
    <x v="2650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d v="2015-11-19T19:20:09"/>
    <d v="2015-12-17T19:20:09"/>
    <x v="0"/>
    <x v="2651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d v="2014-11-10T03:48:45"/>
    <d v="2014-12-10T03:48:45"/>
    <x v="3"/>
    <x v="2652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d v="2014-05-12T15:38:47"/>
    <d v="2014-06-13T04:00:00"/>
    <x v="3"/>
    <x v="265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d v="2015-02-20T14:25:26"/>
    <d v="2015-04-21T13:25:26"/>
    <x v="0"/>
    <x v="2654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pace exploration"/>
    <d v="2016-01-12T20:47:27"/>
    <d v="2016-02-09T20:00:00"/>
    <x v="2"/>
    <x v="2655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d v="2017-02-01T16:31:28"/>
    <d v="2017-03-12T19:00:00"/>
    <x v="1"/>
    <x v="2656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d v="2016-06-30T22:17:33"/>
    <d v="2016-08-03T01:30:00"/>
    <x v="2"/>
    <x v="2657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d v="2016-06-30T21:13:14"/>
    <d v="2016-07-30T21:13:14"/>
    <x v="2"/>
    <x v="2658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d v="2015-03-19T01:40:10"/>
    <d v="2015-04-18T01:40:10"/>
    <x v="0"/>
    <x v="2659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d v="2015-09-25T17:06:58"/>
    <d v="2015-11-24T18:06:58"/>
    <x v="0"/>
    <x v="266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space exploration"/>
    <d v="2013-09-25T23:00:10"/>
    <d v="2013-10-25T23:00:10"/>
    <x v="4"/>
    <x v="2661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d v="2015-07-22T17:55:13"/>
    <d v="2015-08-21T17:55:13"/>
    <x v="0"/>
    <x v="2662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d v="2015-08-06T14:56:47"/>
    <d v="2015-09-04T15:00:00"/>
    <x v="0"/>
    <x v="2663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d v="2015-11-05T00:36:37"/>
    <d v="2015-12-09T06:59:00"/>
    <x v="0"/>
    <x v="2664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d v="2015-03-20T21:29:34"/>
    <d v="2015-05-04T21:29:34"/>
    <x v="0"/>
    <x v="2665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d v="2015-08-19T18:20:39"/>
    <d v="2015-09-25T21:00:00"/>
    <x v="0"/>
    <x v="2666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d v="2016-01-11T22:13:36"/>
    <d v="2016-02-10T22:13:36"/>
    <x v="2"/>
    <x v="2667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d v="2015-09-28T14:07:45"/>
    <d v="2015-11-09T14:32:00"/>
    <x v="0"/>
    <x v="2668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d v="2015-11-11T00:51:36"/>
    <d v="2016-01-10T00:51:36"/>
    <x v="0"/>
    <x v="2669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d v="2014-07-01T00:29:40"/>
    <d v="2014-07-29T00:29:40"/>
    <x v="3"/>
    <x v="267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d v="2014-11-19T17:58:36"/>
    <d v="2014-12-19T19:38:00"/>
    <x v="3"/>
    <x v="2671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d v="2015-12-06T21:13:10"/>
    <d v="2015-12-28T06:00:00"/>
    <x v="0"/>
    <x v="2672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d v="2014-09-30T12:59:59"/>
    <d v="2014-10-29T22:45:00"/>
    <x v="3"/>
    <x v="267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d v="2016-06-08T15:11:10"/>
    <d v="2016-07-05T04:59:00"/>
    <x v="2"/>
    <x v="2674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d v="2014-10-11T20:34:49"/>
    <d v="2014-11-10T21:34:49"/>
    <x v="3"/>
    <x v="2675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d v="2016-04-22T14:59:34"/>
    <d v="2016-05-22T14:59:34"/>
    <x v="2"/>
    <x v="2676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d v="2014-06-03T00:42:23"/>
    <d v="2014-07-03T00:42:23"/>
    <x v="3"/>
    <x v="2677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d v="2015-08-25T19:09:25"/>
    <d v="2015-09-24T19:09:25"/>
    <x v="0"/>
    <x v="2678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  <x v="0"/>
    <x v="2679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d v="2016-03-07T05:04:51"/>
    <d v="2016-04-06T04:04:51"/>
    <x v="2"/>
    <x v="2680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2"/>
    <s v="makerspaces"/>
    <d v="2014-06-15T21:29:10"/>
    <d v="2014-07-10T21:29:10"/>
    <x v="3"/>
    <x v="2681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d v="2014-10-20T20:55:40"/>
    <d v="2014-11-22T05:59:00"/>
    <x v="3"/>
    <x v="2682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  <x v="0"/>
    <x v="2683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d v="2014-06-30T21:57:05"/>
    <d v="2014-08-09T21:57:05"/>
    <x v="3"/>
    <x v="2684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  <x v="0"/>
    <x v="2685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3"/>
    <x v="2686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0"/>
    <x v="2687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d v="2015-01-24T02:51:10"/>
    <d v="2015-02-24T03:00:00"/>
    <x v="0"/>
    <x v="2688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x v="2689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d v="2015-04-19T02:31:16"/>
    <d v="2015-06-03T02:31:16"/>
    <x v="0"/>
    <x v="269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d v="2015-03-26T17:22:37"/>
    <d v="2015-05-10T17:22:37"/>
    <x v="0"/>
    <x v="2691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d v="2015-02-23T08:01:00"/>
    <d v="2015-03-25T07:01:00"/>
    <x v="0"/>
    <x v="2692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d v="2014-07-14T03:19:26"/>
    <d v="2014-08-13T03:19:26"/>
    <x v="3"/>
    <x v="269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x v="2694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d v="2015-02-13T04:21:58"/>
    <d v="2015-04-14T03:21:58"/>
    <x v="0"/>
    <x v="2695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d v="2014-11-21T20:16:00"/>
    <d v="2014-12-25T20:16:00"/>
    <x v="3"/>
    <x v="2696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d v="2015-07-02T22:33:43"/>
    <d v="2015-08-02T22:00:00"/>
    <x v="0"/>
    <x v="2697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d v="2014-05-28T21:33:28"/>
    <d v="2014-06-27T21:33:28"/>
    <x v="3"/>
    <x v="269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2699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d v="2014-08-19T20:59:32"/>
    <d v="2014-09-18T20:59:32"/>
    <x v="3"/>
    <x v="2700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7"/>
    <s v="food trucks"/>
    <d v="2017-03-07T18:35:34"/>
    <d v="2017-04-07T17:35:34"/>
    <x v="1"/>
    <x v="270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d v="2017-03-06T19:14:37"/>
    <d v="2017-04-05T18:14:37"/>
    <x v="1"/>
    <x v="2702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d v="2017-01-21T16:33:50"/>
    <d v="2017-03-22T15:33:50"/>
    <x v="1"/>
    <x v="2703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d v="2017-02-21T20:41:54"/>
    <d v="2017-04-05T19:41:54"/>
    <x v="1"/>
    <x v="270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d v="2017-02-07T21:59:18"/>
    <d v="2017-03-24T20:59:18"/>
    <x v="1"/>
    <x v="2705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d v="2014-09-17T07:04:43"/>
    <d v="2014-10-16T06:59:00"/>
    <x v="3"/>
    <x v="2706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d v="2013-04-27T18:47:23"/>
    <d v="2013-05-27T06:59:00"/>
    <x v="4"/>
    <x v="2707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d v="2016-05-22T16:45:26"/>
    <d v="2016-07-21T16:45:26"/>
    <x v="2"/>
    <x v="2708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d v="2016-08-30T03:35:41"/>
    <d v="2016-10-04T03:59:00"/>
    <x v="2"/>
    <x v="2709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d v="2014-07-08T05:30:28"/>
    <d v="2014-08-09T02:00:00"/>
    <x v="3"/>
    <x v="271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d v="2014-05-21T17:53:10"/>
    <d v="2014-06-20T22:01:00"/>
    <x v="3"/>
    <x v="2711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d v="2013-06-07T01:29:20"/>
    <d v="2013-07-13T18:00:00"/>
    <x v="4"/>
    <x v="2712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d v="2015-11-14T15:41:24"/>
    <d v="2015-12-24T15:41:24"/>
    <x v="0"/>
    <x v="2713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d v="2016-09-16T15:43:16"/>
    <d v="2016-10-14T23:00:00"/>
    <x v="2"/>
    <x v="2714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d v="2016-01-18T09:33:48"/>
    <d v="2016-02-21T09:33:48"/>
    <x v="2"/>
    <x v="2715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d v="2015-09-08T07:59:53"/>
    <d v="2015-10-08T07:59:53"/>
    <x v="0"/>
    <x v="2716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d v="2014-10-22T21:57:29"/>
    <d v="2014-12-06T22:57:29"/>
    <x v="3"/>
    <x v="2717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d v="2016-04-05T14:19:05"/>
    <d v="2016-05-03T23:00:00"/>
    <x v="2"/>
    <x v="2718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d v="2016-02-18T00:44:54"/>
    <d v="2016-04-17T23:44:54"/>
    <x v="2"/>
    <x v="2719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d v="2016-10-12T11:10:53"/>
    <d v="2016-11-11T12:10:53"/>
    <x v="2"/>
    <x v="2720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1"/>
    <s v="spaces"/>
    <d v="2013-08-07T13:03:18"/>
    <d v="2013-09-06T19:00:00"/>
    <x v="4"/>
    <x v="2721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d v="2016-11-30T20:34:13"/>
    <d v="2017-01-29T20:34:13"/>
    <x v="2"/>
    <x v="272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d v="2014-11-01T20:08:08"/>
    <d v="2014-12-31T21:08:08"/>
    <x v="3"/>
    <x v="272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d v="2015-07-14T07:50:59"/>
    <d v="2015-08-15T07:50:59"/>
    <x v="0"/>
    <x v="2724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d v="2017-01-10T17:52:15"/>
    <d v="2017-03-01T17:52:15"/>
    <x v="1"/>
    <x v="272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d v="2016-03-23T13:55:11"/>
    <d v="2016-04-22T13:55:11"/>
    <x v="2"/>
    <x v="2726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d v="2015-07-13T16:14:23"/>
    <d v="2015-08-07T16:14:23"/>
    <x v="0"/>
    <x v="2727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d v="2015-11-25T14:23:54"/>
    <d v="2015-12-30T14:23:54"/>
    <x v="0"/>
    <x v="2728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d v="2015-04-01T05:46:37"/>
    <d v="2015-05-01T05:46:37"/>
    <x v="0"/>
    <x v="2729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d v="2013-03-18T12:59:35"/>
    <d v="2013-04-22T12:59:35"/>
    <x v="4"/>
    <x v="273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d v="2014-08-21T12:37:02"/>
    <d v="2014-10-18T04:00:00"/>
    <x v="3"/>
    <x v="2731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d v="2013-04-25T19:23:48"/>
    <d v="2013-05-28T00:00:00"/>
    <x v="4"/>
    <x v="2732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d v="2015-02-09T06:32:54"/>
    <d v="2015-04-10T05:32:54"/>
    <x v="0"/>
    <x v="2733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x v="2734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d v="2013-02-11T02:54:10"/>
    <d v="2013-03-13T20:00:00"/>
    <x v="4"/>
    <x v="2735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d v="2014-03-24T15:59:33"/>
    <d v="2014-04-23T15:59:33"/>
    <x v="3"/>
    <x v="2736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d v="2013-12-03T22:01:27"/>
    <d v="2014-01-15T19:00:00"/>
    <x v="4"/>
    <x v="2737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d v="2016-09-07T03:26:44"/>
    <d v="2016-11-06T03:26:44"/>
    <x v="2"/>
    <x v="2738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d v="2014-03-21T21:18:37"/>
    <d v="2014-05-05T21:18:37"/>
    <x v="3"/>
    <x v="2739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ardware"/>
    <d v="2015-02-10T00:45:52"/>
    <d v="2015-03-11T23:45:52"/>
    <x v="0"/>
    <x v="274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2"/>
    <s v="hardware"/>
    <d v="2014-09-29T15:46:42"/>
    <d v="2014-10-20T02:07:00"/>
    <x v="3"/>
    <x v="2741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d v="2012-05-01T17:16:27"/>
    <d v="2012-05-15T17:16:27"/>
    <x v="5"/>
    <x v="2742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2"/>
    <x v="2743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d v="2012-01-30T01:29:58"/>
    <d v="2012-02-29T01:29:58"/>
    <x v="5"/>
    <x v="2744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d v="2012-05-15T23:42:48"/>
    <d v="2012-07-14T23:42:48"/>
    <x v="5"/>
    <x v="274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d v="2014-07-30T18:45:11"/>
    <d v="2014-08-29T18:45:11"/>
    <x v="3"/>
    <x v="2746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2747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  <x v="2"/>
    <x v="2748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d v="2015-03-05T19:10:37"/>
    <d v="2015-04-04T18:10:37"/>
    <x v="0"/>
    <x v="2749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5"/>
    <x v="275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3"/>
    <x v="2751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d v="2011-11-08T18:21:44"/>
    <d v="2011-12-18T18:21:44"/>
    <x v="6"/>
    <x v="2752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275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3"/>
    <x v="2754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  <x v="2755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d v="2013-12-12T21:36:41"/>
    <d v="2014-01-11T21:36:41"/>
    <x v="4"/>
    <x v="2756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d v="2016-07-22T15:45:32"/>
    <d v="2016-08-06T15:45:32"/>
    <x v="2"/>
    <x v="2757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d v="2016-09-26T10:36:23"/>
    <d v="2016-10-10T10:36:23"/>
    <x v="2"/>
    <x v="2758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  <x v="2"/>
    <x v="2759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4"/>
    <x v="2760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  <x v="5"/>
    <x v="2761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d v="2012-01-19T00:53:15"/>
    <d v="2012-03-18T23:53:15"/>
    <x v="5"/>
    <x v="2762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d v="2013-04-09T13:54:44"/>
    <d v="2013-05-24T13:54:44"/>
    <x v="4"/>
    <x v="2763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d v="2012-05-01T07:00:31"/>
    <d v="2012-05-30T19:00:00"/>
    <x v="5"/>
    <x v="2764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5"/>
    <x v="276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276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d v="2015-06-17T23:00:50"/>
    <d v="2015-08-16T23:00:50"/>
    <x v="0"/>
    <x v="2767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d v="2012-02-28T14:45:23"/>
    <d v="2012-03-29T13:45:23"/>
    <x v="5"/>
    <x v="2768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  <x v="3"/>
    <x v="2769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d v="2014-02-16T16:55:30"/>
    <d v="2014-03-18T15:55:30"/>
    <x v="3"/>
    <x v="277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5"/>
    <x v="2771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4"/>
    <x v="2772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d v="2016-04-14T20:45:21"/>
    <d v="2016-04-24T20:45:21"/>
    <x v="2"/>
    <x v="2773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d v="2013-02-06T03:02:08"/>
    <d v="2013-03-08T03:02:08"/>
    <x v="4"/>
    <x v="277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2775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d v="2015-05-12T07:07:56"/>
    <d v="2015-06-12T07:07:56"/>
    <x v="0"/>
    <x v="277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d v="2015-06-17T16:03:24"/>
    <d v="2015-07-17T16:03:24"/>
    <x v="0"/>
    <x v="2777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d v="2014-07-26T23:28:26"/>
    <d v="2014-08-25T23:28:26"/>
    <x v="3"/>
    <x v="2778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  <x v="0"/>
    <x v="2779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1"/>
    <x v="2780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3"/>
    <s v="children's books"/>
    <d v="2015-01-14T22:35:54"/>
    <d v="2015-02-12T07:00:00"/>
    <x v="0"/>
    <x v="2781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  <x v="2782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d v="2015-04-09T12:50:46"/>
    <d v="2015-04-23T12:50:46"/>
    <x v="0"/>
    <x v="2783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  <x v="2784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d v="2016-07-07T04:32:47"/>
    <d v="2016-08-05T21:00:00"/>
    <x v="2"/>
    <x v="2785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d v="2014-06-25T13:39:40"/>
    <d v="2014-07-09T13:39:40"/>
    <x v="3"/>
    <x v="2786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  <x v="3"/>
    <x v="2787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d v="2016-06-29T16:50:43"/>
    <d v="2016-07-29T16:50:43"/>
    <x v="2"/>
    <x v="2788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d v="2015-02-21T00:18:54"/>
    <d v="2015-03-12T04:00:00"/>
    <x v="0"/>
    <x v="2789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d v="2015-01-12T22:31:43"/>
    <d v="2015-02-11T22:31:43"/>
    <x v="0"/>
    <x v="279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d v="2016-08-09T21:35:59"/>
    <d v="2016-09-09T04:00:00"/>
    <x v="2"/>
    <x v="2791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d v="2015-06-28T05:32:39"/>
    <d v="2015-08-12T05:32:39"/>
    <x v="0"/>
    <x v="2792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d v="2015-06-21T10:03:25"/>
    <d v="2015-07-21T10:03:25"/>
    <x v="0"/>
    <x v="2793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794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d v="2014-05-21T12:37:21"/>
    <d v="2014-06-06T23:00:00"/>
    <x v="3"/>
    <x v="2795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12:40:28"/>
    <d v="2014-07-05T12:40:28"/>
    <x v="3"/>
    <x v="279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d v="2014-06-08T22:34:00"/>
    <d v="2014-07-08T22:34:00"/>
    <x v="3"/>
    <x v="2797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d v="2015-07-16T16:12:01"/>
    <d v="2015-07-31T16:00:00"/>
    <x v="0"/>
    <x v="2798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d v="2016-05-17T06:21:10"/>
    <d v="2016-06-17T16:00:00"/>
    <x v="2"/>
    <x v="2799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  <x v="2800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d v="2014-09-18T05:50:09"/>
    <d v="2014-10-10T11:00:00"/>
    <x v="3"/>
    <x v="2801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d v="2015-07-07T15:31:47"/>
    <d v="2015-08-06T15:31:47"/>
    <x v="0"/>
    <x v="2802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d v="2015-06-03T01:34:36"/>
    <d v="2015-07-16T00:00:00"/>
    <x v="0"/>
    <x v="2803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x v="2804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  <x v="2805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  <x v="0"/>
    <x v="2806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x v="2807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d v="2015-07-23T20:18:55"/>
    <d v="2015-08-22T20:18:55"/>
    <x v="0"/>
    <x v="2808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d v="2016-03-22T11:55:25"/>
    <d v="2016-03-30T14:39:00"/>
    <x v="2"/>
    <x v="2809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d v="2014-04-30T03:21:04"/>
    <d v="2014-06-01T03:59:00"/>
    <x v="3"/>
    <x v="281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d v="2015-01-24T11:55:03"/>
    <d v="2015-02-23T11:55:03"/>
    <x v="0"/>
    <x v="2811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d v="2015-02-19T17:51:38"/>
    <d v="2015-04-06T04:00:00"/>
    <x v="0"/>
    <x v="2812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d v="2016-11-19T17:49:21"/>
    <d v="2016-12-14T17:49:21"/>
    <x v="2"/>
    <x v="2813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d v="2015-04-09T09:35:15"/>
    <d v="2015-05-09T09:35:15"/>
    <x v="0"/>
    <x v="2814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x v="2815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d v="2015-07-03T11:13:12"/>
    <d v="2015-08-02T16:00:00"/>
    <x v="0"/>
    <x v="2816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  <x v="2817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d v="2015-09-03T14:21:26"/>
    <d v="2015-09-23T14:21:26"/>
    <x v="0"/>
    <x v="2818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d v="2015-05-15T12:36:49"/>
    <d v="2015-06-14T12:36:49"/>
    <x v="0"/>
    <x v="281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82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x v="2821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  <x v="282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x v="2823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d v="2015-05-12T06:29:56"/>
    <d v="2015-06-13T01:43:00"/>
    <x v="0"/>
    <x v="2824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d v="2015-11-04T19:01:26"/>
    <d v="2015-12-04T19:01:26"/>
    <x v="0"/>
    <x v="2825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d v="2015-06-16T00:50:12"/>
    <d v="2015-07-10T07:00:00"/>
    <x v="0"/>
    <x v="2826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d v="2016-05-04T16:24:26"/>
    <d v="2016-06-03T16:30:00"/>
    <x v="2"/>
    <x v="2827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d v="2015-09-07T06:21:09"/>
    <d v="2015-10-02T23:00:00"/>
    <x v="0"/>
    <x v="2828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d v="2016-05-05T10:25:18"/>
    <d v="2016-06-02T10:25:18"/>
    <x v="2"/>
    <x v="2829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x v="283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d v="2015-06-16T19:47:50"/>
    <d v="2015-07-16T19:47:50"/>
    <x v="0"/>
    <x v="2831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d v="2014-10-26T17:01:34"/>
    <d v="2014-11-23T22:00:00"/>
    <x v="3"/>
    <x v="2832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d v="2015-09-21T03:03:53"/>
    <d v="2015-10-11T02:00:00"/>
    <x v="0"/>
    <x v="2833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x v="2834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d v="2015-11-05T16:53:37"/>
    <d v="2015-12-05T00:00:00"/>
    <x v="0"/>
    <x v="2835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d v="2017-01-11T06:16:58"/>
    <d v="2017-02-18T04:59:00"/>
    <x v="1"/>
    <x v="2836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  <x v="2837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d v="2014-07-22T14:34:56"/>
    <d v="2014-08-13T22:00:00"/>
    <x v="3"/>
    <x v="2838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d v="2014-08-02T05:45:54"/>
    <d v="2014-08-25T04:59:00"/>
    <x v="3"/>
    <x v="2839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x v="284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2841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3"/>
    <x v="2842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2"/>
    <x v="2843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d v="2016-12-05T13:06:20"/>
    <d v="2017-01-04T13:06:20"/>
    <x v="2"/>
    <x v="2844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d v="2015-04-09T00:23:53"/>
    <d v="2015-06-08T00:23:53"/>
    <x v="0"/>
    <x v="2845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0"/>
    <x v="2846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2"/>
    <x v="2847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d v="2015-04-29T15:34:19"/>
    <d v="2015-05-29T15:34:19"/>
    <x v="0"/>
    <x v="2848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2849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d v="2014-08-07T00:10:11"/>
    <d v="2014-09-06T00:10:11"/>
    <x v="3"/>
    <x v="2850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2"/>
    <x v="2851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d v="2014-05-22T01:05:03"/>
    <d v="2014-06-21T01:05:03"/>
    <x v="3"/>
    <x v="2852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285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d v="2015-04-17T17:11:59"/>
    <d v="2015-05-07T17:11:59"/>
    <x v="0"/>
    <x v="2854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2855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d v="2015-06-10T00:54:07"/>
    <d v="2015-08-08T21:34:00"/>
    <x v="0"/>
    <x v="2856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d v="2016-12-22T22:04:55"/>
    <d v="2017-02-20T18:00:00"/>
    <x v="2"/>
    <x v="2857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3"/>
    <x v="2858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d v="2015-08-17T08:41:44"/>
    <d v="2015-10-16T08:41:44"/>
    <x v="0"/>
    <x v="2859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d v="2016-04-20T19:12:56"/>
    <d v="2016-06-19T19:12:56"/>
    <x v="2"/>
    <x v="2860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  <x v="2861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d v="2014-05-25T18:57:09"/>
    <d v="2014-06-24T18:57:09"/>
    <x v="3"/>
    <x v="2862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6:12:03"/>
    <d v="2014-09-09T16:12:03"/>
    <x v="3"/>
    <x v="286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d v="2015-06-17T14:43:27"/>
    <d v="2015-07-17T13:18:00"/>
    <x v="0"/>
    <x v="2864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3"/>
    <x v="2865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d v="2016-09-14T22:55:21"/>
    <d v="2016-10-14T22:00:00"/>
    <x v="2"/>
    <x v="2866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  <x v="2"/>
    <x v="2867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d v="2016-09-05T19:50:54"/>
    <d v="2016-10-05T19:50:54"/>
    <x v="2"/>
    <x v="2868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d v="2016-06-19T14:14:41"/>
    <d v="2016-07-19T14:14:41"/>
    <x v="2"/>
    <x v="2869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  <x v="2870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d v="2014-12-01T17:43:33"/>
    <d v="2014-12-21T17:43:33"/>
    <x v="3"/>
    <x v="2871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0"/>
    <x v="2872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d v="2014-12-29T19:37:11"/>
    <d v="2015-01-28T19:37:11"/>
    <x v="3"/>
    <x v="287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d v="2016-12-18T20:16:26"/>
    <d v="2017-01-17T20:16:26"/>
    <x v="2"/>
    <x v="2874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d v="2016-04-05T03:04:53"/>
    <d v="2016-05-05T03:04:53"/>
    <x v="2"/>
    <x v="2875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2876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d v="2016-10-29T22:55:24"/>
    <d v="2016-11-30T17:00:00"/>
    <x v="2"/>
    <x v="2877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14:46:35"/>
    <d v="2015-07-03T14:46:35"/>
    <x v="0"/>
    <x v="2878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d v="2015-12-21T17:24:21"/>
    <d v="2016-01-20T17:24:21"/>
    <x v="0"/>
    <x v="2879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d v="2015-07-07T21:44:12"/>
    <d v="2015-08-20T17:05:00"/>
    <x v="0"/>
    <x v="288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3"/>
    <x v="2881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14:18:38"/>
    <d v="2016-05-01T14:18:38"/>
    <x v="2"/>
    <x v="288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  <x v="2"/>
    <x v="2883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d v="2014-11-05T17:27:15"/>
    <d v="2014-12-05T17:27:15"/>
    <x v="3"/>
    <x v="2884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2T01:50:01"/>
    <d v="2015-03-14T00:50:01"/>
    <x v="0"/>
    <x v="2885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2886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d v="2014-12-12T10:15:24"/>
    <d v="2015-01-11T10:15:24"/>
    <x v="3"/>
    <x v="2887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3"/>
    <x v="2888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d v="2014-07-30T20:43:05"/>
    <d v="2014-08-29T20:43:05"/>
    <x v="3"/>
    <x v="2889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7:49:52"/>
    <d v="2014-08-09T03:00:00"/>
    <x v="3"/>
    <x v="289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  <x v="2"/>
    <x v="2891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d v="2014-08-18T17:08:24"/>
    <d v="2014-08-25T21:00:00"/>
    <x v="3"/>
    <x v="2892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8:33:15"/>
    <d v="2015-01-09T02:00:00"/>
    <x v="3"/>
    <x v="289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0"/>
    <x v="2894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  <x v="3"/>
    <x v="2895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d v="2016-11-27T21:48:41"/>
    <d v="2016-12-12T06:00:00"/>
    <x v="2"/>
    <x v="2896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d v="2015-09-11T15:30:58"/>
    <d v="2015-10-11T15:29:05"/>
    <x v="0"/>
    <x v="2897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d v="2015-10-01T15:57:33"/>
    <d v="2015-10-31T15:57:33"/>
    <x v="0"/>
    <x v="2898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2"/>
    <x v="2899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d v="2014-07-10T05:37:12"/>
    <d v="2014-08-09T05:37:12"/>
    <x v="3"/>
    <x v="2900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21:42:19"/>
    <d v="2015-02-07T21:42:19"/>
    <x v="3"/>
    <x v="2901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d v="2015-07-25T10:33:16"/>
    <d v="2015-08-24T10:33:16"/>
    <x v="0"/>
    <x v="2902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d v="2015-07-11T04:00:18"/>
    <d v="2015-09-09T04:00:18"/>
    <x v="0"/>
    <x v="2903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2904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d v="2016-08-24T01:21:53"/>
    <d v="2016-09-07T01:21:53"/>
    <x v="2"/>
    <x v="2905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d v="2015-07-14T15:34:26"/>
    <d v="2015-08-01T01:00:00"/>
    <x v="0"/>
    <x v="2906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21:03:57"/>
    <d v="2016-05-14T21:03:57"/>
    <x v="2"/>
    <x v="290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7:33:39"/>
    <d v="2016-06-08T17:33:39"/>
    <x v="2"/>
    <x v="2908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d v="2014-10-17T06:23:21"/>
    <d v="2014-11-25T19:46:00"/>
    <x v="3"/>
    <x v="2909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x v="291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d v="2015-05-18T18:27:06"/>
    <d v="2015-06-27T18:27:06"/>
    <x v="0"/>
    <x v="2911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d v="2015-12-16T03:09:34"/>
    <d v="2016-01-15T03:09:34"/>
    <x v="0"/>
    <x v="2912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22:08:59"/>
    <d v="2014-09-06T22:08:59"/>
    <x v="3"/>
    <x v="291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x v="291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d v="2016-02-15T09:33:10"/>
    <d v="2016-03-16T08:33:10"/>
    <x v="2"/>
    <x v="2915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d v="2014-04-26T11:26:29"/>
    <d v="2014-05-19T11:26:29"/>
    <x v="3"/>
    <x v="2916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d v="2015-08-29T05:37:27"/>
    <d v="2015-09-16T05:37:27"/>
    <x v="0"/>
    <x v="291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  <x v="0"/>
    <x v="2918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14:52:09"/>
    <d v="2014-08-05T14:52:09"/>
    <x v="3"/>
    <x v="291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d v="2015-02-23T19:01:10"/>
    <d v="2015-03-25T18:01:10"/>
    <x v="0"/>
    <x v="292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plays"/>
    <d v="2014-08-26T21:16:44"/>
    <d v="2014-09-25T21:16:44"/>
    <x v="3"/>
    <x v="2921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x v="2922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2923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d v="2015-04-09T13:21:50"/>
    <d v="2015-05-09T03:59:00"/>
    <x v="0"/>
    <x v="2924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d v="2014-08-12T14:01:08"/>
    <d v="2014-09-11T14:01:08"/>
    <x v="3"/>
    <x v="2925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926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d v="2014-06-16T16:03:49"/>
    <d v="2014-07-15T05:00:00"/>
    <x v="3"/>
    <x v="2927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x v="2928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d v="2014-04-25T13:32:38"/>
    <d v="2014-05-25T13:32:38"/>
    <x v="3"/>
    <x v="2929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d v="2015-04-07T14:01:04"/>
    <d v="2015-05-07T14:01:04"/>
    <x v="0"/>
    <x v="293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  <x v="2931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d v="2015-01-21T03:57:17"/>
    <d v="2015-02-21T11:00:00"/>
    <x v="0"/>
    <x v="2932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d v="2016-05-05T22:57:33"/>
    <d v="2016-06-04T22:57:33"/>
    <x v="2"/>
    <x v="29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  <x v="293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d v="2016-07-02T14:00:08"/>
    <d v="2016-08-29T17:00:00"/>
    <x v="2"/>
    <x v="2935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  <x v="2936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cal"/>
    <d v="2014-06-13T10:58:33"/>
    <d v="2014-07-13T10:58:33"/>
    <x v="3"/>
    <x v="2937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d v="2014-12-31T16:53:34"/>
    <d v="2015-01-30T16:53:34"/>
    <x v="3"/>
    <x v="2938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d v="2014-07-25T19:25:12"/>
    <d v="2014-08-28T01:00:00"/>
    <x v="3"/>
    <x v="2939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d v="2014-12-09T18:33:38"/>
    <d v="2015-01-18T18:33:38"/>
    <x v="3"/>
    <x v="294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musical"/>
    <d v="2015-01-30T23:02:35"/>
    <d v="2015-03-01T23:02:35"/>
    <x v="0"/>
    <x v="2941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d v="2015-11-26T19:17:39"/>
    <d v="2015-12-16T20:18:00"/>
    <x v="0"/>
    <x v="2942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0"/>
    <x v="2943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2944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0"/>
    <x v="2945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x v="2"/>
    <x v="2946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d v="2016-10-06T13:29:27"/>
    <d v="2016-11-24T17:11:00"/>
    <x v="2"/>
    <x v="2947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  <x v="2948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  <x v="0"/>
    <x v="2949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0"/>
    <x v="295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d v="2014-08-21T19:16:13"/>
    <d v="2014-10-05T19:16:13"/>
    <x v="3"/>
    <x v="2951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d v="2016-09-15T16:33:59"/>
    <d v="2016-10-17T04:00:00"/>
    <x v="2"/>
    <x v="295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d v="2015-09-08T19:00:21"/>
    <d v="2015-10-08T19:00:21"/>
    <x v="0"/>
    <x v="2953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1"/>
    <x v="2954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d v="2015-05-17T17:47:29"/>
    <d v="2015-06-16T17:47:29"/>
    <x v="0"/>
    <x v="2955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d v="2016-04-04T23:00:50"/>
    <d v="2016-05-04T23:00:50"/>
    <x v="2"/>
    <x v="2956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d v="2015-01-27T00:16:12"/>
    <d v="2015-03-27T23:16:12"/>
    <x v="0"/>
    <x v="2957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2"/>
    <x v="2958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2"/>
    <x v="2959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3"/>
    <x v="296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spaces"/>
    <d v="2015-02-26T05:05:59"/>
    <d v="2015-03-26T04:00:00"/>
    <x v="0"/>
    <x v="2961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  <x v="0"/>
    <x v="2962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d v="2015-06-02T11:17:04"/>
    <d v="2015-07-02T11:17:04"/>
    <x v="0"/>
    <x v="2963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d v="2014-07-07T21:50:19"/>
    <d v="2014-08-06T21:32:00"/>
    <x v="3"/>
    <x v="2964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x v="2965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d v="2015-08-17T17:43:32"/>
    <d v="2015-09-16T17:43:32"/>
    <x v="0"/>
    <x v="2966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d v="2015-02-07T04:44:52"/>
    <d v="2015-03-09T03:44:52"/>
    <x v="0"/>
    <x v="2967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  <x v="2968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d v="2015-04-03T18:52:33"/>
    <d v="2015-05-03T22:51:00"/>
    <x v="0"/>
    <x v="2969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  <x v="297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d v="2014-08-01T15:47:58"/>
    <d v="2014-08-31T15:47:58"/>
    <x v="3"/>
    <x v="2971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d v="2016-11-20T02:38:40"/>
    <d v="2016-12-05T01:00:00"/>
    <x v="2"/>
    <x v="297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d v="2015-12-03T19:38:28"/>
    <d v="2016-01-01T04:00:00"/>
    <x v="0"/>
    <x v="2973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  <x v="2974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d v="2014-10-29T16:24:46"/>
    <d v="2014-11-27T03:00:00"/>
    <x v="3"/>
    <x v="2975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d v="2016-02-25T17:32:10"/>
    <d v="2016-03-13T12:00:00"/>
    <x v="2"/>
    <x v="2976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d v="2015-01-22T21:08:54"/>
    <d v="2015-03-23T02:14:00"/>
    <x v="0"/>
    <x v="2977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d v="2014-10-10T15:22:27"/>
    <d v="2014-10-20T05:59:00"/>
    <x v="3"/>
    <x v="2978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d v="2014-12-20T19:47:03"/>
    <d v="2015-01-06T06:00:00"/>
    <x v="3"/>
    <x v="2979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d v="2015-08-03T21:58:50"/>
    <d v="2015-08-24T02:00:00"/>
    <x v="0"/>
    <x v="298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plays"/>
    <d v="2015-08-09T13:25:56"/>
    <d v="2015-09-23T13:25:56"/>
    <x v="0"/>
    <x v="2981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d v="2016-01-12T16:29:03"/>
    <d v="2016-02-11T16:29:03"/>
    <x v="2"/>
    <x v="298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d v="2014-09-12T15:10:36"/>
    <d v="2014-11-11T16:10:36"/>
    <x v="3"/>
    <x v="298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es"/>
    <d v="2016-07-25T06:41:21"/>
    <d v="2016-08-24T06:41:21"/>
    <x v="2"/>
    <x v="2984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d v="2016-10-11T23:22:08"/>
    <d v="2016-10-31T04:00:00"/>
    <x v="2"/>
    <x v="2985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d v="2016-03-02T12:00:06"/>
    <d v="2016-05-01T11:00:06"/>
    <x v="2"/>
    <x v="298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d v="2016-09-14T07:22:31"/>
    <d v="2016-10-13T00:00:00"/>
    <x v="2"/>
    <x v="2987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  <x v="2988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d v="2015-11-29T00:29:22"/>
    <d v="2015-12-21T04:59:00"/>
    <x v="0"/>
    <x v="2989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  <x v="299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es"/>
    <d v="2017-01-05T20:05:30"/>
    <d v="2017-01-27T20:05:30"/>
    <x v="1"/>
    <x v="299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d v="2016-09-09T18:25:10"/>
    <d v="2016-10-09T18:25:10"/>
    <x v="2"/>
    <x v="299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d v="2016-01-21T20:07:47"/>
    <d v="2016-02-20T20:07:47"/>
    <x v="2"/>
    <x v="2993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d v="2014-09-03T11:29:32"/>
    <d v="2014-10-03T11:29:32"/>
    <x v="3"/>
    <x v="2994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d v="2016-12-20T15:57:51"/>
    <d v="2017-01-19T15:57:51"/>
    <x v="2"/>
    <x v="2995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d v="2015-03-27T21:54:00"/>
    <d v="2015-05-26T21:54:00"/>
    <x v="0"/>
    <x v="2996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d v="2017-02-09T17:36:33"/>
    <d v="2017-02-27T04:59:00"/>
    <x v="1"/>
    <x v="2997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d v="2014-05-19T04:38:49"/>
    <d v="2014-06-16T04:25:00"/>
    <x v="3"/>
    <x v="2998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d v="2017-02-14T17:46:00"/>
    <d v="2017-03-01T02:00:00"/>
    <x v="1"/>
    <x v="2999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30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d v="2016-06-13T21:29:42"/>
    <d v="2016-07-13T21:29:42"/>
    <x v="2"/>
    <x v="3001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d v="2012-11-26T20:04:12"/>
    <d v="2012-12-26T20:04:12"/>
    <x v="5"/>
    <x v="300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d v="2016-01-29T20:22:56"/>
    <d v="2016-03-01T05:59:00"/>
    <x v="2"/>
    <x v="3003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d v="2014-10-16T21:08:44"/>
    <d v="2014-11-15T22:08:44"/>
    <x v="3"/>
    <x v="300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d v="2014-09-06T16:11:45"/>
    <d v="2014-10-06T16:11:45"/>
    <x v="3"/>
    <x v="300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d v="2014-11-14T18:09:51"/>
    <d v="2014-12-14T18:09:51"/>
    <x v="3"/>
    <x v="3006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3007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d v="2015-12-22T05:05:19"/>
    <d v="2016-01-21T05:05:19"/>
    <x v="0"/>
    <x v="3008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d v="2014-10-27T13:40:40"/>
    <d v="2014-11-26T14:40:40"/>
    <x v="3"/>
    <x v="3009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30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d v="2015-11-26T11:15:16"/>
    <d v="2015-12-23T22:59:00"/>
    <x v="0"/>
    <x v="3011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d v="2015-01-20T16:52:10"/>
    <d v="2015-02-10T16:52:10"/>
    <x v="0"/>
    <x v="3012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d v="2015-05-22T20:04:09"/>
    <d v="2015-06-21T20:04:09"/>
    <x v="0"/>
    <x v="3013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d v="2014-10-08T02:58:00"/>
    <d v="2014-11-05T05:00:00"/>
    <x v="3"/>
    <x v="3014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d v="2014-05-26T17:27:18"/>
    <d v="2014-06-11T04:00:00"/>
    <x v="3"/>
    <x v="3015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d v="2014-05-19T13:09:12"/>
    <d v="2014-07-18T13:09:12"/>
    <x v="3"/>
    <x v="3016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d v="2014-07-21T20:24:03"/>
    <d v="2014-08-20T20:24:03"/>
    <x v="3"/>
    <x v="3017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es"/>
    <d v="2015-06-08T07:09:36"/>
    <d v="2015-07-20T22:00:00"/>
    <x v="0"/>
    <x v="3018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es"/>
    <d v="2014-04-29T20:00:20"/>
    <d v="2014-05-27T03:00:00"/>
    <x v="3"/>
    <x v="3019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d v="2015-06-15T20:18:53"/>
    <d v="2015-08-14T20:18:53"/>
    <x v="0"/>
    <x v="302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d v="2016-10-17T14:51:09"/>
    <d v="2016-11-22T05:59:00"/>
    <x v="2"/>
    <x v="3021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d v="2016-07-13T22:53:29"/>
    <d v="2016-08-27T22:53:29"/>
    <x v="2"/>
    <x v="302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x v="3023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d v="2012-09-06T23:51:15"/>
    <d v="2012-10-06T23:51:15"/>
    <x v="5"/>
    <x v="3024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d v="2014-05-02T12:13:33"/>
    <d v="2014-05-30T16:00:00"/>
    <x v="3"/>
    <x v="3025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d v="2017-02-17T11:01:32"/>
    <d v="2017-03-03T11:01:32"/>
    <x v="1"/>
    <x v="3026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  <x v="0"/>
    <x v="3027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d v="2016-07-16T06:20:25"/>
    <d v="2016-08-15T06:20:25"/>
    <x v="2"/>
    <x v="3028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d v="2014-10-20T17:00:47"/>
    <d v="2014-11-18T04:35:00"/>
    <x v="3"/>
    <x v="3029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d v="2015-08-17T17:56:11"/>
    <d v="2015-09-16T17:56:11"/>
    <x v="0"/>
    <x v="303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  <x v="3031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  <x v="0"/>
    <x v="3032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d v="2016-07-19T02:38:45"/>
    <d v="2016-08-18T02:38:45"/>
    <x v="2"/>
    <x v="3033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d v="2016-10-01T12:50:55"/>
    <d v="2016-11-01T03:59:00"/>
    <x v="2"/>
    <x v="3034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d v="2013-04-04T13:26:49"/>
    <d v="2013-05-04T13:26:49"/>
    <x v="4"/>
    <x v="3035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d v="2013-07-11T18:50:44"/>
    <d v="2013-08-16T11:59:00"/>
    <x v="4"/>
    <x v="3036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d v="2010-07-19T21:26:13"/>
    <d v="2010-10-02T04:59:00"/>
    <x v="7"/>
    <x v="303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d v="2016-01-04T06:03:17"/>
    <d v="2016-03-04T06:03:17"/>
    <x v="2"/>
    <x v="3038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d v="2013-12-02T19:03:58"/>
    <d v="2013-12-29T07:59:00"/>
    <x v="4"/>
    <x v="3039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d v="2015-06-22T19:00:21"/>
    <d v="2015-06-26T23:00:00"/>
    <x v="0"/>
    <x v="304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d v="2015-12-21T20:50:48"/>
    <d v="2016-01-20T20:50:48"/>
    <x v="0"/>
    <x v="3041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  <x v="3042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d v="2015-03-20T01:41:39"/>
    <d v="2015-04-16T02:50:00"/>
    <x v="0"/>
    <x v="3043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d v="2016-01-18T17:26:38"/>
    <d v="2016-02-02T17:26:38"/>
    <x v="2"/>
    <x v="3044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d v="2014-07-23T03:44:15"/>
    <d v="2014-08-22T03:44:15"/>
    <x v="3"/>
    <x v="304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d v="2014-08-11T19:16:26"/>
    <d v="2014-09-10T04:52:00"/>
    <x v="3"/>
    <x v="3046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3047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d v="2014-12-02T21:37:42"/>
    <d v="2014-12-31T21:22:00"/>
    <x v="3"/>
    <x v="3048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d v="2015-05-15T00:20:55"/>
    <d v="2015-06-14T00:20:55"/>
    <x v="0"/>
    <x v="3049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  <x v="305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d v="2017-01-09T09:59:05"/>
    <d v="2017-02-08T09:59:05"/>
    <x v="1"/>
    <x v="305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  <x v="0"/>
    <x v="3052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d v="2014-08-11T18:16:53"/>
    <d v="2014-10-02T03:59:00"/>
    <x v="3"/>
    <x v="305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0"/>
    <x v="3054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d v="2014-11-10T22:59:50"/>
    <d v="2015-01-09T22:59:50"/>
    <x v="3"/>
    <x v="3055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056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2"/>
    <x v="3057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d v="2016-03-31T08:59:00"/>
    <d v="2016-05-20T08:59:00"/>
    <x v="2"/>
    <x v="3058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d v="2014-07-09T22:27:26"/>
    <d v="2014-08-08T22:27:26"/>
    <x v="3"/>
    <x v="3059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d v="2015-08-29T06:35:34"/>
    <d v="2015-09-28T06:35:34"/>
    <x v="0"/>
    <x v="306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061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d v="2015-09-01T12:51:32"/>
    <d v="2015-09-30T18:00:00"/>
    <x v="0"/>
    <x v="3062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d v="2016-09-17T22:08:58"/>
    <d v="2016-10-22T22:08:58"/>
    <x v="2"/>
    <x v="3063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d v="2015-10-22T03:07:26"/>
    <d v="2015-11-22T06:59:00"/>
    <x v="0"/>
    <x v="3064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5T01:19:32"/>
    <d v="2014-07-30T01:19:32"/>
    <x v="3"/>
    <x v="3065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d v="2016-06-10T05:28:57"/>
    <d v="2016-07-10T05:28:57"/>
    <x v="2"/>
    <x v="3066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22:31:19"/>
    <d v="2015-09-09T22:31:19"/>
    <x v="0"/>
    <x v="3067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d v="2015-09-16T16:35:52"/>
    <d v="2015-10-16T16:35:52"/>
    <x v="0"/>
    <x v="3068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d v="2014-11-14T20:00:34"/>
    <d v="2014-12-14T20:00:34"/>
    <x v="3"/>
    <x v="3069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d v="2016-11-16T17:36:09"/>
    <d v="2016-12-07T17:36:09"/>
    <x v="2"/>
    <x v="307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d v="2015-04-03T17:34:41"/>
    <d v="2015-04-21T05:59:00"/>
    <x v="0"/>
    <x v="3071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d v="2016-10-15T16:34:22"/>
    <d v="2016-10-30T01:46:00"/>
    <x v="2"/>
    <x v="307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d v="2015-04-17T16:25:00"/>
    <d v="2015-06-14T19:19:00"/>
    <x v="0"/>
    <x v="307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d v="2016-02-09T13:42:39"/>
    <d v="2016-03-10T13:42:39"/>
    <x v="2"/>
    <x v="3074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  <x v="2"/>
    <x v="3075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  <x v="0"/>
    <x v="3076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d v="2017-01-31T22:57:58"/>
    <d v="2017-03-02T22:57:58"/>
    <x v="1"/>
    <x v="3077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d v="2015-01-27T03:19:55"/>
    <d v="2015-02-26T03:19:55"/>
    <x v="0"/>
    <x v="3078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d v="2015-02-20T17:07:15"/>
    <d v="2015-03-22T16:07:15"/>
    <x v="0"/>
    <x v="3079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d v="2014-10-28T00:40:44"/>
    <d v="2014-12-27T01:40:44"/>
    <x v="3"/>
    <x v="308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d v="2015-08-21T04:21:31"/>
    <d v="2015-09-20T04:21:31"/>
    <x v="0"/>
    <x v="308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0"/>
    <x v="3082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d v="2014-08-02T13:31:18"/>
    <d v="2014-09-01T05:00:00"/>
    <x v="3"/>
    <x v="308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d v="2015-04-06T17:22:11"/>
    <d v="2015-05-05T18:48:00"/>
    <x v="0"/>
    <x v="3084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d v="2015-08-30T21:12:39"/>
    <d v="2015-09-29T21:12:39"/>
    <x v="0"/>
    <x v="3085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d v="2015-06-18T16:05:59"/>
    <d v="2015-08-17T16:05:59"/>
    <x v="0"/>
    <x v="3086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d v="2016-10-22T03:36:30"/>
    <d v="2016-12-21T04:36:30"/>
    <x v="2"/>
    <x v="3087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d v="2014-12-08T13:44:07"/>
    <d v="2015-01-08T13:41:00"/>
    <x v="3"/>
    <x v="3088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d v="2016-06-07T13:01:23"/>
    <d v="2016-07-09T01:59:00"/>
    <x v="2"/>
    <x v="3089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d v="2015-03-02T19:39:05"/>
    <d v="2015-05-01T18:39:05"/>
    <x v="0"/>
    <x v="309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d v="2016-07-15T22:45:43"/>
    <d v="2016-08-14T22:45:43"/>
    <x v="2"/>
    <x v="3091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d v="2015-09-08T14:51:52"/>
    <d v="2015-10-15T22:00:00"/>
    <x v="0"/>
    <x v="3092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d v="2014-05-01T21:49:01"/>
    <d v="2014-06-01T03:59:00"/>
    <x v="3"/>
    <x v="309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d v="2015-07-22T19:05:56"/>
    <d v="2015-09-20T19:05:56"/>
    <x v="0"/>
    <x v="3094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d v="2016-06-02T00:36:20"/>
    <d v="2016-08-01T00:36:20"/>
    <x v="2"/>
    <x v="3095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d v="2015-04-20T19:48:46"/>
    <d v="2015-05-20T19:48:46"/>
    <x v="0"/>
    <x v="309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d v="2016-09-16T12:05:01"/>
    <d v="2016-10-07T14:00:00"/>
    <x v="2"/>
    <x v="3097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d v="2015-12-21T19:00:49"/>
    <d v="2016-02-08T00:17:00"/>
    <x v="0"/>
    <x v="3098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d v="2016-01-13T04:33:11"/>
    <d v="2016-02-12T04:33:11"/>
    <x v="2"/>
    <x v="3099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d v="2014-09-20T14:56:15"/>
    <d v="2014-10-20T14:56:15"/>
    <x v="3"/>
    <x v="310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3101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d v="2016-07-04T08:10:18"/>
    <d v="2016-08-23T08:10:18"/>
    <x v="2"/>
    <x v="310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d v="2015-04-13T03:45:06"/>
    <d v="2015-06-12T03:45:06"/>
    <x v="0"/>
    <x v="3103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d v="2015-01-02T21:48:31"/>
    <d v="2015-02-03T02:00:00"/>
    <x v="0"/>
    <x v="3104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d v="2014-08-25T17:15:16"/>
    <d v="2014-10-19T05:00:00"/>
    <x v="3"/>
    <x v="3105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d v="2015-08-25T10:17:56"/>
    <d v="2015-09-16T22:00:00"/>
    <x v="0"/>
    <x v="3106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d v="2015-05-04T19:32:31"/>
    <d v="2015-05-11T19:32:31"/>
    <x v="0"/>
    <x v="3107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d v="2015-02-27T16:19:54"/>
    <d v="2015-04-28T15:19:54"/>
    <x v="0"/>
    <x v="3108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d v="2014-07-24T03:00:10"/>
    <d v="2014-08-28T03:00:10"/>
    <x v="3"/>
    <x v="3109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10T00:45:19"/>
    <d v="2017-02-19T00:45:19"/>
    <x v="1"/>
    <x v="31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d v="2014-09-03T14:17:00"/>
    <d v="2014-10-04T14:17:00"/>
    <x v="3"/>
    <x v="311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d v="2016-09-02T02:55:34"/>
    <d v="2016-11-01T02:55:34"/>
    <x v="2"/>
    <x v="311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d v="2015-03-18T17:33:02"/>
    <d v="2015-04-17T17:33:02"/>
    <x v="0"/>
    <x v="3113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114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3115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d v="2015-03-18T12:22:05"/>
    <d v="2015-04-01T12:22:05"/>
    <x v="0"/>
    <x v="3116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x v="2"/>
    <x v="3117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  <x v="2"/>
    <x v="3118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5T01:05:32"/>
    <d v="2015-03-27T00:05:32"/>
    <x v="0"/>
    <x v="3119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d v="2016-03-06T22:36:36"/>
    <d v="2016-05-05T21:36:36"/>
    <x v="2"/>
    <x v="3120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d v="2014-07-28T16:18:55"/>
    <d v="2014-09-26T16:18:55"/>
    <x v="3"/>
    <x v="3121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d v="2016-11-04T22:22:12"/>
    <d v="2016-11-09T23:22:12"/>
    <x v="2"/>
    <x v="312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d v="2016-06-09T23:49:58"/>
    <d v="2016-07-09T23:49:58"/>
    <x v="2"/>
    <x v="3123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x v="3124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0"/>
    <x v="3125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d v="2016-02-27T00:26:02"/>
    <d v="2016-03-27T23:26:02"/>
    <x v="2"/>
    <x v="3126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0"/>
    <x v="3127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spaces"/>
    <d v="2017-02-14T19:49:01"/>
    <d v="2017-03-16T18:49:01"/>
    <x v="1"/>
    <x v="3128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20:13:39"/>
    <d v="2017-04-18T19:13:39"/>
    <x v="1"/>
    <x v="312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  <x v="1"/>
    <x v="313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d v="2017-03-09T13:54:05"/>
    <d v="2017-04-08T12:54:05"/>
    <x v="1"/>
    <x v="313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d v="2017-02-20T08:24:20"/>
    <d v="2017-04-21T07:24:20"/>
    <x v="1"/>
    <x v="3132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3133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  <x v="1"/>
    <x v="3134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d v="2017-03-13T03:38:41"/>
    <d v="2017-04-04T03:38:41"/>
    <x v="1"/>
    <x v="3135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d v="2017-02-23T11:05:54"/>
    <d v="2017-03-31T22:59:00"/>
    <x v="1"/>
    <x v="3136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d v="2017-03-13T21:14:29"/>
    <d v="2017-05-03T19:12:00"/>
    <x v="1"/>
    <x v="3137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1"/>
    <x v="3138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6:29:20"/>
    <d v="2017-03-25T04:33:00"/>
    <x v="1"/>
    <x v="3139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7:15:03"/>
    <d v="2017-04-07T16:15:03"/>
    <x v="1"/>
    <x v="314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  <x v="1"/>
    <x v="314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d v="2017-02-17T12:18:59"/>
    <d v="2017-03-19T11:18:59"/>
    <x v="1"/>
    <x v="3142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1"/>
    <x v="3143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d v="2017-03-02T12:55:07"/>
    <d v="2017-03-19T06:00:00"/>
    <x v="1"/>
    <x v="3144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3145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  <x v="1"/>
    <x v="31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d v="2014-09-27T23:15:55"/>
    <d v="2014-11-07T00:15:55"/>
    <x v="3"/>
    <x v="3147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d v="2014-09-09T15:58:04"/>
    <d v="2014-10-01T04:00:00"/>
    <x v="3"/>
    <x v="3148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3149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  <x v="315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d v="2014-08-11T20:09:34"/>
    <d v="2014-09-10T20:09:34"/>
    <x v="3"/>
    <x v="3151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d v="2013-10-03T20:49:27"/>
    <d v="2013-11-02T20:49:27"/>
    <x v="4"/>
    <x v="3152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d v="2011-03-31T03:42:17"/>
    <d v="2011-05-01T04:59:00"/>
    <x v="6"/>
    <x v="3153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d v="2012-03-02T21:00:58"/>
    <d v="2012-04-01T20:00:58"/>
    <x v="5"/>
    <x v="3154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d v="2012-11-20T11:58:45"/>
    <d v="2012-12-20T11:58:45"/>
    <x v="5"/>
    <x v="315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d v="2012-04-27T22:52:24"/>
    <d v="2012-06-01T22:52:24"/>
    <x v="5"/>
    <x v="3156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x v="3157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  <x v="3158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d v="2011-12-07T01:36:01"/>
    <d v="2012-01-18T23:00:00"/>
    <x v="6"/>
    <x v="3159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d v="2014-07-21T06:21:27"/>
    <d v="2014-08-13T04:59:00"/>
    <x v="3"/>
    <x v="316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d v="2014-09-15T12:52:02"/>
    <d v="2014-10-15T12:52:02"/>
    <x v="3"/>
    <x v="3161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d v="2014-06-09T16:27:42"/>
    <d v="2014-07-07T02:00:00"/>
    <x v="3"/>
    <x v="3162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d v="2014-05-16T18:05:25"/>
    <d v="2014-06-15T18:05:25"/>
    <x v="3"/>
    <x v="316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d v="2014-05-07T19:20:15"/>
    <d v="2014-06-09T19:20:15"/>
    <x v="3"/>
    <x v="3164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d v="2011-04-11T03:49:20"/>
    <d v="2011-05-03T03:59:00"/>
    <x v="6"/>
    <x v="3165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d v="2014-10-28T16:35:53"/>
    <d v="2014-11-26T07:59:00"/>
    <x v="3"/>
    <x v="3166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d v="2014-07-19T04:13:01"/>
    <d v="2014-08-02T04:13:01"/>
    <x v="3"/>
    <x v="3167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d v="2014-05-13T02:32:33"/>
    <d v="2014-06-13T22:00:00"/>
    <x v="3"/>
    <x v="3168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d v="2013-11-13T17:42:41"/>
    <d v="2013-12-13T04:59:00"/>
    <x v="4"/>
    <x v="3169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d v="2014-05-30T01:55:44"/>
    <d v="2014-07-02T04:00:00"/>
    <x v="3"/>
    <x v="317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d v="2016-04-06T14:35:58"/>
    <d v="2016-05-06T14:35:58"/>
    <x v="2"/>
    <x v="3171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  <x v="3172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  <x v="317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d v="2014-08-11T20:45:08"/>
    <d v="2014-08-25T20:45:08"/>
    <x v="3"/>
    <x v="3174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d v="2010-12-19T21:17:07"/>
    <d v="2011-02-17T21:17:07"/>
    <x v="7"/>
    <x v="3175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d v="2013-07-22T22:20:31"/>
    <d v="2013-08-18T15:00:00"/>
    <x v="4"/>
    <x v="3176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d v="2014-05-22T16:00:09"/>
    <d v="2014-06-21T16:00:09"/>
    <x v="3"/>
    <x v="3177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d v="2014-06-16T14:31:15"/>
    <d v="2014-07-16T14:31:15"/>
    <x v="3"/>
    <x v="3178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d v="2013-04-11T16:51:11"/>
    <d v="2013-05-06T16:51:11"/>
    <x v="4"/>
    <x v="3179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d v="2014-05-21T09:54:09"/>
    <d v="2014-06-20T09:54:09"/>
    <x v="3"/>
    <x v="318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  <x v="3181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d v="2011-12-06T22:47:01"/>
    <d v="2012-01-31T17:00:00"/>
    <x v="6"/>
    <x v="3182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  <x v="3183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d v="2014-06-01T23:50:31"/>
    <d v="2014-07-01T23:50:31"/>
    <x v="3"/>
    <x v="3184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x v="3185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d v="2014-08-17T22:10:38"/>
    <d v="2014-09-16T21:00:00"/>
    <x v="3"/>
    <x v="3186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d v="2014-07-15T15:59:33"/>
    <d v="2014-08-04T15:59:33"/>
    <x v="3"/>
    <x v="3187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plays"/>
    <d v="2015-05-20T09:58:22"/>
    <d v="2015-06-10T09:58:22"/>
    <x v="0"/>
    <x v="3188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d v="2015-04-24T08:18:52"/>
    <d v="2015-05-24T08:18:52"/>
    <x v="0"/>
    <x v="3189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2"/>
    <x v="319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d v="2016-06-17T18:07:49"/>
    <d v="2016-08-16T18:07:49"/>
    <x v="2"/>
    <x v="3191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  <x v="0"/>
    <x v="3192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d v="2015-01-06T23:14:16"/>
    <d v="2015-02-20T23:14:16"/>
    <x v="0"/>
    <x v="3193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3194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d v="2015-01-13T14:15:42"/>
    <d v="2015-02-12T14:15:42"/>
    <x v="0"/>
    <x v="3195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  <x v="0"/>
    <x v="3196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d v="2015-01-05T11:50:18"/>
    <d v="2015-02-04T11:50:18"/>
    <x v="0"/>
    <x v="3197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d v="2015-01-09T10:11:17"/>
    <d v="2015-02-16T10:11:17"/>
    <x v="0"/>
    <x v="3198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d v="2014-08-07T18:16:58"/>
    <d v="2014-09-06T21:00:00"/>
    <x v="3"/>
    <x v="3199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x v="32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  <x v="3"/>
    <x v="3201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  <x v="0"/>
    <x v="3202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  <x v="3203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3204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d v="2015-04-01T08:59:32"/>
    <d v="2015-05-01T08:59:32"/>
    <x v="0"/>
    <x v="3205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0"/>
    <x v="3206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d v="2015-02-22T06:40:07"/>
    <d v="2015-04-23T05:40:07"/>
    <x v="0"/>
    <x v="32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musical"/>
    <d v="2014-07-07T14:31:17"/>
    <d v="2014-07-28T14:31:17"/>
    <x v="3"/>
    <x v="3208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d v="2014-05-19T15:17:38"/>
    <d v="2014-06-20T23:00:00"/>
    <x v="3"/>
    <x v="3209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d v="2012-04-14T22:28:39"/>
    <d v="2012-06-01T03:59:00"/>
    <x v="5"/>
    <x v="32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d v="2014-07-14T14:04:40"/>
    <d v="2014-08-15T02:00:00"/>
    <x v="3"/>
    <x v="3211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d v="2014-07-09T19:05:51"/>
    <d v="2014-08-08T19:05:51"/>
    <x v="3"/>
    <x v="3212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d v="2015-06-16T18:19:19"/>
    <d v="2015-07-26T18:19:19"/>
    <x v="0"/>
    <x v="3213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d v="2015-11-29T19:01:13"/>
    <d v="2016-01-05T23:55:00"/>
    <x v="0"/>
    <x v="3214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d v="2015-08-03T15:57:51"/>
    <d v="2015-09-10T03:59:00"/>
    <x v="0"/>
    <x v="3215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d v="2015-06-10T11:06:11"/>
    <d v="2015-07-11T14:30:00"/>
    <x v="0"/>
    <x v="3216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d v="2016-10-05T13:06:24"/>
    <d v="2016-11-04T13:06:24"/>
    <x v="2"/>
    <x v="3217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d v="2014-11-28T00:03:06"/>
    <d v="2014-12-31T00:00:00"/>
    <x v="3"/>
    <x v="3218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d v="2015-02-15T23:35:47"/>
    <d v="2015-03-22T22:35:47"/>
    <x v="0"/>
    <x v="3219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d v="2017-02-06T20:00:04"/>
    <d v="2017-03-12T21:00:00"/>
    <x v="1"/>
    <x v="322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d v="2015-05-31T16:43:23"/>
    <d v="2015-07-05T16:43:23"/>
    <x v="0"/>
    <x v="3221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d v="2015-09-23T13:58:17"/>
    <d v="2015-10-24T21:29:00"/>
    <x v="0"/>
    <x v="3222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d v="2015-07-21T20:02:56"/>
    <d v="2015-08-20T20:02:56"/>
    <x v="0"/>
    <x v="3223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d v="2016-11-23T20:25:13"/>
    <d v="2017-01-10T05:00:00"/>
    <x v="2"/>
    <x v="3224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d v="2016-05-13T13:25:38"/>
    <d v="2016-06-03T21:00:00"/>
    <x v="2"/>
    <x v="3225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d v="2015-09-30T14:00:12"/>
    <d v="2015-10-30T14:00:12"/>
    <x v="0"/>
    <x v="3226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3227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d v="2015-11-15T17:01:24"/>
    <d v="2015-12-17T04:59:00"/>
    <x v="0"/>
    <x v="3228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d v="2014-10-21T06:59:58"/>
    <d v="2014-11-20T07:59:58"/>
    <x v="3"/>
    <x v="3229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d v="2014-09-16T04:02:06"/>
    <d v="2014-10-01T03:59:00"/>
    <x v="3"/>
    <x v="323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3231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d v="2016-04-03T19:31:57"/>
    <d v="2016-05-04T03:59:00"/>
    <x v="2"/>
    <x v="323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d v="2017-01-31T19:19:15"/>
    <d v="2017-03-02T19:19:15"/>
    <x v="1"/>
    <x v="3233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d v="2016-12-30T18:56:48"/>
    <d v="2017-02-01T23:31:00"/>
    <x v="2"/>
    <x v="3234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d v="2016-06-01T08:20:51"/>
    <d v="2016-07-01T08:20:51"/>
    <x v="2"/>
    <x v="3235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d v="2016-11-28T22:00:33"/>
    <d v="2016-12-28T22:00:33"/>
    <x v="2"/>
    <x v="3236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d v="2015-09-05T11:23:04"/>
    <d v="2015-09-29T03:59:00"/>
    <x v="0"/>
    <x v="3237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d v="2015-06-01T12:14:58"/>
    <d v="2015-07-01T12:14:58"/>
    <x v="0"/>
    <x v="323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d v="2015-10-01T02:08:13"/>
    <d v="2015-10-25T23:59:00"/>
    <x v="0"/>
    <x v="3239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d v="2017-01-19T16:39:08"/>
    <d v="2017-02-16T23:00:00"/>
    <x v="1"/>
    <x v="324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d v="2014-09-11T07:47:50"/>
    <d v="2014-10-14T06:59:00"/>
    <x v="3"/>
    <x v="3241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d v="2014-08-20T18:08:12"/>
    <d v="2014-09-19T18:08:12"/>
    <x v="3"/>
    <x v="324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d v="2015-09-15T02:19:22"/>
    <d v="2015-10-09T00:00:00"/>
    <x v="0"/>
    <x v="3243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d v="2016-11-01T16:39:42"/>
    <d v="2016-12-01T17:39:42"/>
    <x v="2"/>
    <x v="3244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d v="2015-05-11T14:24:18"/>
    <d v="2015-06-12T02:00:00"/>
    <x v="0"/>
    <x v="3245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d v="2015-08-14T11:20:00"/>
    <d v="2015-09-12T03:59:00"/>
    <x v="0"/>
    <x v="3246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d v="2015-06-12T10:25:12"/>
    <d v="2015-07-12T10:25:12"/>
    <x v="0"/>
    <x v="3247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d v="2015-03-05T21:19:17"/>
    <d v="2015-04-04T20:19:17"/>
    <x v="0"/>
    <x v="3248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d v="2015-05-21T17:55:14"/>
    <d v="2015-06-20T17:55:14"/>
    <x v="0"/>
    <x v="3249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d v="2014-10-06T17:48:44"/>
    <d v="2014-11-05T18:48:44"/>
    <x v="3"/>
    <x v="325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d v="2015-05-22T17:32:46"/>
    <d v="2015-06-21T17:32:46"/>
    <x v="0"/>
    <x v="3251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d v="2016-08-08T11:20:40"/>
    <d v="2016-09-07T11:20:40"/>
    <x v="2"/>
    <x v="325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d v="2016-08-20T13:50:28"/>
    <d v="2016-09-08T03:45:00"/>
    <x v="2"/>
    <x v="3253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d v="2015-02-24T02:03:29"/>
    <d v="2015-03-26T01:03:29"/>
    <x v="0"/>
    <x v="3254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  <x v="325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d v="2015-05-20T13:46:17"/>
    <d v="2015-06-11T03:59:00"/>
    <x v="0"/>
    <x v="3256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d v="2017-01-23T13:25:52"/>
    <d v="2017-02-22T13:25:52"/>
    <x v="1"/>
    <x v="3257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d v="2014-12-09T21:17:41"/>
    <d v="2015-01-08T21:17:41"/>
    <x v="3"/>
    <x v="3258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d v="2016-09-01T18:15:45"/>
    <d v="2016-10-01T03:59:00"/>
    <x v="2"/>
    <x v="3259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d v="2015-10-26T16:08:38"/>
    <d v="2015-11-30T17:08:38"/>
    <x v="0"/>
    <x v="326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d v="2015-06-16T17:24:36"/>
    <d v="2015-07-16T17:24:36"/>
    <x v="0"/>
    <x v="3261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d v="2014-11-21T07:34:22"/>
    <d v="2014-12-22T04:00:00"/>
    <x v="3"/>
    <x v="3262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d v="2015-10-07T12:23:08"/>
    <d v="2015-10-30T21:00:00"/>
    <x v="0"/>
    <x v="3263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  <x v="3264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  <x v="3265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d v="2015-05-12T12:52:02"/>
    <d v="2015-06-12T21:00:00"/>
    <x v="0"/>
    <x v="3266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d v="2015-06-17T18:11:00"/>
    <d v="2015-07-17T18:11:00"/>
    <x v="0"/>
    <x v="3267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  <x v="326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d v="2015-05-13T09:29:57"/>
    <d v="2015-06-16T11:00:00"/>
    <x v="0"/>
    <x v="3269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d v="2015-06-12T12:47:45"/>
    <d v="2015-07-12T12:47:45"/>
    <x v="0"/>
    <x v="327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  <x v="3271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d v="2015-10-07T12:00:09"/>
    <d v="2015-11-06T13:00:09"/>
    <x v="0"/>
    <x v="3272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d v="2016-08-29T19:14:02"/>
    <d v="2016-09-14T19:00:00"/>
    <x v="2"/>
    <x v="3273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d v="2016-01-31T16:54:32"/>
    <d v="2016-03-15T21:00:00"/>
    <x v="2"/>
    <x v="3274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d v="2015-01-13T21:07:51"/>
    <d v="2015-02-09T04:30:00"/>
    <x v="0"/>
    <x v="3275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d v="2016-02-26T22:47:59"/>
    <d v="2016-04-01T03:59:00"/>
    <x v="2"/>
    <x v="3276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d v="2014-10-19T16:23:26"/>
    <d v="2014-11-18T17:23:26"/>
    <x v="3"/>
    <x v="3277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d v="2015-04-30T20:21:43"/>
    <d v="2015-05-30T20:21:43"/>
    <x v="0"/>
    <x v="3278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d v="2016-03-02T02:27:39"/>
    <d v="2016-04-01T01:27:39"/>
    <x v="2"/>
    <x v="327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  <x v="328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d v="2015-08-03T00:28:25"/>
    <d v="2015-09-02T00:28:25"/>
    <x v="0"/>
    <x v="3281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d v="2016-03-16T04:39:48"/>
    <d v="2016-04-29T04:39:48"/>
    <x v="2"/>
    <x v="328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d v="2016-01-10T17:51:38"/>
    <d v="2016-02-10T21:00:00"/>
    <x v="2"/>
    <x v="3283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  <x v="2"/>
    <x v="3284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d v="2017-01-27T22:37:06"/>
    <d v="2017-02-28T05:00:00"/>
    <x v="1"/>
    <x v="3285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d v="2016-07-16T20:09:42"/>
    <d v="2016-08-15T20:09:42"/>
    <x v="2"/>
    <x v="3286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  <x v="3287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d v="2016-05-15T18:35:15"/>
    <d v="2016-06-20T23:00:00"/>
    <x v="2"/>
    <x v="3288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d v="2017-01-23T08:50:02"/>
    <d v="2017-02-20T08:50:02"/>
    <x v="1"/>
    <x v="3289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d v="2017-02-09T12:21:31"/>
    <d v="2017-03-11T12:21:31"/>
    <x v="1"/>
    <x v="329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  <x v="3291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d v="2015-10-05T18:29:08"/>
    <d v="2015-12-04T19:29:08"/>
    <x v="0"/>
    <x v="3292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d v="2017-02-02T10:12:32"/>
    <d v="2017-03-04T10:12:32"/>
    <x v="1"/>
    <x v="3293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d v="2015-05-17T12:59:14"/>
    <d v="2015-06-16T12:59:14"/>
    <x v="0"/>
    <x v="329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d v="2016-08-27T10:37:09"/>
    <d v="2016-09-26T10:37:09"/>
    <x v="2"/>
    <x v="3295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d v="2015-11-01T18:09:32"/>
    <d v="2015-11-22T22:00:00"/>
    <x v="0"/>
    <x v="3296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d v="2015-07-08T18:30:56"/>
    <d v="2015-07-27T22:59:00"/>
    <x v="0"/>
    <x v="3297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d v="2015-08-23T22:59:28"/>
    <d v="2015-09-13T00:00:00"/>
    <x v="0"/>
    <x v="3298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d v="2015-09-14T22:01:03"/>
    <d v="2015-10-14T22:01:03"/>
    <x v="0"/>
    <x v="3299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d v="2015-04-08T17:51:02"/>
    <d v="2015-04-29T17:51:02"/>
    <x v="0"/>
    <x v="330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d v="2016-06-17T17:39:36"/>
    <d v="2016-08-01T06:59:00"/>
    <x v="2"/>
    <x v="3301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d v="2016-11-07T08:26:16"/>
    <d v="2016-12-07T08:26:16"/>
    <x v="2"/>
    <x v="330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d v="2015-02-21T15:38:04"/>
    <d v="2015-03-28T14:38:04"/>
    <x v="0"/>
    <x v="3303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d v="2016-11-22T14:59:12"/>
    <d v="2016-12-22T14:59:12"/>
    <x v="2"/>
    <x v="3304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d v="2015-07-01T20:32:28"/>
    <d v="2015-07-31T20:32:28"/>
    <x v="0"/>
    <x v="3305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d v="2016-05-03T05:15:42"/>
    <d v="2016-06-10T03:00:00"/>
    <x v="2"/>
    <x v="3306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d v="2016-04-15T01:22:19"/>
    <d v="2016-05-15T01:22:19"/>
    <x v="2"/>
    <x v="3307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d v="2016-03-23T21:02:45"/>
    <d v="2016-04-13T21:02:45"/>
    <x v="2"/>
    <x v="3308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d v="2016-09-15T15:36:18"/>
    <d v="2016-10-16T15:36:18"/>
    <x v="2"/>
    <x v="3309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d v="2015-09-06T22:17:05"/>
    <d v="2015-10-06T22:17:05"/>
    <x v="0"/>
    <x v="33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d v="2015-09-17T07:00:10"/>
    <d v="2015-10-17T07:00:10"/>
    <x v="0"/>
    <x v="3311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d v="2016-10-21T19:25:46"/>
    <d v="2016-11-11T22:00:00"/>
    <x v="2"/>
    <x v="331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d v="2016-01-13T05:51:57"/>
    <d v="2016-01-27T01:00:00"/>
    <x v="2"/>
    <x v="3313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d v="2015-04-11T06:25:11"/>
    <d v="2015-05-08T20:05:00"/>
    <x v="0"/>
    <x v="3314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  <x v="3315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d v="2014-07-06T20:54:35"/>
    <d v="2014-08-08T13:54:00"/>
    <x v="3"/>
    <x v="3316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d v="2016-05-09T00:57:04"/>
    <d v="2016-06-08T00:57:04"/>
    <x v="2"/>
    <x v="3317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  <x v="2"/>
    <x v="3318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3319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  <x v="332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  <x v="3"/>
    <x v="3321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d v="2016-05-31T00:14:56"/>
    <d v="2016-06-22T03:55:00"/>
    <x v="2"/>
    <x v="332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d v="2016-08-26T08:46:48"/>
    <d v="2016-09-25T08:46:48"/>
    <x v="2"/>
    <x v="3323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d v="2016-05-22T13:59:50"/>
    <d v="2016-06-05T13:59:50"/>
    <x v="2"/>
    <x v="3324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8:51:17"/>
    <d v="2015-04-05T17:51:17"/>
    <x v="0"/>
    <x v="3325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d v="2015-02-06T17:08:25"/>
    <d v="2015-03-08T16:08:25"/>
    <x v="0"/>
    <x v="3326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d v="2016-04-08T08:59:26"/>
    <d v="2016-05-08T08:59:26"/>
    <x v="2"/>
    <x v="3327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d v="2014-07-02T13:48:03"/>
    <d v="2014-07-05T01:00:00"/>
    <x v="3"/>
    <x v="3328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d v="2014-07-17T07:45:08"/>
    <d v="2014-07-27T23:00:00"/>
    <x v="3"/>
    <x v="3329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d v="2015-03-02T21:17:48"/>
    <d v="2015-04-01T20:17:48"/>
    <x v="0"/>
    <x v="333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  <x v="0"/>
    <x v="3331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  <x v="3332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d v="2015-05-24T16:14:40"/>
    <d v="2015-06-15T16:14:40"/>
    <x v="0"/>
    <x v="3333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d v="2015-06-30T12:30:22"/>
    <d v="2015-07-30T12:30:22"/>
    <x v="0"/>
    <x v="3334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d v="2014-07-07T16:10:46"/>
    <d v="2014-08-03T23:00:00"/>
    <x v="3"/>
    <x v="3335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  <x v="333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d v="2014-09-19T06:46:07"/>
    <d v="2014-10-10T21:00:00"/>
    <x v="3"/>
    <x v="3337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d v="2017-02-03T13:48:00"/>
    <d v="2017-02-24T13:48:00"/>
    <x v="1"/>
    <x v="3338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d v="2016-06-28T15:58:38"/>
    <d v="2016-07-28T15:58:38"/>
    <x v="2"/>
    <x v="3339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d v="2016-11-11T23:22:34"/>
    <d v="2016-12-06T23:22:34"/>
    <x v="2"/>
    <x v="334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  <x v="3341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d v="2015-02-27T07:06:50"/>
    <d v="2015-04-01T04:59:00"/>
    <x v="0"/>
    <x v="3342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d v="2016-03-23T21:59:44"/>
    <d v="2016-04-13T13:18:00"/>
    <x v="2"/>
    <x v="3343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d v="2014-07-31T04:48:13"/>
    <d v="2014-08-30T04:48:13"/>
    <x v="3"/>
    <x v="3344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3345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  <x v="3346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d v="2016-04-24T13:14:14"/>
    <d v="2016-05-08T21:00:00"/>
    <x v="2"/>
    <x v="3347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d v="2016-04-06T13:24:40"/>
    <d v="2016-04-30T03:59:00"/>
    <x v="2"/>
    <x v="3348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d v="2016-05-23T02:39:32"/>
    <d v="2016-06-13T17:00:00"/>
    <x v="2"/>
    <x v="3349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d v="2015-10-25T16:50:11"/>
    <d v="2015-11-29T23:00:00"/>
    <x v="0"/>
    <x v="335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d v="2014-06-16T09:29:25"/>
    <d v="2014-07-23T11:00:00"/>
    <x v="3"/>
    <x v="3351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  <x v="2"/>
    <x v="335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  <x v="3353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d v="2015-09-23T17:26:46"/>
    <d v="2015-10-29T04:01:00"/>
    <x v="0"/>
    <x v="3354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d v="2016-04-29T14:52:07"/>
    <d v="2016-05-10T11:17:00"/>
    <x v="2"/>
    <x v="3355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d v="2016-06-15T19:34:32"/>
    <d v="2016-07-15T19:34:32"/>
    <x v="2"/>
    <x v="3356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x v="3357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d v="2014-10-20T07:27:59"/>
    <d v="2014-11-19T08:27:59"/>
    <x v="3"/>
    <x v="3358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d v="2017-01-11T01:22:14"/>
    <d v="2017-02-25T01:22:14"/>
    <x v="1"/>
    <x v="3359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d v="2016-11-23T01:59:03"/>
    <d v="2016-12-14T15:59:00"/>
    <x v="2"/>
    <x v="336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d v="2014-08-15T00:36:30"/>
    <d v="2014-09-01T15:59:00"/>
    <x v="3"/>
    <x v="3361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x v="3362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d v="2014-07-31T18:30:45"/>
    <d v="2014-08-19T16:00:00"/>
    <x v="3"/>
    <x v="336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d v="2016-02-22T23:27:29"/>
    <d v="2016-03-15T21:00:00"/>
    <x v="2"/>
    <x v="3364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  <x v="3365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  <x v="3366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d v="2015-07-07T22:24:54"/>
    <d v="2015-08-01T22:24:54"/>
    <x v="0"/>
    <x v="3367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d v="2014-11-26T04:47:39"/>
    <d v="2015-01-01T05:00:00"/>
    <x v="3"/>
    <x v="3368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d v="2016-11-16T00:59:40"/>
    <d v="2017-01-15T00:59:40"/>
    <x v="2"/>
    <x v="3369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d v="2016-11-16T08:01:25"/>
    <d v="2016-12-17T08:00:00"/>
    <x v="2"/>
    <x v="337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d v="2015-11-04T20:59:25"/>
    <d v="2015-12-02T20:59:25"/>
    <x v="0"/>
    <x v="3371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d v="2014-08-04T13:09:16"/>
    <d v="2014-08-25T04:59:00"/>
    <x v="3"/>
    <x v="3372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d v="2015-06-24T20:30:40"/>
    <d v="2015-07-18T16:00:00"/>
    <x v="0"/>
    <x v="337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d v="2015-09-28T17:33:36"/>
    <d v="2015-10-28T17:33:36"/>
    <x v="0"/>
    <x v="337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  <x v="337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d v="2015-02-24T16:49:54"/>
    <d v="2015-04-25T15:49:54"/>
    <x v="0"/>
    <x v="337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d v="2015-02-18T17:34:59"/>
    <d v="2015-03-20T16:56:00"/>
    <x v="0"/>
    <x v="337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d v="2014-08-07T08:31:46"/>
    <d v="2014-08-31T13:08:00"/>
    <x v="3"/>
    <x v="337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d v="2015-08-09T12:20:00"/>
    <d v="2015-08-26T23:00:00"/>
    <x v="0"/>
    <x v="337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d v="2014-10-25T22:52:58"/>
    <d v="2014-11-29T23:52:58"/>
    <x v="3"/>
    <x v="338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d v="2015-02-09T04:26:23"/>
    <d v="2015-03-11T03:26:23"/>
    <x v="0"/>
    <x v="338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d v="2016-07-08T10:20:56"/>
    <d v="2016-08-01T22:59:00"/>
    <x v="2"/>
    <x v="338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d v="2016-06-03T18:47:00"/>
    <d v="2016-06-23T18:47:00"/>
    <x v="2"/>
    <x v="338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d v="2015-10-15T02:06:08"/>
    <d v="2015-11-21T03:00:00"/>
    <x v="0"/>
    <x v="338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  <x v="338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  <x v="338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d v="2014-11-04T18:18:08"/>
    <d v="2014-12-14T18:18:08"/>
    <x v="3"/>
    <x v="338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  <x v="0"/>
    <x v="338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d v="2016-05-04T13:31:22"/>
    <d v="2016-06-03T13:31:22"/>
    <x v="2"/>
    <x v="338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d v="2014-06-25T18:35:45"/>
    <d v="2014-07-10T18:35:45"/>
    <x v="3"/>
    <x v="339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x v="339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  <x v="339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d v="2014-10-11T22:07:10"/>
    <d v="2014-11-06T00:46:00"/>
    <x v="3"/>
    <x v="339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d v="2014-06-27T14:17:25"/>
    <d v="2014-07-27T14:17:25"/>
    <x v="3"/>
    <x v="339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  <x v="339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d v="2014-05-05T10:43:09"/>
    <d v="2014-06-01T03:59:00"/>
    <x v="3"/>
    <x v="339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  <x v="3397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d v="2014-10-29T18:02:56"/>
    <d v="2014-11-21T17:00:00"/>
    <x v="3"/>
    <x v="3398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d v="2015-01-22T22:05:25"/>
    <d v="2015-02-21T22:05:25"/>
    <x v="0"/>
    <x v="3399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d v="2014-07-14T22:53:34"/>
    <d v="2014-08-28T22:53:34"/>
    <x v="3"/>
    <x v="340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d v="2015-07-08T17:22:26"/>
    <d v="2015-08-07T17:22:26"/>
    <x v="0"/>
    <x v="3401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d v="2015-10-13T14:50:43"/>
    <d v="2015-11-12T02:31:00"/>
    <x v="0"/>
    <x v="3402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  <x v="3403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  <x v="3404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d v="2016-02-10T00:24:46"/>
    <d v="2016-03-01T23:59:00"/>
    <x v="2"/>
    <x v="3405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d v="2014-06-01T11:49:36"/>
    <d v="2014-07-16T11:49:36"/>
    <x v="3"/>
    <x v="340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d v="2014-06-06T10:08:09"/>
    <d v="2014-07-06T10:08:09"/>
    <x v="3"/>
    <x v="3407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  <x v="3408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d v="2016-06-23T19:32:38"/>
    <d v="2016-07-31T20:58:00"/>
    <x v="2"/>
    <x v="3409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d v="2016-05-10T00:59:50"/>
    <d v="2016-06-06T07:00:00"/>
    <x v="2"/>
    <x v="34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d v="2015-09-18T00:32:52"/>
    <d v="2015-10-08T00:32:52"/>
    <x v="0"/>
    <x v="3411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  <x v="341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  <x v="3413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d v="2016-11-01T19:58:45"/>
    <d v="2016-12-01T07:59:00"/>
    <x v="2"/>
    <x v="3414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x v="3415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d v="2015-03-26T09:54:05"/>
    <d v="2015-04-23T18:30:00"/>
    <x v="0"/>
    <x v="3416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x v="3417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d v="2014-04-23T20:01:47"/>
    <d v="2014-05-23T20:01:47"/>
    <x v="3"/>
    <x v="3418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d v="2016-03-19T19:43:05"/>
    <d v="2016-04-06T21:30:00"/>
    <x v="2"/>
    <x v="3419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x v="342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d v="2015-02-02T18:59:23"/>
    <d v="2015-03-04T18:59:23"/>
    <x v="0"/>
    <x v="3421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d v="2015-11-15T13:29:36"/>
    <d v="2015-12-14T00:00:00"/>
    <x v="0"/>
    <x v="342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3423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d v="2015-01-14T16:14:44"/>
    <d v="2015-02-05T06:59:00"/>
    <x v="0"/>
    <x v="3424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d v="2014-09-02T14:48:56"/>
    <d v="2014-10-04T14:48:56"/>
    <x v="3"/>
    <x v="3425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d v="2014-09-02T01:21:43"/>
    <d v="2014-09-21T02:00:00"/>
    <x v="3"/>
    <x v="3426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  <x v="3427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d v="2015-02-03T17:17:27"/>
    <d v="2015-02-28T17:00:00"/>
    <x v="0"/>
    <x v="3428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3429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d v="2014-06-30T22:41:41"/>
    <d v="2014-07-30T22:41:41"/>
    <x v="3"/>
    <x v="343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431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d v="2016-01-11T13:56:54"/>
    <d v="2016-02-05T22:00:00"/>
    <x v="2"/>
    <x v="343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d v="2014-05-17T01:30:55"/>
    <d v="2014-06-17T03:00:00"/>
    <x v="3"/>
    <x v="343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d v="2014-06-10T09:07:49"/>
    <d v="2014-07-10T09:07:49"/>
    <x v="3"/>
    <x v="3434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  <x v="3435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d v="2014-07-31T12:59:53"/>
    <d v="2014-08-21T16:28:00"/>
    <x v="3"/>
    <x v="3436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  <x v="3437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d v="2015-04-06T22:16:07"/>
    <d v="2015-05-02T21:00:00"/>
    <x v="0"/>
    <x v="3438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d v="2016-01-05T21:52:10"/>
    <d v="2016-01-19T04:59:00"/>
    <x v="2"/>
    <x v="3439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d v="2014-06-19T02:57:08"/>
    <d v="2014-07-11T16:15:00"/>
    <x v="3"/>
    <x v="344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d v="2015-10-17T10:18:41"/>
    <d v="2015-11-13T20:17:00"/>
    <x v="0"/>
    <x v="3441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344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d v="2014-08-10T12:35:46"/>
    <d v="2014-09-09T12:35:46"/>
    <x v="3"/>
    <x v="344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3444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  <x v="3445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  <x v="0"/>
    <x v="3446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d v="2016-02-02T21:20:12"/>
    <d v="2016-03-18T20:20:12"/>
    <x v="2"/>
    <x v="3447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d v="2014-11-17T02:51:29"/>
    <d v="2014-12-17T02:51:29"/>
    <x v="3"/>
    <x v="3448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d v="2016-06-11T01:15:38"/>
    <d v="2016-07-09T04:00:00"/>
    <x v="2"/>
    <x v="3449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  <x v="345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d v="2015-03-25T17:22:07"/>
    <d v="2015-04-21T17:22:07"/>
    <x v="0"/>
    <x v="3451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d v="2014-06-30T15:20:26"/>
    <d v="2014-07-23T03:59:00"/>
    <x v="3"/>
    <x v="3452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d v="2016-06-14T23:29:16"/>
    <d v="2016-08-13T23:29:16"/>
    <x v="2"/>
    <x v="3453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d v="2014-07-01T16:45:59"/>
    <d v="2014-07-31T16:45:59"/>
    <x v="3"/>
    <x v="3454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d v="2016-09-13T18:00:27"/>
    <d v="2016-10-13T18:00:27"/>
    <x v="2"/>
    <x v="3455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d v="2014-07-01T04:56:07"/>
    <d v="2014-08-01T06:59:00"/>
    <x v="3"/>
    <x v="3456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d v="2015-01-12T16:57:37"/>
    <d v="2015-02-12T05:59:00"/>
    <x v="0"/>
    <x v="3457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d v="2015-01-07T04:51:43"/>
    <d v="2015-02-03T04:27:00"/>
    <x v="0"/>
    <x v="3458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d v="2016-04-20T11:31:00"/>
    <d v="2016-05-20T11:31:00"/>
    <x v="2"/>
    <x v="3459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346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  <x v="3461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x v="3462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d v="2016-08-30T22:03:05"/>
    <d v="2016-10-11T03:59:00"/>
    <x v="2"/>
    <x v="3463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d v="2016-07-24T03:07:17"/>
    <d v="2016-08-23T03:07:17"/>
    <x v="2"/>
    <x v="3464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  <x v="3465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d v="2016-02-20T00:27:30"/>
    <d v="2016-04-19T23:27:30"/>
    <x v="2"/>
    <x v="3466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  <x v="3467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d v="2016-08-23T18:22:09"/>
    <d v="2016-09-21T03:00:00"/>
    <x v="2"/>
    <x v="3468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d v="2016-03-29T15:24:05"/>
    <d v="2016-04-28T15:24:05"/>
    <x v="2"/>
    <x v="3469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  <x v="347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d v="2014-07-21T19:41:30"/>
    <d v="2014-08-31T20:00:00"/>
    <x v="3"/>
    <x v="3471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d v="2014-10-16T04:05:31"/>
    <d v="2014-11-06T05:59:00"/>
    <x v="3"/>
    <x v="3472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  <x v="3473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  <x v="3474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d v="2014-10-06T21:08:24"/>
    <d v="2014-11-03T00:00:00"/>
    <x v="3"/>
    <x v="3475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3476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d v="2015-05-04T17:40:43"/>
    <d v="2015-05-17T03:00:00"/>
    <x v="0"/>
    <x v="3477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d v="2015-02-18T22:00:22"/>
    <d v="2015-03-16T21:00:00"/>
    <x v="0"/>
    <x v="3478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d v="2014-05-22T20:31:20"/>
    <d v="2014-06-21T20:31:20"/>
    <x v="3"/>
    <x v="3479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d v="2015-06-16T07:37:07"/>
    <d v="2015-07-10T21:00:00"/>
    <x v="0"/>
    <x v="348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d v="2014-12-16T05:56:28"/>
    <d v="2015-01-02T05:56:28"/>
    <x v="3"/>
    <x v="3481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d v="2014-06-06T18:31:06"/>
    <d v="2014-07-06T18:31:06"/>
    <x v="3"/>
    <x v="3482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d v="2014-06-03T16:03:01"/>
    <d v="2014-07-03T16:03:01"/>
    <x v="3"/>
    <x v="348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d v="2016-05-16T18:14:59"/>
    <d v="2016-06-15T18:14:59"/>
    <x v="2"/>
    <x v="3484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d v="2016-01-03T16:38:00"/>
    <d v="2016-02-02T16:38:00"/>
    <x v="2"/>
    <x v="3485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d v="2015-05-02T21:00:01"/>
    <d v="2015-06-03T06:59:00"/>
    <x v="0"/>
    <x v="3486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d v="2015-05-25T22:34:12"/>
    <d v="2015-06-24T22:34:12"/>
    <x v="0"/>
    <x v="3487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d v="2015-03-24T18:26:00"/>
    <d v="2015-04-17T16:00:00"/>
    <x v="0"/>
    <x v="3488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d v="2014-04-24T15:15:31"/>
    <d v="2014-05-24T21:00:00"/>
    <x v="3"/>
    <x v="3489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d v="2016-03-14T19:15:24"/>
    <d v="2016-04-13T19:15:24"/>
    <x v="2"/>
    <x v="349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d v="2015-04-27T05:59:44"/>
    <d v="2015-05-18T05:59:44"/>
    <x v="0"/>
    <x v="3491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d v="2015-09-21T00:13:17"/>
    <d v="2015-10-26T00:13:17"/>
    <x v="0"/>
    <x v="3492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x v="349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  <x v="3494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d v="2014-10-03T18:18:29"/>
    <d v="2014-11-01T17:18:00"/>
    <x v="3"/>
    <x v="3495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d v="2016-08-02T20:19:26"/>
    <d v="2016-09-11T20:19:26"/>
    <x v="2"/>
    <x v="349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d v="2016-05-21T17:48:24"/>
    <d v="2016-06-02T22:00:00"/>
    <x v="2"/>
    <x v="3497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d v="2016-03-30T03:48:24"/>
    <d v="2016-05-28T21:44:00"/>
    <x v="2"/>
    <x v="3498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d v="2015-05-08T00:52:05"/>
    <d v="2015-07-01T06:59:00"/>
    <x v="0"/>
    <x v="3499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d v="2016-02-19T22:03:58"/>
    <d v="2016-03-07T04:59:00"/>
    <x v="2"/>
    <x v="35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d v="2015-08-17T18:19:55"/>
    <d v="2015-09-11T18:19:55"/>
    <x v="0"/>
    <x v="3501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  <x v="2"/>
    <x v="350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d v="2016-06-24T11:28:48"/>
    <d v="2016-07-24T11:28:48"/>
    <x v="2"/>
    <x v="3503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3504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d v="2014-05-01T22:27:25"/>
    <d v="2014-05-13T04:00:00"/>
    <x v="3"/>
    <x v="3505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d v="2014-07-09T17:37:20"/>
    <d v="2014-08-23T17:37:20"/>
    <x v="3"/>
    <x v="3506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  <x v="2"/>
    <x v="350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3508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d v="2014-11-07T20:37:46"/>
    <d v="2014-11-21T04:55:00"/>
    <x v="3"/>
    <x v="3509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d v="2014-06-12T14:54:06"/>
    <d v="2014-07-02T14:54:06"/>
    <x v="3"/>
    <x v="35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d v="2014-10-15T20:58:15"/>
    <d v="2014-11-07T18:30:00"/>
    <x v="3"/>
    <x v="3511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x v="35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d v="2014-05-22T02:18:32"/>
    <d v="2014-06-04T04:59:00"/>
    <x v="3"/>
    <x v="351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x v="3514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d v="2015-05-01T18:32:51"/>
    <d v="2015-05-31T18:32:51"/>
    <x v="0"/>
    <x v="3515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x v="3516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  <x v="3517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d v="2014-09-11T18:48:19"/>
    <d v="2014-10-02T14:21:00"/>
    <x v="3"/>
    <x v="3518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d v="2015-02-02T14:22:30"/>
    <d v="2015-03-04T14:22:30"/>
    <x v="0"/>
    <x v="3519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d v="2015-08-11T19:46:52"/>
    <d v="2015-09-06T13:47:00"/>
    <x v="0"/>
    <x v="352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d v="2014-08-30T08:40:20"/>
    <d v="2014-09-29T08:40:20"/>
    <x v="3"/>
    <x v="3521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  <x v="3522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d v="2016-07-30T09:32:28"/>
    <d v="2016-09-25T23:00:00"/>
    <x v="2"/>
    <x v="3523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d v="2014-08-29T18:19:33"/>
    <d v="2014-09-13T04:00:00"/>
    <x v="3"/>
    <x v="3524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  <x v="3525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3526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d v="2015-06-12T00:33:25"/>
    <d v="2015-07-11T03:59:00"/>
    <x v="0"/>
    <x v="3527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d v="2016-12-29T12:01:58"/>
    <d v="2017-01-18T12:01:58"/>
    <x v="2"/>
    <x v="352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x v="3529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353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  <x v="3531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d v="2014-09-02T14:23:47"/>
    <d v="2014-09-18T03:59:00"/>
    <x v="3"/>
    <x v="3532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d v="2015-10-12T18:16:07"/>
    <d v="2015-11-11T19:16:07"/>
    <x v="0"/>
    <x v="3533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d v="2015-08-27T15:00:23"/>
    <d v="2015-10-01T15:00:23"/>
    <x v="0"/>
    <x v="3534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d v="2015-09-01T15:21:50"/>
    <d v="2015-10-02T18:00:00"/>
    <x v="0"/>
    <x v="3535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d v="2015-11-20T17:27:05"/>
    <d v="2015-12-20T11:59:00"/>
    <x v="0"/>
    <x v="3536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d v="2014-10-11T08:30:16"/>
    <d v="2014-11-17T07:59:00"/>
    <x v="3"/>
    <x v="3537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d v="2016-07-20T10:05:40"/>
    <d v="2016-08-17T10:05:40"/>
    <x v="2"/>
    <x v="3538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d v="2016-08-18T18:08:42"/>
    <d v="2016-09-08T18:08:42"/>
    <x v="2"/>
    <x v="3539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  <x v="354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  <x v="3541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d v="2014-07-09T14:23:42"/>
    <d v="2014-09-07T14:23:42"/>
    <x v="3"/>
    <x v="35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d v="2015-05-26T18:07:39"/>
    <d v="2015-06-25T18:07:39"/>
    <x v="0"/>
    <x v="3543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x v="3544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d v="2015-03-12T19:22:39"/>
    <d v="2015-04-11T19:22:39"/>
    <x v="0"/>
    <x v="3545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d v="2015-03-10T15:51:24"/>
    <d v="2015-04-01T03:59:00"/>
    <x v="0"/>
    <x v="3546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d v="2016-04-20T01:53:21"/>
    <d v="2016-05-14T03:59:00"/>
    <x v="2"/>
    <x v="3547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d v="2016-02-11T22:36:54"/>
    <d v="2016-03-05T01:00:00"/>
    <x v="2"/>
    <x v="3548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  <x v="3549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d v="2016-04-02T21:26:38"/>
    <d v="2016-05-02T21:26:38"/>
    <x v="2"/>
    <x v="355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d v="2014-04-24T12:22:50"/>
    <d v="2014-05-22T22:07:00"/>
    <x v="3"/>
    <x v="3551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3552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d v="2015-07-11T00:41:20"/>
    <d v="2015-08-12T00:00:00"/>
    <x v="0"/>
    <x v="3553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d v="2015-01-12T01:12:39"/>
    <d v="2015-02-11T17:00:00"/>
    <x v="0"/>
    <x v="3554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  <x v="3555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d v="2014-06-18T15:35:24"/>
    <d v="2014-08-17T15:35:24"/>
    <x v="3"/>
    <x v="3556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d v="2014-04-01T06:38:31"/>
    <d v="2014-05-05T06:38:31"/>
    <x v="3"/>
    <x v="3557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  <x v="3558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d v="2015-07-09T02:18:28"/>
    <d v="2015-07-31T08:58:00"/>
    <x v="0"/>
    <x v="3559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d v="2015-04-21T21:21:06"/>
    <d v="2015-05-27T02:45:00"/>
    <x v="0"/>
    <x v="356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d v="2015-07-18T16:19:38"/>
    <d v="2015-08-05T18:36:00"/>
    <x v="0"/>
    <x v="3561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d v="2016-03-04T18:17:07"/>
    <d v="2016-03-13T22:00:00"/>
    <x v="2"/>
    <x v="356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d v="2016-07-04T16:07:36"/>
    <d v="2016-08-01T19:00:00"/>
    <x v="2"/>
    <x v="3563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d v="2015-08-20T14:57:29"/>
    <d v="2015-10-05T16:00:00"/>
    <x v="0"/>
    <x v="3564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d v="2014-12-01T17:50:08"/>
    <d v="2014-12-31T17:50:08"/>
    <x v="3"/>
    <x v="3565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d v="2014-12-24T12:11:23"/>
    <d v="2015-01-23T12:11:23"/>
    <x v="3"/>
    <x v="3566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d v="2015-05-11T19:27:24"/>
    <d v="2015-06-10T19:27:24"/>
    <x v="0"/>
    <x v="3567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  <x v="3568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d v="2014-12-09T16:31:36"/>
    <d v="2015-01-08T16:31:36"/>
    <x v="3"/>
    <x v="3569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d v="2014-12-03T07:58:03"/>
    <d v="2014-12-31T07:00:00"/>
    <x v="3"/>
    <x v="357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d v="2014-09-30T20:36:53"/>
    <d v="2014-10-30T20:36:53"/>
    <x v="3"/>
    <x v="3571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x v="357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d v="2014-10-09T09:00:46"/>
    <d v="2014-11-08T10:00:46"/>
    <x v="3"/>
    <x v="357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d v="2014-10-14T22:37:28"/>
    <d v="2014-11-13T23:37:28"/>
    <x v="3"/>
    <x v="3574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d v="2016-07-10T18:48:47"/>
    <d v="2016-08-11T03:59:00"/>
    <x v="2"/>
    <x v="3575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3576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  <x v="3577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d v="2016-03-31T17:36:17"/>
    <d v="2016-04-30T17:36:17"/>
    <x v="2"/>
    <x v="3578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  <x v="3579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d v="2015-01-22T04:13:42"/>
    <d v="2015-03-01T04:59:00"/>
    <x v="0"/>
    <x v="358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x v="3581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  <x v="358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d v="2016-02-18T10:13:25"/>
    <d v="2016-04-18T09:13:25"/>
    <x v="2"/>
    <x v="3583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d v="2015-06-13T07:35:44"/>
    <d v="2015-07-13T07:35:44"/>
    <x v="0"/>
    <x v="358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d v="2014-11-21T17:11:30"/>
    <d v="2014-12-21T17:11:30"/>
    <x v="3"/>
    <x v="3585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d v="2016-07-25T16:44:30"/>
    <d v="2016-09-23T16:44:30"/>
    <x v="2"/>
    <x v="3586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d v="2016-05-13T12:57:34"/>
    <d v="2016-06-27T19:00:00"/>
    <x v="2"/>
    <x v="3587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d v="2015-04-07T19:53:30"/>
    <d v="2015-04-29T23:00:00"/>
    <x v="0"/>
    <x v="3588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d v="2015-05-01T15:32:27"/>
    <d v="2015-05-26T15:32:27"/>
    <x v="0"/>
    <x v="3589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d v="2014-09-20T08:00:34"/>
    <d v="2014-10-20T08:00:34"/>
    <x v="3"/>
    <x v="359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3"/>
    <x v="3591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d v="2014-12-15T19:55:07"/>
    <d v="2015-02-11T04:59:00"/>
    <x v="3"/>
    <x v="3592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d v="2014-12-01T21:33:59"/>
    <d v="2015-01-05T20:26:00"/>
    <x v="3"/>
    <x v="359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d v="2016-08-10T01:36:22"/>
    <d v="2016-09-04T01:36:22"/>
    <x v="2"/>
    <x v="3594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d v="2015-02-15T00:12:03"/>
    <d v="2015-03-13T06:59:00"/>
    <x v="0"/>
    <x v="3595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d v="2014-08-05T17:09:42"/>
    <d v="2014-08-26T17:09:42"/>
    <x v="3"/>
    <x v="3596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d v="2016-02-17T14:03:10"/>
    <d v="2016-03-03T05:59:00"/>
    <x v="2"/>
    <x v="3597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d v="2014-08-15T19:10:22"/>
    <d v="2014-09-03T04:59:00"/>
    <x v="3"/>
    <x v="3598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  <x v="3599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360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d v="2014-12-17T23:58:02"/>
    <d v="2015-01-16T23:58:02"/>
    <x v="3"/>
    <x v="3601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d v="2016-03-18T21:27:59"/>
    <d v="2016-05-17T21:27:59"/>
    <x v="2"/>
    <x v="360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d v="2015-10-06T20:44:40"/>
    <d v="2015-11-05T21:44:40"/>
    <x v="0"/>
    <x v="3603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d v="2016-04-23T00:22:36"/>
    <d v="2016-04-29T06:59:00"/>
    <x v="2"/>
    <x v="3604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  <x v="3605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d v="2016-07-15T14:30:57"/>
    <d v="2016-08-14T14:30:57"/>
    <x v="2"/>
    <x v="3606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d v="2015-11-30T23:08:02"/>
    <d v="2015-12-15T00:00:00"/>
    <x v="0"/>
    <x v="3607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  <x v="3608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d v="2016-02-29T23:48:05"/>
    <d v="2016-03-30T22:48:05"/>
    <x v="2"/>
    <x v="3609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d v="2015-07-18T10:22:16"/>
    <d v="2015-08-17T10:22:16"/>
    <x v="0"/>
    <x v="36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  <x v="361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d v="2014-05-30T17:26:51"/>
    <d v="2014-06-09T17:26:51"/>
    <x v="3"/>
    <x v="3612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361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d v="2015-05-20T01:00:16"/>
    <d v="2015-06-19T01:00:16"/>
    <x v="0"/>
    <x v="3614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d v="2015-11-10T14:14:56"/>
    <d v="2015-12-10T14:14:56"/>
    <x v="0"/>
    <x v="3615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d v="2015-02-17T22:47:44"/>
    <d v="2015-03-19T21:47:44"/>
    <x v="0"/>
    <x v="3616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d v="2017-02-13T14:38:49"/>
    <d v="2017-02-28T00:00:00"/>
    <x v="1"/>
    <x v="3617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x v="3618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  <x v="3619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d v="2015-02-02T22:31:01"/>
    <d v="2015-03-05T04:00:00"/>
    <x v="0"/>
    <x v="362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d v="2016-09-06T22:27:24"/>
    <d v="2016-09-30T21:00:00"/>
    <x v="2"/>
    <x v="3621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d v="2014-08-26T05:19:31"/>
    <d v="2014-09-28T03:23:00"/>
    <x v="3"/>
    <x v="3622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x v="362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d v="2016-06-24T18:34:50"/>
    <d v="2016-08-23T18:34:50"/>
    <x v="2"/>
    <x v="3624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d v="2015-06-02T15:39:37"/>
    <d v="2015-07-02T15:39:37"/>
    <x v="0"/>
    <x v="3625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d v="2014-07-26T16:00:57"/>
    <d v="2014-08-16T16:00:57"/>
    <x v="3"/>
    <x v="3626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  <x v="3627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plays"/>
    <d v="2015-10-14T19:59:56"/>
    <d v="2015-12-13T20:59:56"/>
    <x v="0"/>
    <x v="3628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x v="3629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d v="2014-10-30T20:19:50"/>
    <d v="2014-11-29T21:19:50"/>
    <x v="3"/>
    <x v="363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cal"/>
    <d v="2014-08-29T18:04:57"/>
    <d v="2014-09-23T03:59:00"/>
    <x v="3"/>
    <x v="3631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3632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d v="2016-10-06T14:57:47"/>
    <d v="2016-11-19T01:00:00"/>
    <x v="2"/>
    <x v="3633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d v="2016-11-27T03:59:34"/>
    <d v="2017-01-14T03:59:00"/>
    <x v="2"/>
    <x v="3634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d v="2016-03-21T21:11:16"/>
    <d v="2016-04-20T21:11:16"/>
    <x v="2"/>
    <x v="3635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0"/>
    <x v="3636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d v="2014-12-02T16:48:55"/>
    <d v="2015-01-01T16:48:55"/>
    <x v="3"/>
    <x v="3637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d v="2015-02-18T16:08:52"/>
    <d v="2015-04-19T15:08:52"/>
    <x v="0"/>
    <x v="3638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x v="3639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d v="2015-04-10T18:45:30"/>
    <d v="2015-05-10T18:45:30"/>
    <x v="0"/>
    <x v="364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3"/>
    <x v="3641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d v="2015-10-20T19:35:27"/>
    <d v="2015-11-30T17:00:00"/>
    <x v="0"/>
    <x v="3642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0"/>
    <x v="3643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d v="2016-02-09T05:48:07"/>
    <d v="2016-03-08T04:59:00"/>
    <x v="2"/>
    <x v="3644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x v="2"/>
    <x v="3645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d v="2015-05-16T10:06:42"/>
    <d v="2015-06-16T23:30:00"/>
    <x v="0"/>
    <x v="3646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36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musical"/>
    <d v="2014-09-05T07:00:45"/>
    <d v="2014-10-05T07:00:45"/>
    <x v="3"/>
    <x v="3648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3649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  <x v="365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x v="3651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d v="2016-08-14T15:28:22"/>
    <d v="2016-08-25T03:59:00"/>
    <x v="2"/>
    <x v="365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d v="2015-07-06T08:43:27"/>
    <d v="2015-08-05T08:43:27"/>
    <x v="0"/>
    <x v="3653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d v="2016-03-11T09:59:46"/>
    <d v="2016-04-03T17:00:00"/>
    <x v="2"/>
    <x v="3654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d v="2015-06-18T19:16:38"/>
    <d v="2015-07-18T06:59:00"/>
    <x v="0"/>
    <x v="3655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d v="2017-01-02T21:50:36"/>
    <d v="2017-02-01T22:59:00"/>
    <x v="1"/>
    <x v="3656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  <x v="2"/>
    <x v="3657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d v="2014-05-16T20:36:20"/>
    <d v="2014-07-02T03:59:00"/>
    <x v="3"/>
    <x v="3658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d v="2015-02-20T06:39:10"/>
    <d v="2015-03-19T14:39:00"/>
    <x v="0"/>
    <x v="3659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  <x v="366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x v="3661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d v="2015-03-01T05:16:54"/>
    <d v="2015-03-31T04:16:54"/>
    <x v="0"/>
    <x v="3662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3663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d v="2016-06-02T05:58:09"/>
    <d v="2016-06-16T05:58:09"/>
    <x v="2"/>
    <x v="3664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d v="2015-10-17T19:23:42"/>
    <d v="2015-10-28T19:54:00"/>
    <x v="0"/>
    <x v="3665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x v="3666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d v="2015-06-18T23:16:59"/>
    <d v="2015-07-18T23:16:59"/>
    <x v="0"/>
    <x v="3667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d v="2015-06-30T13:20:52"/>
    <d v="2015-07-23T18:33:00"/>
    <x v="0"/>
    <x v="3668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d v="2015-05-12T16:12:17"/>
    <d v="2015-06-11T16:12:17"/>
    <x v="0"/>
    <x v="3669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d v="2015-05-18T12:20:11"/>
    <d v="2015-05-31T23:00:00"/>
    <x v="0"/>
    <x v="367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d v="2014-06-30T15:04:27"/>
    <d v="2014-07-21T03:59:00"/>
    <x v="3"/>
    <x v="3671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d v="2014-08-27T22:43:04"/>
    <d v="2014-09-26T22:43:04"/>
    <x v="3"/>
    <x v="3672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d v="2014-10-02T07:04:57"/>
    <d v="2014-11-05T12:52:00"/>
    <x v="3"/>
    <x v="367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  <x v="3674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  <x v="3675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d v="2014-08-25T19:34:44"/>
    <d v="2014-09-12T19:34:44"/>
    <x v="3"/>
    <x v="3676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d v="2014-06-12T13:46:58"/>
    <d v="2014-07-03T03:59:00"/>
    <x v="3"/>
    <x v="3677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d v="2015-04-26T12:44:58"/>
    <d v="2015-05-31T12:44:58"/>
    <x v="0"/>
    <x v="367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  <x v="3"/>
    <x v="3679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d v="2016-09-14T10:53:54"/>
    <d v="2016-10-05T10:53:54"/>
    <x v="2"/>
    <x v="368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d v="2016-01-05T15:38:10"/>
    <d v="2016-01-15T15:38:10"/>
    <x v="2"/>
    <x v="3681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d v="2014-05-13T16:26:58"/>
    <d v="2014-06-16T06:59:00"/>
    <x v="3"/>
    <x v="3682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d v="2016-09-20T02:48:16"/>
    <d v="2016-10-20T02:48:16"/>
    <x v="2"/>
    <x v="3683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d v="2015-08-03T04:19:46"/>
    <d v="2015-09-02T04:19:46"/>
    <x v="0"/>
    <x v="3684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d v="2014-04-24T14:14:19"/>
    <d v="2014-05-19T21:00:00"/>
    <x v="3"/>
    <x v="3685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d v="2015-08-14T15:54:20"/>
    <d v="2015-08-29T03:59:00"/>
    <x v="0"/>
    <x v="3686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d v="2014-05-28T05:14:15"/>
    <d v="2014-06-27T05:14:15"/>
    <x v="3"/>
    <x v="3687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d v="2014-07-09T18:53:24"/>
    <d v="2014-08-08T18:53:24"/>
    <x v="3"/>
    <x v="3688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d v="2015-05-23T19:50:39"/>
    <d v="2015-06-21T22:25:00"/>
    <x v="0"/>
    <x v="3689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  <x v="3690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d v="2015-01-16T16:48:49"/>
    <d v="2015-03-02T04:59:00"/>
    <x v="0"/>
    <x v="3691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  <x v="3692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d v="2015-11-01T04:35:29"/>
    <d v="2015-11-30T22:30:00"/>
    <x v="0"/>
    <x v="3693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d v="2016-04-30T03:12:47"/>
    <d v="2016-06-06T02:00:00"/>
    <x v="2"/>
    <x v="3694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d v="2014-12-22T20:53:30"/>
    <d v="2015-01-11T20:53:30"/>
    <x v="3"/>
    <x v="3695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  <x v="369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3697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d v="2016-02-01T19:21:27"/>
    <d v="2016-03-02T19:21:27"/>
    <x v="2"/>
    <x v="3698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14:26:56"/>
    <d v="2014-10-15T14:26:56"/>
    <x v="3"/>
    <x v="3699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d v="2014-08-31T14:03:20"/>
    <d v="2014-09-30T16:00:00"/>
    <x v="3"/>
    <x v="37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d v="2015-05-05T12:59:53"/>
    <d v="2015-06-04T12:59:53"/>
    <x v="0"/>
    <x v="3701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d v="2016-06-03T12:54:44"/>
    <d v="2016-07-10T22:59:00"/>
    <x v="2"/>
    <x v="370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d v="2016-07-05T12:06:28"/>
    <d v="2016-08-13T06:59:00"/>
    <x v="2"/>
    <x v="3703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d v="2016-04-01T16:33:14"/>
    <d v="2016-05-31T16:33:14"/>
    <x v="2"/>
    <x v="370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d v="2014-06-02T13:01:54"/>
    <d v="2014-06-23T18:00:00"/>
    <x v="3"/>
    <x v="3705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d v="2014-08-28T21:55:49"/>
    <d v="2014-09-12T21:55:49"/>
    <x v="3"/>
    <x v="3706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  <x v="3707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  <x v="3708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d v="2014-05-26T16:59:06"/>
    <d v="2014-06-25T16:59:06"/>
    <x v="3"/>
    <x v="3709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d v="2015-03-09T13:49:48"/>
    <d v="2015-04-03T13:49:48"/>
    <x v="0"/>
    <x v="371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  <x v="3711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d v="2015-05-10T04:07:47"/>
    <d v="2015-05-31T06:59:00"/>
    <x v="0"/>
    <x v="3712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d v="2016-05-15T17:42:46"/>
    <d v="2016-06-04T17:42:46"/>
    <x v="2"/>
    <x v="3713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d v="2015-04-24T13:21:07"/>
    <d v="2015-05-26T03:59:00"/>
    <x v="0"/>
    <x v="3714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d v="2015-02-01T23:53:39"/>
    <d v="2015-03-31T12:52:00"/>
    <x v="0"/>
    <x v="3715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d v="2015-12-22T21:18:29"/>
    <d v="2016-01-21T21:18:29"/>
    <x v="0"/>
    <x v="3716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  <x v="0"/>
    <x v="3717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d v="2015-01-28T17:11:15"/>
    <d v="2015-02-27T17:11:15"/>
    <x v="0"/>
    <x v="3718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3719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d v="2015-06-10T23:50:06"/>
    <d v="2015-07-02T23:50:06"/>
    <x v="0"/>
    <x v="372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d v="2014-10-15T22:28:04"/>
    <d v="2014-11-05T23:28:04"/>
    <x v="3"/>
    <x v="3721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d v="2016-01-12T16:07:27"/>
    <d v="2016-02-11T22:59:00"/>
    <x v="2"/>
    <x v="372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d v="2014-10-31T18:04:22"/>
    <d v="2014-11-30T19:04:22"/>
    <x v="3"/>
    <x v="372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d v="2016-04-05T11:47:40"/>
    <d v="2016-05-04T23:00:00"/>
    <x v="2"/>
    <x v="3724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3725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d v="2016-04-02T03:22:51"/>
    <d v="2016-04-29T21:00:00"/>
    <x v="2"/>
    <x v="3726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d v="2016-09-19T08:21:34"/>
    <d v="2016-10-20T04:55:00"/>
    <x v="2"/>
    <x v="3727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d v="2015-07-20T04:06:16"/>
    <d v="2015-08-19T04:06:16"/>
    <x v="0"/>
    <x v="3728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  <x v="0"/>
    <x v="3729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73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d v="2014-12-10T18:04:06"/>
    <d v="2015-01-10T03:23:00"/>
    <x v="3"/>
    <x v="3731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d v="2014-11-25T16:15:33"/>
    <d v="2015-01-24T12:00:00"/>
    <x v="3"/>
    <x v="3732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0"/>
    <x v="3733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d v="2015-03-26T21:38:16"/>
    <d v="2015-05-25T21:38:16"/>
    <x v="0"/>
    <x v="3734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d v="2015-04-28T16:38:09"/>
    <d v="2015-05-28T16:38:09"/>
    <x v="0"/>
    <x v="3735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d v="2015-02-13T17:04:53"/>
    <d v="2015-03-23T18:00:00"/>
    <x v="0"/>
    <x v="3736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d v="2015-10-20T16:35:03"/>
    <d v="2015-11-12T06:59:00"/>
    <x v="0"/>
    <x v="3737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3738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d v="2016-06-27T10:47:48"/>
    <d v="2016-07-17T10:47:48"/>
    <x v="2"/>
    <x v="3739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d v="2014-07-13T02:09:15"/>
    <d v="2014-08-12T01:53:58"/>
    <x v="3"/>
    <x v="374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0"/>
    <x v="3741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3742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3"/>
    <x v="374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3"/>
    <x v="3744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745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d v="2016-09-08T09:20:39"/>
    <d v="2016-10-08T09:20:39"/>
    <x v="2"/>
    <x v="3746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3747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plays"/>
    <d v="2016-01-26T16:57:16"/>
    <d v="2016-02-16T05:59:00"/>
    <x v="2"/>
    <x v="3748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3749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d v="2015-01-12T23:33:28"/>
    <d v="2015-02-10T07:59:00"/>
    <x v="0"/>
    <x v="375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d v="2016-02-03T00:51:13"/>
    <d v="2016-04-02T23:51:13"/>
    <x v="2"/>
    <x v="3751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x v="375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d v="2015-05-04T19:46:40"/>
    <d v="2015-06-03T00:00:00"/>
    <x v="0"/>
    <x v="3753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  <x v="3754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d v="2016-03-16T20:48:27"/>
    <d v="2016-04-15T20:48:27"/>
    <x v="2"/>
    <x v="3755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d v="2014-05-12T19:33:18"/>
    <d v="2014-06-11T19:33:18"/>
    <x v="3"/>
    <x v="3756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d v="2014-11-11T20:25:15"/>
    <d v="2014-12-01T20:25:15"/>
    <x v="3"/>
    <x v="3757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d v="2014-04-18T11:18:58"/>
    <d v="2014-05-19T05:00:00"/>
    <x v="3"/>
    <x v="3758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cal"/>
    <d v="2015-06-27T02:35:53"/>
    <d v="2015-08-26T02:35:53"/>
    <x v="0"/>
    <x v="3759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d v="2014-04-10T12:36:26"/>
    <d v="2014-05-05T12:36:26"/>
    <x v="3"/>
    <x v="376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x v="3761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d v="2015-07-08T19:31:29"/>
    <d v="2015-08-02T19:31:29"/>
    <x v="0"/>
    <x v="3762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  <x v="3763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  <x v="3764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cal"/>
    <d v="2014-06-30T18:38:02"/>
    <d v="2014-07-30T18:38:02"/>
    <x v="3"/>
    <x v="3765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d v="2014-05-29T04:00:45"/>
    <d v="2014-07-03T04:00:45"/>
    <x v="3"/>
    <x v="3766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d v="2015-02-15T00:28:17"/>
    <d v="2015-03-01T04:59:00"/>
    <x v="0"/>
    <x v="3767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d v="2014-05-13T17:28:10"/>
    <d v="2014-06-12T17:28:10"/>
    <x v="3"/>
    <x v="3768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  <x v="376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377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  <x v="3771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d v="2016-11-08T14:48:26"/>
    <d v="2016-11-29T06:00:00"/>
    <x v="2"/>
    <x v="377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d v="2016-10-13T00:07:27"/>
    <d v="2016-11-15T02:08:00"/>
    <x v="2"/>
    <x v="3773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3774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d v="2015-03-12T22:37:23"/>
    <d v="2015-04-09T04:00:00"/>
    <x v="0"/>
    <x v="3775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d v="2014-06-24T08:49:38"/>
    <d v="2014-08-01T01:00:00"/>
    <x v="3"/>
    <x v="3776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d v="2014-09-05T02:40:21"/>
    <d v="2014-09-27T04:00:00"/>
    <x v="3"/>
    <x v="3777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d v="2014-12-16T19:39:40"/>
    <d v="2015-02-14T19:39:40"/>
    <x v="3"/>
    <x v="3778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d v="2016-02-25T17:39:00"/>
    <d v="2016-03-26T16:39:00"/>
    <x v="2"/>
    <x v="3779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378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d v="2014-08-14T21:11:25"/>
    <d v="2014-09-08T21:11:25"/>
    <x v="3"/>
    <x v="3781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d v="2016-06-25T20:41:37"/>
    <d v="2016-07-24T23:00:00"/>
    <x v="2"/>
    <x v="378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d v="2016-02-20T03:22:00"/>
    <d v="2016-03-15T16:00:00"/>
    <x v="2"/>
    <x v="3783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x v="3784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  <x v="2"/>
    <x v="3785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d v="2016-04-27T00:54:35"/>
    <d v="2016-05-27T00:54:35"/>
    <x v="2"/>
    <x v="3786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d v="2015-06-12T12:50:06"/>
    <d v="2015-07-11T03:59:00"/>
    <x v="0"/>
    <x v="3787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d v="2015-11-25T16:41:59"/>
    <d v="2015-12-23T16:18:00"/>
    <x v="0"/>
    <x v="3788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d v="2015-05-14T19:10:18"/>
    <d v="2015-06-15T19:10:18"/>
    <x v="0"/>
    <x v="3789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2"/>
    <x v="3790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3"/>
    <x v="3791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d v="2015-06-15T10:43:42"/>
    <d v="2015-07-15T10:43:42"/>
    <x v="0"/>
    <x v="379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d v="2014-11-25T22:32:09"/>
    <d v="2014-12-16T22:32:09"/>
    <x v="3"/>
    <x v="379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379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d v="2015-07-16T10:28:10"/>
    <d v="2015-08-28T22:30:00"/>
    <x v="0"/>
    <x v="3795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x v="379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d v="2015-03-21T21:09:25"/>
    <d v="2015-04-20T21:09:25"/>
    <x v="0"/>
    <x v="3797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d v="2014-07-11T17:20:48"/>
    <d v="2014-08-10T17:20:48"/>
    <x v="3"/>
    <x v="379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  <x v="2"/>
    <x v="3799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3"/>
    <x v="38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d v="2014-12-02T16:13:36"/>
    <d v="2015-01-02T16:13:36"/>
    <x v="3"/>
    <x v="3801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0"/>
    <x v="3802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d v="2016-02-03T23:19:28"/>
    <d v="2016-03-04T23:19:28"/>
    <x v="2"/>
    <x v="3803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2"/>
    <x v="3804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805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d v="2014-06-09T06:13:01"/>
    <d v="2014-06-29T06:13:01"/>
    <x v="3"/>
    <x v="3806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cal"/>
    <d v="2015-03-27T21:48:59"/>
    <d v="2015-04-03T21:48:59"/>
    <x v="0"/>
    <x v="3807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musical"/>
    <d v="2015-02-24T10:53:39"/>
    <d v="2015-04-25T09:53:39"/>
    <x v="0"/>
    <x v="3808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d v="2014-06-10T12:38:27"/>
    <d v="2014-07-30T23:00:00"/>
    <x v="3"/>
    <x v="3809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d v="2015-02-19T20:22:38"/>
    <d v="2015-03-21T19:22:38"/>
    <x v="0"/>
    <x v="38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  <x v="3811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d v="2015-04-15T18:01:48"/>
    <d v="2015-06-01T03:59:00"/>
    <x v="0"/>
    <x v="3812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d v="2016-05-07T06:37:01"/>
    <d v="2016-06-14T21:43:00"/>
    <x v="2"/>
    <x v="3813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d v="2015-02-23T21:41:52"/>
    <d v="2015-04-01T03:59:00"/>
    <x v="0"/>
    <x v="3814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  <x v="3815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d v="2014-06-17T16:33:43"/>
    <d v="2014-07-17T16:33:43"/>
    <x v="3"/>
    <x v="3816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  <x v="0"/>
    <x v="3817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x v="3818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d v="2015-06-29T05:01:44"/>
    <d v="2015-07-17T21:02:00"/>
    <x v="0"/>
    <x v="3819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d v="2015-06-05T15:38:37"/>
    <d v="2015-07-05T15:38:37"/>
    <x v="0"/>
    <x v="382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d v="2015-12-03T04:20:07"/>
    <d v="2016-01-04T04:20:07"/>
    <x v="0"/>
    <x v="3821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d v="2015-11-21T20:06:57"/>
    <d v="2016-01-19T22:59:00"/>
    <x v="0"/>
    <x v="3822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x v="3823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  <x v="3824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d v="2015-05-27T01:40:14"/>
    <d v="2015-06-17T01:40:14"/>
    <x v="0"/>
    <x v="3825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d v="2015-04-07T10:09:54"/>
    <d v="2015-05-07T10:09:54"/>
    <x v="0"/>
    <x v="3826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d v="2015-01-30T22:16:41"/>
    <d v="2015-03-27T00:00:00"/>
    <x v="0"/>
    <x v="3827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  <x v="3828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d v="2016-08-11T20:46:11"/>
    <d v="2016-08-31T20:46:11"/>
    <x v="2"/>
    <x v="3829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383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d v="2014-10-15T20:22:25"/>
    <d v="2014-11-05T21:22:25"/>
    <x v="3"/>
    <x v="3831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d v="2016-01-06T02:45:35"/>
    <d v="2016-02-20T02:45:35"/>
    <x v="2"/>
    <x v="383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d v="2014-11-20T20:56:12"/>
    <d v="2014-12-01T19:09:00"/>
    <x v="3"/>
    <x v="383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d v="2015-05-19T10:41:07"/>
    <d v="2015-06-18T10:41:07"/>
    <x v="0"/>
    <x v="3834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3835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d v="2016-07-02T22:14:12"/>
    <d v="2016-08-03T04:09:00"/>
    <x v="2"/>
    <x v="3836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d v="2015-05-28T18:22:38"/>
    <d v="2015-07-03T18:22:38"/>
    <x v="0"/>
    <x v="3837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d v="2015-04-22T17:03:29"/>
    <d v="2015-05-22T17:03:29"/>
    <x v="0"/>
    <x v="3838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d v="2015-05-31T03:25:24"/>
    <d v="2015-07-30T03:25:24"/>
    <x v="0"/>
    <x v="3839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  <x v="384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d v="2014-05-21T18:51:27"/>
    <d v="2014-07-20T18:51:27"/>
    <x v="3"/>
    <x v="3841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d v="2014-04-11T11:50:52"/>
    <d v="2014-05-11T11:50:52"/>
    <x v="3"/>
    <x v="384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d v="2014-05-07T01:44:24"/>
    <d v="2014-06-01T01:44:24"/>
    <x v="3"/>
    <x v="384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d v="2014-05-07T14:48:54"/>
    <d v="2014-06-03T06:59:00"/>
    <x v="3"/>
    <x v="3844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d v="2015-09-01T15:02:54"/>
    <d v="2015-10-01T15:02:54"/>
    <x v="0"/>
    <x v="3845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d v="2014-09-03T05:19:02"/>
    <d v="2014-10-04T06:59:00"/>
    <x v="3"/>
    <x v="3846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d v="2015-06-04T05:23:11"/>
    <d v="2015-07-19T05:23:11"/>
    <x v="0"/>
    <x v="3847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d v="2015-09-18T19:36:29"/>
    <d v="2015-10-18T19:36:29"/>
    <x v="0"/>
    <x v="3848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d v="2015-05-12T18:24:44"/>
    <d v="2015-06-11T18:24:44"/>
    <x v="0"/>
    <x v="3849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2T02:59:03"/>
    <d v="2015-01-01T02:59:03"/>
    <x v="3"/>
    <x v="385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  <x v="0"/>
    <x v="3851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2T04:34:36"/>
    <d v="2015-03-27T03:34:36"/>
    <x v="0"/>
    <x v="3852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d v="2014-07-28T20:09:38"/>
    <d v="2014-09-01T20:09:38"/>
    <x v="3"/>
    <x v="385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d v="2015-04-09T21:14:18"/>
    <d v="2015-05-09T21:14:18"/>
    <x v="0"/>
    <x v="3854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23:17:51"/>
    <d v="2015-03-26T22:17:51"/>
    <x v="0"/>
    <x v="3855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7:50:03"/>
    <d v="2015-03-08T16:50:03"/>
    <x v="0"/>
    <x v="3856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7:41:30"/>
    <d v="2014-08-01T17:12:00"/>
    <x v="3"/>
    <x v="3857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3858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21:26:47"/>
    <d v="2014-06-25T21:00:00"/>
    <x v="3"/>
    <x v="3859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d v="2014-07-13T15:51:50"/>
    <d v="2014-08-12T15:51:50"/>
    <x v="3"/>
    <x v="386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3861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d v="2016-08-29T06:15:56"/>
    <d v="2016-09-12T16:59:00"/>
    <x v="2"/>
    <x v="386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0"/>
    <x v="3863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21:24:14"/>
    <d v="2015-11-17T22:24:14"/>
    <x v="0"/>
    <x v="386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d v="2014-07-21T15:38:18"/>
    <d v="2014-08-30T05:30:00"/>
    <x v="3"/>
    <x v="3865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d v="2016-02-02T22:43:41"/>
    <d v="2016-03-23T03:29:00"/>
    <x v="2"/>
    <x v="3866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  <x v="2"/>
    <x v="3867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plays"/>
    <d v="2014-08-14T15:50:05"/>
    <d v="2014-09-08T15:50:05"/>
    <x v="3"/>
    <x v="3868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d v="2015-02-12T17:23:12"/>
    <d v="2015-03-14T03:11:00"/>
    <x v="0"/>
    <x v="3869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3870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d v="2017-01-28T18:44:10"/>
    <d v="2017-03-29T17:44:10"/>
    <x v="1"/>
    <x v="387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3872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0"/>
    <x v="3873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0"/>
    <x v="3874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2"/>
    <x v="3875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cal"/>
    <d v="2016-01-03T14:58:48"/>
    <d v="2016-02-02T14:58:48"/>
    <x v="2"/>
    <x v="3876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d v="2016-11-08T16:15:52"/>
    <d v="2016-12-08T16:15:52"/>
    <x v="2"/>
    <x v="3877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d v="2015-05-30T19:39:06"/>
    <d v="2015-06-30T03:59:00"/>
    <x v="0"/>
    <x v="3878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3"/>
    <x v="3879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d v="2014-06-25T19:33:40"/>
    <d v="2014-07-30T23:00:00"/>
    <x v="3"/>
    <x v="388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388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2"/>
    <x v="388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3"/>
    <x v="388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0"/>
    <x v="388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2"/>
    <x v="3885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3"/>
    <x v="388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d v="2015-03-16T20:35:29"/>
    <d v="2015-05-01T22:00:00"/>
    <x v="0"/>
    <x v="388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musical"/>
    <d v="2017-01-27T13:05:58"/>
    <d v="2017-02-26T13:05:58"/>
    <x v="1"/>
    <x v="388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d v="2014-12-04T00:07:10"/>
    <d v="2015-01-04T23:26:00"/>
    <x v="3"/>
    <x v="388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d v="2015-06-16T18:12:24"/>
    <d v="2015-08-15T18:12:24"/>
    <x v="0"/>
    <x v="389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d v="2015-02-21T03:10:44"/>
    <d v="2015-03-23T04:59:00"/>
    <x v="0"/>
    <x v="389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3"/>
    <x v="389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d v="2014-05-20T15:47:20"/>
    <d v="2014-07-01T06:00:00"/>
    <x v="3"/>
    <x v="389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d v="2016-11-05T23:00:12"/>
    <d v="2016-12-06T04:59:00"/>
    <x v="2"/>
    <x v="389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389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d v="2014-06-03T04:36:18"/>
    <d v="2014-06-17T04:36:18"/>
    <x v="3"/>
    <x v="389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d v="2014-12-09T20:58:03"/>
    <d v="2015-01-08T20:58:03"/>
    <x v="3"/>
    <x v="389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d v="2015-07-08T11:34:30"/>
    <d v="2015-08-17T16:00:00"/>
    <x v="0"/>
    <x v="389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8:36:01"/>
    <d v="2014-08-12T18:36:01"/>
    <x v="3"/>
    <x v="389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2T02:13:11"/>
    <d v="2015-06-11T02:13:11"/>
    <x v="0"/>
    <x v="390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d v="2015-11-09T19:49:59"/>
    <d v="2015-12-19T19:49:59"/>
    <x v="0"/>
    <x v="390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d v="2016-10-20T11:14:02"/>
    <d v="2016-11-14T12:14:02"/>
    <x v="2"/>
    <x v="39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0"/>
    <x v="390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5:30:00"/>
    <d v="2015-04-15T05:04:00"/>
    <x v="0"/>
    <x v="390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d v="2015-04-30T14:58:23"/>
    <d v="2015-06-11T23:00:00"/>
    <x v="0"/>
    <x v="390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d v="2015-05-19T22:01:33"/>
    <d v="2015-06-26T13:25:00"/>
    <x v="0"/>
    <x v="390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d v="2014-09-24T19:40:06"/>
    <d v="2014-10-26T20:08:00"/>
    <x v="3"/>
    <x v="390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d v="2014-07-14T03:14:56"/>
    <d v="2014-07-29T03:14:56"/>
    <x v="3"/>
    <x v="390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d v="2014-08-12T08:37:22"/>
    <d v="2014-09-11T08:37:22"/>
    <x v="3"/>
    <x v="390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d v="2015-08-08T18:09:57"/>
    <d v="2015-09-07T18:09:57"/>
    <x v="0"/>
    <x v="39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d v="2014-10-27T19:29:37"/>
    <d v="2014-11-26T20:29:37"/>
    <x v="3"/>
    <x v="391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d v="2015-02-24T06:28:50"/>
    <d v="2015-04-25T04:35:00"/>
    <x v="0"/>
    <x v="391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  <x v="391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d v="2015-04-20T19:39:16"/>
    <d v="2015-05-10T22:59:00"/>
    <x v="0"/>
    <x v="391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d v="2016-05-02T23:38:29"/>
    <d v="2016-06-01T23:38:29"/>
    <x v="2"/>
    <x v="391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2"/>
    <x v="391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d v="2014-08-12T12:39:21"/>
    <d v="2014-09-11T12:39:21"/>
    <x v="3"/>
    <x v="391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5:57:03"/>
    <d v="2014-08-04T16:00:00"/>
    <x v="3"/>
    <x v="391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d v="2015-12-20T16:26:13"/>
    <d v="2016-01-18T00:00:00"/>
    <x v="0"/>
    <x v="391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9:17:40"/>
    <d v="2016-11-13T10:17:40"/>
    <x v="2"/>
    <x v="392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3"/>
    <x v="392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d v="2015-01-16T18:26:50"/>
    <d v="2015-03-02T23:00:00"/>
    <x v="0"/>
    <x v="392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d v="2015-03-12T23:31:11"/>
    <d v="2015-04-09T23:31:11"/>
    <x v="0"/>
    <x v="392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d v="2014-05-27T23:02:02"/>
    <d v="2014-06-26T23:02:02"/>
    <x v="3"/>
    <x v="392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392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7T02:02:28"/>
    <d v="2014-12-27T02:02:28"/>
    <x v="3"/>
    <x v="392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92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d v="2015-09-18T16:23:47"/>
    <d v="2015-10-16T04:59:00"/>
    <x v="0"/>
    <x v="392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d v="2016-08-19T19:51:05"/>
    <d v="2016-09-18T19:51:05"/>
    <x v="2"/>
    <x v="392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2"/>
    <x v="393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0"/>
    <x v="393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d v="2016-02-15T04:02:44"/>
    <d v="2016-03-16T03:02:44"/>
    <x v="2"/>
    <x v="393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d v="2016-06-17T23:14:22"/>
    <d v="2016-07-17T00:43:00"/>
    <x v="2"/>
    <x v="393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  <x v="393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d v="2015-08-05T15:45:46"/>
    <d v="2015-10-04T15:45:46"/>
    <x v="0"/>
    <x v="393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2"/>
    <x v="393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d v="2016-06-13T15:09:20"/>
    <d v="2016-07-11T15:09:20"/>
    <x v="2"/>
    <x v="393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d v="2015-05-27T21:44:14"/>
    <d v="2015-06-27T21:44:14"/>
    <x v="0"/>
    <x v="393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9:36:19"/>
    <d v="2014-10-07T04:30:00"/>
    <x v="3"/>
    <x v="393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11:49:11"/>
    <d v="2015-01-02T11:49:11"/>
    <x v="3"/>
    <x v="394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d v="2014-10-28T14:05:37"/>
    <d v="2014-11-25T01:00:00"/>
    <x v="3"/>
    <x v="394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0"/>
    <x v="394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d v="2015-10-02T18:41:08"/>
    <d v="2015-11-02T16:50:00"/>
    <x v="0"/>
    <x v="394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0"/>
    <x v="394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9:14:28"/>
    <d v="2015-05-15T19:14:28"/>
    <x v="0"/>
    <x v="394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20:00:22"/>
    <d v="2015-02-28T08:00:00"/>
    <x v="0"/>
    <x v="394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d v="2016-09-02T03:25:44"/>
    <d v="2016-10-02T03:25:44"/>
    <x v="2"/>
    <x v="394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94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d v="2015-01-12T02:53:41"/>
    <d v="2015-02-11T02:53:41"/>
    <x v="0"/>
    <x v="394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d v="2016-03-10T16:51:20"/>
    <d v="2016-04-08T18:35:00"/>
    <x v="2"/>
    <x v="395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x v="395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d v="2015-08-27T18:58:10"/>
    <d v="2015-10-26T18:58:10"/>
    <x v="0"/>
    <x v="395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2"/>
    <x v="395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3"/>
    <x v="395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d v="2015-10-29T20:22:21"/>
    <d v="2015-11-28T21:22:21"/>
    <x v="0"/>
    <x v="395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2"/>
    <x v="395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d v="2016-05-23T23:25:54"/>
    <d v="2016-07-08T23:25:54"/>
    <x v="2"/>
    <x v="395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d v="2014-06-26T22:48:32"/>
    <d v="2014-08-02T14:00:00"/>
    <x v="3"/>
    <x v="395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d v="2014-08-29T18:55:56"/>
    <d v="2014-09-28T18:55:56"/>
    <x v="3"/>
    <x v="395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20:17:36"/>
    <d v="2016-01-03T20:17:36"/>
    <x v="0"/>
    <x v="396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21:23:30"/>
    <d v="2014-05-08T21:23:30"/>
    <x v="3"/>
    <x v="396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d v="2015-11-03T14:54:54"/>
    <d v="2015-11-28T14:54:54"/>
    <x v="0"/>
    <x v="396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0"/>
    <x v="396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7:19:46"/>
    <d v="2015-04-19T16:19:46"/>
    <x v="0"/>
    <x v="396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d v="2016-02-14T05:39:40"/>
    <d v="2016-04-14T04:39:40"/>
    <x v="2"/>
    <x v="396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7:04:38"/>
    <d v="2014-07-24T02:59:00"/>
    <x v="3"/>
    <x v="396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d v="2017-02-04T06:58:27"/>
    <d v="2017-03-06T06:58:27"/>
    <x v="1"/>
    <x v="396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d v="2016-03-23T19:34:33"/>
    <d v="2016-05-22T19:34:33"/>
    <x v="2"/>
    <x v="396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d v="2016-08-19T20:30:46"/>
    <d v="2016-08-29T03:55:00"/>
    <x v="2"/>
    <x v="396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d v="2016-03-18T20:43:31"/>
    <d v="2016-04-17T20:43:31"/>
    <x v="2"/>
    <x v="397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d v="2014-06-21T12:52:06"/>
    <d v="2014-07-21T12:52:06"/>
    <x v="3"/>
    <x v="397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d v="2014-12-08T01:37:14"/>
    <d v="2015-02-06T01:37:14"/>
    <x v="3"/>
    <x v="397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d v="2016-04-09T16:25:10"/>
    <d v="2016-05-09T04:00:00"/>
    <x v="2"/>
    <x v="397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  <x v="397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2"/>
    <x v="397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d v="2014-07-10T20:36:01"/>
    <d v="2014-08-01T07:00:00"/>
    <x v="3"/>
    <x v="397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d v="2016-06-22T18:55:32"/>
    <d v="2016-07-22T18:55:32"/>
    <x v="2"/>
    <x v="397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  <x v="3"/>
    <x v="397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d v="2015-03-06T21:40:57"/>
    <d v="2015-03-29T20:00:00"/>
    <x v="0"/>
    <x v="397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  <x v="398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d v="2016-05-18T04:19:09"/>
    <d v="2016-07-17T04:19:09"/>
    <x v="2"/>
    <x v="398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398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d v="2014-04-18T20:52:36"/>
    <d v="2014-05-20T06:59:00"/>
    <x v="3"/>
    <x v="398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d v="2014-10-08T23:07:24"/>
    <d v="2014-11-08T00:00:00"/>
    <x v="3"/>
    <x v="398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d v="2016-01-30T16:58:40"/>
    <d v="2016-02-20T21:05:00"/>
    <x v="2"/>
    <x v="398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d v="2016-04-07T13:09:54"/>
    <d v="2016-05-06T13:04:00"/>
    <x v="2"/>
    <x v="398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d v="2014-05-06T22:11:30"/>
    <d v="2014-05-16T22:11:30"/>
    <x v="3"/>
    <x v="398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d v="2015-08-14T01:56:53"/>
    <d v="2015-08-29T01:56:53"/>
    <x v="0"/>
    <x v="398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0"/>
    <x v="398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d v="2016-02-01T16:08:13"/>
    <d v="2016-03-02T16:08:13"/>
    <x v="2"/>
    <x v="399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399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d v="2015-10-12T22:34:19"/>
    <d v="2015-12-11T23:34:19"/>
    <x v="0"/>
    <x v="399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d v="2015-04-13T20:45:12"/>
    <d v="2015-05-13T20:45:12"/>
    <x v="0"/>
    <x v="399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9:21:30"/>
    <d v="2014-07-19T09:21:30"/>
    <x v="3"/>
    <x v="399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399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d v="2014-11-07T06:24:24"/>
    <d v="2014-11-20T16:04:00"/>
    <x v="3"/>
    <x v="399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0"/>
    <x v="399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d v="2015-02-26T23:07:06"/>
    <d v="2015-03-28T22:07:06"/>
    <x v="0"/>
    <x v="399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d v="2014-07-22T19:53:18"/>
    <d v="2014-08-31T19:51:49"/>
    <x v="3"/>
    <x v="399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d v="2016-03-08T15:29:18"/>
    <d v="2016-05-07T14:29:18"/>
    <x v="2"/>
    <x v="400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d v="2017-02-09T23:08:28"/>
    <d v="2017-03-01T19:00:00"/>
    <x v="1"/>
    <x v="400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d v="2014-08-28T01:02:41"/>
    <d v="2014-09-27T01:02:41"/>
    <x v="3"/>
    <x v="4002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  <x v="0"/>
    <x v="4003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8T03:54:17"/>
    <d v="2014-10-08T03:54:17"/>
    <x v="3"/>
    <x v="4004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d v="2014-08-21T19:23:05"/>
    <d v="2014-10-20T19:23:05"/>
    <x v="3"/>
    <x v="40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d v="2016-01-22T18:33:07"/>
    <d v="2016-02-16T18:33:07"/>
    <x v="2"/>
    <x v="4006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8:33:01"/>
    <d v="2014-08-26T16:28:00"/>
    <x v="3"/>
    <x v="4007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4008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d v="2014-07-31T16:49:20"/>
    <d v="2014-09-09T16:49:20"/>
    <x v="3"/>
    <x v="4009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d v="2014-10-09T18:29:26"/>
    <d v="2014-10-26T18:29:26"/>
    <x v="3"/>
    <x v="40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13:04:38"/>
    <d v="2015-01-28T13:04:38"/>
    <x v="3"/>
    <x v="4011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0"/>
    <x v="4012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7:13:43"/>
    <d v="2015-02-16T07:13:43"/>
    <x v="0"/>
    <x v="401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4014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d v="2015-06-19T18:44:23"/>
    <d v="2015-07-19T18:44:23"/>
    <x v="0"/>
    <x v="4015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x v="4016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6:07:54"/>
    <d v="2014-09-04T16:07:54"/>
    <x v="3"/>
    <x v="4017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d v="2016-09-07T21:51:48"/>
    <d v="2016-10-07T21:51:48"/>
    <x v="2"/>
    <x v="401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d v="2016-02-17T16:13:16"/>
    <d v="2016-04-15T16:28:00"/>
    <x v="2"/>
    <x v="4019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d v="2015-02-22T04:34:59"/>
    <d v="2015-03-24T03:34:59"/>
    <x v="0"/>
    <x v="402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d v="2014-08-27T21:52:38"/>
    <d v="2014-10-26T21:52:38"/>
    <x v="3"/>
    <x v="4021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d v="2014-12-17T14:01:07"/>
    <d v="2015-02-01T02:54:00"/>
    <x v="3"/>
    <x v="4022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40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6:04:57"/>
    <d v="2015-08-31T16:04:57"/>
    <x v="0"/>
    <x v="4024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4025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0"/>
    <x v="4026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d v="2017-02-02T23:18:01"/>
    <d v="2017-02-23T01:00:00"/>
    <x v="1"/>
    <x v="4027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d v="2014-05-06T22:31:40"/>
    <d v="2014-06-05T22:31:40"/>
    <x v="3"/>
    <x v="4028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0"/>
    <x v="4029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  <x v="403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3"/>
    <x v="4031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d v="2015-10-16T19:25:16"/>
    <d v="2015-12-15T20:25:16"/>
    <x v="0"/>
    <x v="4032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d v="2016-09-01T06:27:04"/>
    <d v="2016-10-02T09:00:00"/>
    <x v="2"/>
    <x v="4033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d v="2015-03-04T22:44:10"/>
    <d v="2015-04-03T21:44:10"/>
    <x v="0"/>
    <x v="4034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  <x v="3"/>
    <x v="4035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d v="2014-06-14T22:29:24"/>
    <d v="2014-07-01T22:30:00"/>
    <x v="3"/>
    <x v="4036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d v="2016-05-07T01:41:55"/>
    <d v="2016-05-24T14:25:00"/>
    <x v="2"/>
    <x v="4037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  <x v="3"/>
    <x v="4038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4039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  <x v="0"/>
    <x v="404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11:22:34"/>
    <d v="2016-09-06T11:22:34"/>
    <x v="2"/>
    <x v="4041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2T02:01:04"/>
    <d v="2015-01-20T19:16:00"/>
    <x v="3"/>
    <x v="4042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3"/>
    <x v="404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  <x v="0"/>
    <x v="4044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2T04:49:49"/>
    <d v="2014-08-21T04:49:49"/>
    <x v="3"/>
    <x v="4045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d v="2014-09-22T15:36:50"/>
    <d v="2014-10-22T15:36:50"/>
    <x v="3"/>
    <x v="4046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d v="2014-12-18T00:32:23"/>
    <d v="2015-01-11T01:00:00"/>
    <x v="3"/>
    <x v="4047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d v="2016-03-07T12:13:07"/>
    <d v="2016-04-11T11:13:07"/>
    <x v="2"/>
    <x v="4048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23:00:15"/>
    <d v="2015-07-14T23:00:15"/>
    <x v="0"/>
    <x v="4049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d v="2014-09-23T15:16:31"/>
    <d v="2014-10-23T15:16:31"/>
    <x v="3"/>
    <x v="405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3"/>
    <x v="4051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d v="2014-08-14T21:05:16"/>
    <d v="2014-10-13T21:05:16"/>
    <x v="3"/>
    <x v="4052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405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2"/>
    <x v="4054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d v="2014-05-20T15:33:51"/>
    <d v="2014-06-19T15:33:51"/>
    <x v="3"/>
    <x v="4055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  <x v="4056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d v="2015-11-02T23:14:40"/>
    <d v="2015-11-25T23:00:00"/>
    <x v="0"/>
    <x v="4057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d v="2016-03-17T01:27:24"/>
    <d v="2016-04-01T03:59:00"/>
    <x v="2"/>
    <x v="405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d v="2014-08-15T15:22:32"/>
    <d v="2014-09-16T03:00:00"/>
    <x v="3"/>
    <x v="4059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6:40:56"/>
    <d v="2014-06-23T16:00:00"/>
    <x v="3"/>
    <x v="406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4061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d v="2016-06-02T17:44:28"/>
    <d v="2016-07-02T17:44:28"/>
    <x v="2"/>
    <x v="406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d v="2014-05-28T16:21:24"/>
    <d v="2014-06-27T16:21:24"/>
    <x v="3"/>
    <x v="406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d v="2015-03-30T14:07:06"/>
    <d v="2015-04-29T14:07:06"/>
    <x v="0"/>
    <x v="4064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d v="2014-07-13T22:50:11"/>
    <d v="2014-08-12T22:50:11"/>
    <x v="3"/>
    <x v="4065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d v="2016-04-19T00:56:28"/>
    <d v="2016-05-19T00:56:28"/>
    <x v="2"/>
    <x v="4066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d v="2015-08-19T02:49:10"/>
    <d v="2015-09-28T02:49:10"/>
    <x v="0"/>
    <x v="4067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4068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d v="2015-01-18T15:52:36"/>
    <d v="2015-02-28T12:00:00"/>
    <x v="0"/>
    <x v="4069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6:00:20"/>
    <d v="2015-03-01T03:00:00"/>
    <x v="0"/>
    <x v="407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2"/>
    <x v="407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8:35:11"/>
    <d v="2014-08-21T18:35:11"/>
    <x v="3"/>
    <x v="4072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d v="2015-03-15T08:17:06"/>
    <d v="2015-05-09T04:00:00"/>
    <x v="0"/>
    <x v="4073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d v="2015-10-06T13:16:15"/>
    <d v="2015-11-05T14:16:15"/>
    <x v="0"/>
    <x v="4074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d v="2014-05-20T01:06:09"/>
    <d v="2014-06-30T17:28:00"/>
    <x v="3"/>
    <x v="4075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3"/>
    <x v="4076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7:03:14"/>
    <d v="2016-12-21T17:03:14"/>
    <x v="2"/>
    <x v="4077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2"/>
    <x v="4078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d v="2016-05-20T22:32:01"/>
    <d v="2016-06-19T22:32:01"/>
    <x v="2"/>
    <x v="4079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2"/>
    <x v="408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d v="2015-02-06T13:57:05"/>
    <d v="2015-03-08T12:57:05"/>
    <x v="0"/>
    <x v="4081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4082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d v="2015-12-15T18:16:56"/>
    <d v="2016-01-14T18:16:56"/>
    <x v="0"/>
    <x v="4083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d v="2016-09-09T10:28:26"/>
    <d v="2016-10-09T10:28:26"/>
    <x v="2"/>
    <x v="4084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d v="2015-02-23T14:29:35"/>
    <d v="2015-03-24T03:59:00"/>
    <x v="0"/>
    <x v="4085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22:34:59"/>
    <d v="2015-11-21T04:00:00"/>
    <x v="0"/>
    <x v="4086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2"/>
    <x v="4087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14:42:04"/>
    <d v="2015-01-16T10:26:00"/>
    <x v="3"/>
    <x v="4088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7:34:48"/>
    <d v="2015-05-31T17:35:00"/>
    <x v="0"/>
    <x v="4089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d v="2015-07-24T16:08:57"/>
    <d v="2015-08-07T15:00:00"/>
    <x v="0"/>
    <x v="409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  <x v="3"/>
    <x v="409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d v="2015-02-04T04:40:47"/>
    <d v="2015-04-05T03:40:47"/>
    <x v="0"/>
    <x v="4092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9:34:53"/>
    <d v="2015-08-22T19:34:53"/>
    <x v="0"/>
    <x v="409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  <x v="3"/>
    <x v="4094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d v="2016-11-19T00:45:50"/>
    <d v="2016-12-19T00:45:50"/>
    <x v="2"/>
    <x v="4095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d v="2017-01-15T12:43:39"/>
    <d v="2017-02-28T08:51:00"/>
    <x v="1"/>
    <x v="4096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0"/>
    <x v="4097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2"/>
    <x v="4098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d v="2016-07-19T20:24:33"/>
    <d v="2016-09-02T20:24:33"/>
    <x v="2"/>
    <x v="4099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3"/>
    <x v="410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2"/>
    <x v="4101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d v="2016-04-15T20:21:13"/>
    <d v="2016-05-15T20:21:13"/>
    <x v="2"/>
    <x v="410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  <x v="4103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d v="2016-09-27T06:40:34"/>
    <d v="2016-10-27T06:40:34"/>
    <x v="2"/>
    <x v="410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d v="2016-11-23T00:15:09"/>
    <d v="2016-12-26T00:15:09"/>
    <x v="2"/>
    <x v="4105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d v="2015-02-18T01:11:06"/>
    <d v="2015-04-02T01:00:00"/>
    <x v="0"/>
    <x v="4106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d v="2014-09-01T22:00:01"/>
    <d v="2014-09-24T22:00:01"/>
    <x v="3"/>
    <x v="4107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d v="2017-02-01T00:45:37"/>
    <d v="2017-03-03T05:00:00"/>
    <x v="1"/>
    <x v="4108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0"/>
    <x v="4109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d v="2016-05-22T15:02:31"/>
    <d v="2016-07-21T15:02:31"/>
    <x v="2"/>
    <x v="41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d v="2015-01-25T03:15:40"/>
    <d v="2015-02-24T03:15:40"/>
    <x v="0"/>
    <x v="4111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22:43:06"/>
    <d v="2016-02-28T00:00:00"/>
    <x v="2"/>
    <x v="411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13:45:23"/>
    <d v="2016-01-08T06:34:00"/>
    <x v="0"/>
    <x v="4113"/>
  </r>
  <r>
    <m/>
    <x v="4107"/>
    <m/>
    <m/>
    <m/>
    <x v="4"/>
    <m/>
    <m/>
    <m/>
    <m/>
    <m/>
    <m/>
    <m/>
    <m/>
    <m/>
    <m/>
    <x v="1"/>
    <s v="plays"/>
    <d v="1970-01-01T00:00:00"/>
    <d v="1970-01-01T00:00:00"/>
    <x v="9"/>
    <x v="4114"/>
  </r>
  <r>
    <m/>
    <x v="4107"/>
    <m/>
    <m/>
    <m/>
    <x v="4"/>
    <m/>
    <m/>
    <m/>
    <m/>
    <m/>
    <m/>
    <m/>
    <m/>
    <m/>
    <m/>
    <x v="9"/>
    <m/>
    <m/>
    <m/>
    <x v="10"/>
    <x v="4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EE2D1-815B-8C4C-828D-7B418C6CEC5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13786-95DE-5241-A249-25AE49E245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8"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5942C-4751-7245-8EC6-C33215BE97C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4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2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name" fld="1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tabSelected="1" zoomScale="94" zoomScaleNormal="94" workbookViewId="0">
      <selection activeCell="L1" sqref="L1"/>
    </sheetView>
  </sheetViews>
  <sheetFormatPr baseColWidth="10" defaultColWidth="8.83203125" defaultRowHeight="16" x14ac:dyDescent="0.2"/>
  <cols>
    <col min="1" max="1" width="9" style="3" bestFit="1" customWidth="1"/>
    <col min="2" max="2" width="38.5" style="4" customWidth="1"/>
    <col min="3" max="3" width="40.33203125" style="4" customWidth="1"/>
    <col min="4" max="4" width="12.33203125" style="3" bestFit="1" customWidth="1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41.1640625" style="3" customWidth="1"/>
    <col min="15" max="16384" width="8.83203125" style="3"/>
  </cols>
  <sheetData>
    <row r="1" spans="1:14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8" x14ac:dyDescent="0.2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</row>
    <row r="3" spans="1:14" ht="32" x14ac:dyDescent="0.2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</row>
    <row r="4" spans="1:14" ht="48" x14ac:dyDescent="0.2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</row>
    <row r="5" spans="1:14" ht="32" x14ac:dyDescent="0.2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</row>
    <row r="6" spans="1:14" ht="64" x14ac:dyDescent="0.2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</row>
    <row r="7" spans="1:14" ht="48" x14ac:dyDescent="0.2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</row>
    <row r="8" spans="1:14" ht="48" x14ac:dyDescent="0.2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</row>
    <row r="9" spans="1:14" ht="64" x14ac:dyDescent="0.2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</row>
    <row r="10" spans="1:14" ht="32" x14ac:dyDescent="0.2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</row>
    <row r="11" spans="1:14" ht="48" x14ac:dyDescent="0.2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</row>
    <row r="12" spans="1:14" ht="48" x14ac:dyDescent="0.2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</row>
    <row r="13" spans="1:14" ht="64" x14ac:dyDescent="0.2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</row>
    <row r="14" spans="1:14" ht="64" x14ac:dyDescent="0.2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</row>
    <row r="15" spans="1:14" ht="48" x14ac:dyDescent="0.2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</row>
    <row r="16" spans="1:14" ht="32" x14ac:dyDescent="0.2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</row>
    <row r="17" spans="1:14" ht="48" x14ac:dyDescent="0.2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</row>
    <row r="18" spans="1:14" ht="64" x14ac:dyDescent="0.2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</row>
    <row r="19" spans="1:14" ht="48" x14ac:dyDescent="0.2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</row>
    <row r="20" spans="1:14" ht="48" x14ac:dyDescent="0.2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</row>
    <row r="21" spans="1:14" ht="64" x14ac:dyDescent="0.2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</row>
    <row r="22" spans="1:14" ht="48" x14ac:dyDescent="0.2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</row>
    <row r="23" spans="1:14" ht="48" x14ac:dyDescent="0.2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</row>
    <row r="24" spans="1:14" ht="32" x14ac:dyDescent="0.2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</row>
    <row r="25" spans="1:14" ht="48" x14ac:dyDescent="0.2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</row>
    <row r="26" spans="1:14" ht="32" x14ac:dyDescent="0.2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</row>
    <row r="27" spans="1:14" ht="48" x14ac:dyDescent="0.2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</row>
    <row r="28" spans="1:14" ht="48" x14ac:dyDescent="0.2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</row>
    <row r="29" spans="1:14" ht="48" x14ac:dyDescent="0.2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</row>
    <row r="30" spans="1:14" ht="32" x14ac:dyDescent="0.2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</row>
    <row r="31" spans="1:14" ht="64" x14ac:dyDescent="0.2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</row>
    <row r="32" spans="1:14" ht="48" x14ac:dyDescent="0.2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</row>
    <row r="33" spans="1:14" ht="48" x14ac:dyDescent="0.2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</row>
    <row r="34" spans="1:14" ht="64" x14ac:dyDescent="0.2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</row>
    <row r="35" spans="1:14" ht="48" x14ac:dyDescent="0.2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</row>
    <row r="36" spans="1:14" ht="48" x14ac:dyDescent="0.2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</row>
    <row r="37" spans="1:14" ht="48" x14ac:dyDescent="0.2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</row>
    <row r="38" spans="1:14" ht="32" x14ac:dyDescent="0.2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</row>
    <row r="39" spans="1:14" ht="64" x14ac:dyDescent="0.2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</row>
    <row r="40" spans="1:14" ht="48" x14ac:dyDescent="0.2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</row>
    <row r="41" spans="1:14" ht="64" x14ac:dyDescent="0.2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</row>
    <row r="42" spans="1:14" ht="64" x14ac:dyDescent="0.2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</row>
    <row r="43" spans="1:14" ht="48" x14ac:dyDescent="0.2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</row>
    <row r="44" spans="1:14" ht="48" x14ac:dyDescent="0.2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</row>
    <row r="45" spans="1:14" ht="48" x14ac:dyDescent="0.2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</row>
    <row r="46" spans="1:14" ht="64" x14ac:dyDescent="0.2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</row>
    <row r="47" spans="1:14" ht="48" x14ac:dyDescent="0.2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</row>
    <row r="48" spans="1:14" ht="48" x14ac:dyDescent="0.2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</row>
    <row r="49" spans="1:14" ht="64" x14ac:dyDescent="0.2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</row>
    <row r="50" spans="1:14" ht="48" x14ac:dyDescent="0.2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</row>
    <row r="51" spans="1:14" ht="32" x14ac:dyDescent="0.2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</row>
    <row r="52" spans="1:14" ht="48" x14ac:dyDescent="0.2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</row>
    <row r="53" spans="1:14" ht="48" x14ac:dyDescent="0.2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</row>
    <row r="54" spans="1:14" ht="48" x14ac:dyDescent="0.2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</row>
    <row r="55" spans="1:14" ht="32" x14ac:dyDescent="0.2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</row>
    <row r="56" spans="1:14" ht="64" x14ac:dyDescent="0.2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</row>
    <row r="57" spans="1:14" ht="48" x14ac:dyDescent="0.2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</row>
    <row r="58" spans="1:14" ht="32" x14ac:dyDescent="0.2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</row>
    <row r="59" spans="1:14" ht="48" x14ac:dyDescent="0.2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</row>
    <row r="60" spans="1:14" ht="48" x14ac:dyDescent="0.2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</row>
    <row r="61" spans="1:14" ht="48" x14ac:dyDescent="0.2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</row>
    <row r="62" spans="1:14" ht="48" x14ac:dyDescent="0.2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</row>
    <row r="63" spans="1:14" ht="48" x14ac:dyDescent="0.2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</row>
    <row r="64" spans="1:14" ht="48" x14ac:dyDescent="0.2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</row>
    <row r="65" spans="1:14" ht="48" x14ac:dyDescent="0.2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</row>
    <row r="66" spans="1:14" ht="64" x14ac:dyDescent="0.2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</row>
    <row r="67" spans="1:14" ht="48" x14ac:dyDescent="0.2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</row>
    <row r="68" spans="1:14" ht="32" x14ac:dyDescent="0.2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</row>
    <row r="69" spans="1:14" ht="48" x14ac:dyDescent="0.2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</row>
    <row r="70" spans="1:14" ht="64" x14ac:dyDescent="0.2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</row>
    <row r="71" spans="1:14" ht="64" x14ac:dyDescent="0.2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</row>
    <row r="72" spans="1:14" ht="48" x14ac:dyDescent="0.2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</row>
    <row r="73" spans="1:14" ht="48" x14ac:dyDescent="0.2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</row>
    <row r="74" spans="1:14" ht="64" x14ac:dyDescent="0.2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</row>
    <row r="75" spans="1:14" ht="48" x14ac:dyDescent="0.2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</row>
    <row r="76" spans="1:14" ht="48" x14ac:dyDescent="0.2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</row>
    <row r="77" spans="1:14" ht="48" x14ac:dyDescent="0.2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</row>
    <row r="78" spans="1:14" ht="48" x14ac:dyDescent="0.2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</row>
    <row r="79" spans="1:14" ht="48" x14ac:dyDescent="0.2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</row>
    <row r="80" spans="1:14" ht="112" x14ac:dyDescent="0.2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</row>
    <row r="81" spans="1:14" ht="48" x14ac:dyDescent="0.2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</row>
    <row r="82" spans="1:14" ht="48" x14ac:dyDescent="0.2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</row>
    <row r="83" spans="1:14" ht="48" x14ac:dyDescent="0.2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</row>
    <row r="84" spans="1:14" ht="48" x14ac:dyDescent="0.2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</row>
    <row r="85" spans="1:14" ht="48" x14ac:dyDescent="0.2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</row>
    <row r="86" spans="1:14" ht="48" x14ac:dyDescent="0.2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</row>
    <row r="87" spans="1:14" ht="48" x14ac:dyDescent="0.2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</row>
    <row r="88" spans="1:14" ht="80" x14ac:dyDescent="0.2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</row>
    <row r="89" spans="1:14" ht="48" x14ac:dyDescent="0.2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</row>
    <row r="90" spans="1:14" ht="64" x14ac:dyDescent="0.2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</row>
    <row r="91" spans="1:14" ht="48" x14ac:dyDescent="0.2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</row>
    <row r="92" spans="1:14" ht="32" x14ac:dyDescent="0.2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</row>
    <row r="93" spans="1:14" ht="48" x14ac:dyDescent="0.2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</row>
    <row r="94" spans="1:14" ht="48" x14ac:dyDescent="0.2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</row>
    <row r="95" spans="1:14" ht="64" x14ac:dyDescent="0.2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</row>
    <row r="96" spans="1:14" ht="48" x14ac:dyDescent="0.2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</row>
    <row r="97" spans="1:14" ht="48" x14ac:dyDescent="0.2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</row>
    <row r="98" spans="1:14" ht="64" x14ac:dyDescent="0.2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</row>
    <row r="99" spans="1:14" ht="48" x14ac:dyDescent="0.2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</row>
    <row r="100" spans="1:14" ht="48" x14ac:dyDescent="0.2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</row>
    <row r="101" spans="1:14" ht="48" x14ac:dyDescent="0.2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</row>
    <row r="102" spans="1:14" ht="48" x14ac:dyDescent="0.2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</row>
    <row r="103" spans="1:14" ht="64" x14ac:dyDescent="0.2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</row>
    <row r="104" spans="1:14" ht="48" x14ac:dyDescent="0.2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</row>
    <row r="105" spans="1:14" ht="48" x14ac:dyDescent="0.2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</row>
    <row r="106" spans="1:14" ht="32" x14ac:dyDescent="0.2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</row>
    <row r="107" spans="1:14" ht="48" x14ac:dyDescent="0.2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</row>
    <row r="108" spans="1:14" x14ac:dyDescent="0.2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</row>
    <row r="109" spans="1:14" ht="48" x14ac:dyDescent="0.2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</row>
    <row r="110" spans="1:14" ht="48" x14ac:dyDescent="0.2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</row>
    <row r="111" spans="1:14" ht="48" x14ac:dyDescent="0.2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</row>
    <row r="112" spans="1:14" ht="48" x14ac:dyDescent="0.2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</row>
    <row r="113" spans="1:14" ht="48" x14ac:dyDescent="0.2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</row>
    <row r="114" spans="1:14" ht="48" x14ac:dyDescent="0.2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</row>
    <row r="115" spans="1:14" ht="32" x14ac:dyDescent="0.2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</row>
    <row r="116" spans="1:14" ht="48" x14ac:dyDescent="0.2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</row>
    <row r="117" spans="1:14" x14ac:dyDescent="0.2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</row>
    <row r="118" spans="1:14" ht="64" x14ac:dyDescent="0.2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</row>
    <row r="119" spans="1:14" ht="64" x14ac:dyDescent="0.2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</row>
    <row r="120" spans="1:14" ht="32" x14ac:dyDescent="0.2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</row>
    <row r="121" spans="1:14" ht="48" x14ac:dyDescent="0.2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</row>
    <row r="122" spans="1:14" ht="64" x14ac:dyDescent="0.2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</row>
    <row r="123" spans="1:14" ht="64" x14ac:dyDescent="0.2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</row>
    <row r="124" spans="1:14" ht="48" x14ac:dyDescent="0.2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</row>
    <row r="125" spans="1:14" ht="64" x14ac:dyDescent="0.2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</row>
    <row r="126" spans="1:14" ht="48" x14ac:dyDescent="0.2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</row>
    <row r="127" spans="1:14" ht="48" x14ac:dyDescent="0.2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</row>
    <row r="128" spans="1:14" ht="48" x14ac:dyDescent="0.2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</row>
    <row r="129" spans="1:14" ht="48" x14ac:dyDescent="0.2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</row>
    <row r="130" spans="1:14" ht="32" x14ac:dyDescent="0.2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</row>
    <row r="131" spans="1:14" ht="64" x14ac:dyDescent="0.2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</row>
    <row r="132" spans="1:14" ht="48" x14ac:dyDescent="0.2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</row>
    <row r="133" spans="1:14" x14ac:dyDescent="0.2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</row>
    <row r="134" spans="1:14" ht="64" x14ac:dyDescent="0.2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</row>
    <row r="135" spans="1:14" ht="32" x14ac:dyDescent="0.2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</row>
    <row r="136" spans="1:14" ht="32" x14ac:dyDescent="0.2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</row>
    <row r="137" spans="1:14" ht="48" x14ac:dyDescent="0.2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</row>
    <row r="138" spans="1:14" ht="64" x14ac:dyDescent="0.2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</row>
    <row r="139" spans="1:14" ht="48" x14ac:dyDescent="0.2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</row>
    <row r="140" spans="1:14" ht="48" x14ac:dyDescent="0.2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</row>
    <row r="141" spans="1:14" ht="48" x14ac:dyDescent="0.2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</row>
    <row r="142" spans="1:14" ht="48" x14ac:dyDescent="0.2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</row>
    <row r="143" spans="1:14" ht="48" x14ac:dyDescent="0.2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</row>
    <row r="144" spans="1:14" ht="48" x14ac:dyDescent="0.2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</row>
    <row r="145" spans="1:14" ht="48" x14ac:dyDescent="0.2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</row>
    <row r="146" spans="1:14" ht="48" x14ac:dyDescent="0.2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</row>
    <row r="147" spans="1:14" ht="64" x14ac:dyDescent="0.2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</row>
    <row r="148" spans="1:14" ht="48" x14ac:dyDescent="0.2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</row>
    <row r="149" spans="1:14" ht="32" x14ac:dyDescent="0.2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</row>
    <row r="150" spans="1:14" ht="48" x14ac:dyDescent="0.2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</row>
    <row r="151" spans="1:14" ht="48" x14ac:dyDescent="0.2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</row>
    <row r="152" spans="1:14" ht="48" x14ac:dyDescent="0.2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</row>
    <row r="153" spans="1:14" ht="64" x14ac:dyDescent="0.2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</row>
    <row r="154" spans="1:14" ht="32" x14ac:dyDescent="0.2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</row>
    <row r="155" spans="1:14" ht="48" x14ac:dyDescent="0.2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</row>
    <row r="156" spans="1:14" ht="48" x14ac:dyDescent="0.2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</row>
    <row r="157" spans="1:14" ht="64" x14ac:dyDescent="0.2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</row>
    <row r="158" spans="1:14" ht="64" x14ac:dyDescent="0.2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</row>
    <row r="159" spans="1:14" ht="48" x14ac:dyDescent="0.2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</row>
    <row r="160" spans="1:14" ht="48" x14ac:dyDescent="0.2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</row>
    <row r="161" spans="1:14" ht="48" x14ac:dyDescent="0.2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</row>
    <row r="162" spans="1:14" ht="48" x14ac:dyDescent="0.2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</row>
    <row r="163" spans="1:14" ht="48" x14ac:dyDescent="0.2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</row>
    <row r="164" spans="1:14" ht="48" x14ac:dyDescent="0.2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</row>
    <row r="165" spans="1:14" ht="64" x14ac:dyDescent="0.2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</row>
    <row r="166" spans="1:14" ht="64" x14ac:dyDescent="0.2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</row>
    <row r="167" spans="1:14" ht="32" x14ac:dyDescent="0.2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</row>
    <row r="168" spans="1:14" ht="48" x14ac:dyDescent="0.2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</row>
    <row r="169" spans="1:14" ht="48" x14ac:dyDescent="0.2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</row>
    <row r="170" spans="1:14" ht="48" x14ac:dyDescent="0.2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</row>
    <row r="171" spans="1:14" ht="48" x14ac:dyDescent="0.2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</row>
    <row r="172" spans="1:14" ht="64" x14ac:dyDescent="0.2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</row>
    <row r="173" spans="1:14" ht="48" x14ac:dyDescent="0.2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</row>
    <row r="174" spans="1:14" ht="48" x14ac:dyDescent="0.2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</row>
    <row r="175" spans="1:14" ht="48" x14ac:dyDescent="0.2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</row>
    <row r="176" spans="1:14" ht="48" x14ac:dyDescent="0.2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</row>
    <row r="177" spans="1:14" ht="64" x14ac:dyDescent="0.2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</row>
    <row r="178" spans="1:14" ht="48" x14ac:dyDescent="0.2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</row>
    <row r="179" spans="1:14" ht="32" x14ac:dyDescent="0.2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</row>
    <row r="180" spans="1:14" ht="48" x14ac:dyDescent="0.2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</row>
    <row r="181" spans="1:14" ht="32" x14ac:dyDescent="0.2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</row>
    <row r="182" spans="1:14" ht="48" x14ac:dyDescent="0.2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</row>
    <row r="183" spans="1:14" ht="48" x14ac:dyDescent="0.2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</row>
    <row r="184" spans="1:14" ht="64" x14ac:dyDescent="0.2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</row>
    <row r="185" spans="1:14" x14ac:dyDescent="0.2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</row>
    <row r="186" spans="1:14" ht="64" x14ac:dyDescent="0.2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</row>
    <row r="187" spans="1:14" x14ac:dyDescent="0.2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</row>
    <row r="188" spans="1:14" ht="48" x14ac:dyDescent="0.2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</row>
    <row r="189" spans="1:14" ht="48" x14ac:dyDescent="0.2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</row>
    <row r="190" spans="1:14" ht="64" x14ac:dyDescent="0.2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</row>
    <row r="191" spans="1:14" ht="48" x14ac:dyDescent="0.2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</row>
    <row r="192" spans="1:14" x14ac:dyDescent="0.2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</row>
    <row r="193" spans="1:14" ht="48" x14ac:dyDescent="0.2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</row>
    <row r="194" spans="1:14" ht="64" x14ac:dyDescent="0.2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</row>
    <row r="195" spans="1:14" ht="64" x14ac:dyDescent="0.2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</row>
    <row r="196" spans="1:14" ht="48" x14ac:dyDescent="0.2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</row>
    <row r="197" spans="1:14" ht="48" x14ac:dyDescent="0.2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</row>
    <row r="198" spans="1:14" ht="48" x14ac:dyDescent="0.2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</row>
    <row r="199" spans="1:14" ht="48" x14ac:dyDescent="0.2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</row>
    <row r="200" spans="1:14" ht="48" x14ac:dyDescent="0.2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</row>
    <row r="201" spans="1:14" ht="48" x14ac:dyDescent="0.2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</row>
    <row r="202" spans="1:14" ht="32" x14ac:dyDescent="0.2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</row>
    <row r="203" spans="1:14" ht="64" x14ac:dyDescent="0.2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</row>
    <row r="204" spans="1:14" x14ac:dyDescent="0.2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</row>
    <row r="205" spans="1:14" ht="48" x14ac:dyDescent="0.2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</row>
    <row r="206" spans="1:14" ht="48" x14ac:dyDescent="0.2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</row>
    <row r="207" spans="1:14" ht="48" x14ac:dyDescent="0.2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</row>
    <row r="208" spans="1:14" ht="48" x14ac:dyDescent="0.2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</row>
    <row r="209" spans="1:14" ht="48" x14ac:dyDescent="0.2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</row>
    <row r="210" spans="1:14" ht="64" x14ac:dyDescent="0.2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</row>
    <row r="211" spans="1:14" ht="64" x14ac:dyDescent="0.2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</row>
    <row r="212" spans="1:14" ht="64" x14ac:dyDescent="0.2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</row>
    <row r="213" spans="1:14" ht="48" x14ac:dyDescent="0.2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</row>
    <row r="214" spans="1:14" ht="32" x14ac:dyDescent="0.2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</row>
    <row r="215" spans="1:14" ht="48" x14ac:dyDescent="0.2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</row>
    <row r="216" spans="1:14" ht="64" x14ac:dyDescent="0.2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</row>
    <row r="217" spans="1:14" ht="48" x14ac:dyDescent="0.2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</row>
    <row r="218" spans="1:14" ht="48" x14ac:dyDescent="0.2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</row>
    <row r="219" spans="1:14" x14ac:dyDescent="0.2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</row>
    <row r="220" spans="1:14" ht="48" x14ac:dyDescent="0.2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</row>
    <row r="221" spans="1:14" ht="32" x14ac:dyDescent="0.2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</row>
    <row r="222" spans="1:14" ht="48" x14ac:dyDescent="0.2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</row>
    <row r="223" spans="1:14" x14ac:dyDescent="0.2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</row>
    <row r="224" spans="1:14" ht="48" x14ac:dyDescent="0.2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</row>
    <row r="225" spans="1:14" ht="64" x14ac:dyDescent="0.2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</row>
    <row r="226" spans="1:14" ht="64" x14ac:dyDescent="0.2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</row>
    <row r="227" spans="1:14" ht="48" x14ac:dyDescent="0.2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</row>
    <row r="228" spans="1:14" ht="48" x14ac:dyDescent="0.2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</row>
    <row r="229" spans="1:14" ht="48" x14ac:dyDescent="0.2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</row>
    <row r="230" spans="1:14" ht="32" x14ac:dyDescent="0.2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</row>
    <row r="231" spans="1:14" ht="64" x14ac:dyDescent="0.2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</row>
    <row r="232" spans="1:14" ht="48" x14ac:dyDescent="0.2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</row>
    <row r="233" spans="1:14" ht="48" x14ac:dyDescent="0.2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</row>
    <row r="234" spans="1:14" ht="48" x14ac:dyDescent="0.2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</row>
    <row r="235" spans="1:14" ht="48" x14ac:dyDescent="0.2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</row>
    <row r="236" spans="1:14" ht="64" x14ac:dyDescent="0.2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</row>
    <row r="237" spans="1:14" ht="48" x14ac:dyDescent="0.2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</row>
    <row r="238" spans="1:14" ht="48" x14ac:dyDescent="0.2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</row>
    <row r="239" spans="1:14" ht="32" x14ac:dyDescent="0.2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</row>
    <row r="240" spans="1:14" ht="48" x14ac:dyDescent="0.2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</row>
    <row r="241" spans="1:14" ht="48" x14ac:dyDescent="0.2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</row>
    <row r="242" spans="1:14" ht="64" x14ac:dyDescent="0.2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</row>
    <row r="243" spans="1:14" ht="48" x14ac:dyDescent="0.2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</row>
    <row r="244" spans="1:14" ht="48" x14ac:dyDescent="0.2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</row>
    <row r="245" spans="1:14" ht="48" x14ac:dyDescent="0.2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</row>
    <row r="246" spans="1:14" ht="64" x14ac:dyDescent="0.2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</row>
    <row r="247" spans="1:14" ht="48" x14ac:dyDescent="0.2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</row>
    <row r="248" spans="1:14" ht="48" x14ac:dyDescent="0.2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</row>
    <row r="249" spans="1:14" ht="64" x14ac:dyDescent="0.2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</row>
    <row r="250" spans="1:14" ht="64" x14ac:dyDescent="0.2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</row>
    <row r="251" spans="1:14" ht="64" x14ac:dyDescent="0.2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</row>
    <row r="252" spans="1:14" ht="48" x14ac:dyDescent="0.2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</row>
    <row r="253" spans="1:14" ht="48" x14ac:dyDescent="0.2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</row>
    <row r="254" spans="1:14" ht="48" x14ac:dyDescent="0.2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</row>
    <row r="255" spans="1:14" ht="64" x14ac:dyDescent="0.2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</row>
    <row r="256" spans="1:14" ht="48" x14ac:dyDescent="0.2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</row>
    <row r="257" spans="1:14" ht="32" x14ac:dyDescent="0.2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</row>
    <row r="258" spans="1:14" ht="64" x14ac:dyDescent="0.2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</row>
    <row r="259" spans="1:14" ht="48" x14ac:dyDescent="0.2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</row>
    <row r="260" spans="1:14" ht="64" x14ac:dyDescent="0.2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</row>
    <row r="261" spans="1:14" ht="64" x14ac:dyDescent="0.2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</row>
    <row r="262" spans="1:14" ht="48" x14ac:dyDescent="0.2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</row>
    <row r="263" spans="1:14" ht="32" x14ac:dyDescent="0.2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</row>
    <row r="264" spans="1:14" ht="32" x14ac:dyDescent="0.2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</row>
    <row r="265" spans="1:14" ht="64" x14ac:dyDescent="0.2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</row>
    <row r="266" spans="1:14" ht="64" x14ac:dyDescent="0.2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</row>
    <row r="267" spans="1:14" ht="64" x14ac:dyDescent="0.2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</row>
    <row r="268" spans="1:14" ht="64" x14ac:dyDescent="0.2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</row>
    <row r="269" spans="1:14" ht="48" x14ac:dyDescent="0.2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</row>
    <row r="270" spans="1:14" ht="48" x14ac:dyDescent="0.2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</row>
    <row r="271" spans="1:14" ht="48" x14ac:dyDescent="0.2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</row>
    <row r="272" spans="1:14" ht="48" x14ac:dyDescent="0.2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</row>
    <row r="273" spans="1:14" ht="48" x14ac:dyDescent="0.2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</row>
    <row r="274" spans="1:14" ht="48" x14ac:dyDescent="0.2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</row>
    <row r="275" spans="1:14" ht="64" x14ac:dyDescent="0.2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</row>
    <row r="276" spans="1:14" ht="48" x14ac:dyDescent="0.2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</row>
    <row r="277" spans="1:14" ht="48" x14ac:dyDescent="0.2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</row>
    <row r="278" spans="1:14" ht="48" x14ac:dyDescent="0.2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</row>
    <row r="279" spans="1:14" ht="64" x14ac:dyDescent="0.2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</row>
    <row r="280" spans="1:14" ht="32" x14ac:dyDescent="0.2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</row>
    <row r="281" spans="1:14" ht="48" x14ac:dyDescent="0.2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</row>
    <row r="282" spans="1:14" ht="48" x14ac:dyDescent="0.2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</row>
    <row r="283" spans="1:14" ht="48" x14ac:dyDescent="0.2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</row>
    <row r="284" spans="1:14" ht="48" x14ac:dyDescent="0.2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</row>
    <row r="285" spans="1:14" ht="32" x14ac:dyDescent="0.2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</row>
    <row r="286" spans="1:14" ht="48" x14ac:dyDescent="0.2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</row>
    <row r="287" spans="1:14" ht="48" x14ac:dyDescent="0.2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</row>
    <row r="288" spans="1:14" ht="48" x14ac:dyDescent="0.2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</row>
    <row r="289" spans="1:14" ht="32" x14ac:dyDescent="0.2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</row>
    <row r="290" spans="1:14" ht="64" x14ac:dyDescent="0.2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</row>
    <row r="291" spans="1:14" ht="48" x14ac:dyDescent="0.2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</row>
    <row r="292" spans="1:14" ht="48" x14ac:dyDescent="0.2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</row>
    <row r="293" spans="1:14" ht="48" x14ac:dyDescent="0.2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</row>
    <row r="294" spans="1:14" ht="64" x14ac:dyDescent="0.2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</row>
    <row r="295" spans="1:14" ht="48" x14ac:dyDescent="0.2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</row>
    <row r="296" spans="1:14" ht="80" x14ac:dyDescent="0.2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</row>
    <row r="297" spans="1:14" ht="48" x14ac:dyDescent="0.2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</row>
    <row r="298" spans="1:14" ht="48" x14ac:dyDescent="0.2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</row>
    <row r="299" spans="1:14" ht="48" x14ac:dyDescent="0.2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</row>
    <row r="300" spans="1:14" ht="32" x14ac:dyDescent="0.2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</row>
    <row r="301" spans="1:14" ht="64" x14ac:dyDescent="0.2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</row>
    <row r="302" spans="1:14" ht="64" x14ac:dyDescent="0.2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</row>
    <row r="303" spans="1:14" ht="48" x14ac:dyDescent="0.2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</row>
    <row r="304" spans="1:14" ht="64" x14ac:dyDescent="0.2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</row>
    <row r="305" spans="1:14" ht="48" x14ac:dyDescent="0.2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</row>
    <row r="306" spans="1:14" ht="32" x14ac:dyDescent="0.2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</row>
    <row r="307" spans="1:14" ht="48" x14ac:dyDescent="0.2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</row>
    <row r="308" spans="1:14" ht="32" x14ac:dyDescent="0.2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</row>
    <row r="309" spans="1:14" x14ac:dyDescent="0.2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</row>
    <row r="310" spans="1:14" ht="48" x14ac:dyDescent="0.2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</row>
    <row r="311" spans="1:14" ht="48" x14ac:dyDescent="0.2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</row>
    <row r="312" spans="1:14" ht="48" x14ac:dyDescent="0.2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</row>
    <row r="313" spans="1:14" ht="48" x14ac:dyDescent="0.2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</row>
    <row r="314" spans="1:14" ht="64" x14ac:dyDescent="0.2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</row>
    <row r="315" spans="1:14" ht="64" x14ac:dyDescent="0.2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</row>
    <row r="316" spans="1:14" ht="48" x14ac:dyDescent="0.2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</row>
    <row r="317" spans="1:14" ht="48" x14ac:dyDescent="0.2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</row>
    <row r="318" spans="1:14" ht="32" x14ac:dyDescent="0.2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</row>
    <row r="319" spans="1:14" ht="48" x14ac:dyDescent="0.2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</row>
    <row r="320" spans="1:14" ht="48" x14ac:dyDescent="0.2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</row>
    <row r="321" spans="1:14" ht="64" x14ac:dyDescent="0.2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</row>
    <row r="322" spans="1:14" ht="48" x14ac:dyDescent="0.2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</row>
    <row r="323" spans="1:14" ht="48" x14ac:dyDescent="0.2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</row>
    <row r="324" spans="1:14" ht="48" x14ac:dyDescent="0.2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</row>
    <row r="325" spans="1:14" ht="48" x14ac:dyDescent="0.2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</row>
    <row r="326" spans="1:14" ht="48" x14ac:dyDescent="0.2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</row>
    <row r="327" spans="1:14" ht="48" x14ac:dyDescent="0.2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</row>
    <row r="328" spans="1:14" ht="48" x14ac:dyDescent="0.2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</row>
    <row r="329" spans="1:14" ht="48" x14ac:dyDescent="0.2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</row>
    <row r="330" spans="1:14" ht="48" x14ac:dyDescent="0.2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</row>
    <row r="331" spans="1:14" ht="48" x14ac:dyDescent="0.2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</row>
    <row r="332" spans="1:14" ht="48" x14ac:dyDescent="0.2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</row>
    <row r="333" spans="1:14" ht="48" x14ac:dyDescent="0.2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</row>
    <row r="334" spans="1:14" ht="48" x14ac:dyDescent="0.2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</row>
    <row r="335" spans="1:14" ht="48" x14ac:dyDescent="0.2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</row>
    <row r="336" spans="1:14" ht="64" x14ac:dyDescent="0.2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</row>
    <row r="337" spans="1:14" ht="48" x14ac:dyDescent="0.2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</row>
    <row r="338" spans="1:14" ht="48" x14ac:dyDescent="0.2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</row>
    <row r="339" spans="1:14" ht="48" x14ac:dyDescent="0.2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</row>
    <row r="340" spans="1:14" ht="48" x14ac:dyDescent="0.2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</row>
    <row r="341" spans="1:14" ht="48" x14ac:dyDescent="0.2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</row>
    <row r="342" spans="1:14" ht="48" x14ac:dyDescent="0.2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</row>
    <row r="343" spans="1:14" ht="48" x14ac:dyDescent="0.2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</row>
    <row r="344" spans="1:14" ht="32" x14ac:dyDescent="0.2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</row>
    <row r="345" spans="1:14" ht="64" x14ac:dyDescent="0.2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</row>
    <row r="346" spans="1:14" ht="64" x14ac:dyDescent="0.2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</row>
    <row r="347" spans="1:14" ht="48" x14ac:dyDescent="0.2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</row>
    <row r="348" spans="1:14" ht="48" x14ac:dyDescent="0.2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</row>
    <row r="349" spans="1:14" ht="48" x14ac:dyDescent="0.2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</row>
    <row r="350" spans="1:14" ht="48" x14ac:dyDescent="0.2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</row>
    <row r="351" spans="1:14" ht="48" x14ac:dyDescent="0.2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</row>
    <row r="352" spans="1:14" ht="48" x14ac:dyDescent="0.2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</row>
    <row r="353" spans="1:14" ht="64" x14ac:dyDescent="0.2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</row>
    <row r="354" spans="1:14" ht="48" x14ac:dyDescent="0.2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</row>
    <row r="355" spans="1:14" ht="64" x14ac:dyDescent="0.2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</row>
    <row r="356" spans="1:14" ht="64" x14ac:dyDescent="0.2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</row>
    <row r="357" spans="1:14" ht="48" x14ac:dyDescent="0.2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</row>
    <row r="358" spans="1:14" ht="48" x14ac:dyDescent="0.2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</row>
    <row r="359" spans="1:14" ht="64" x14ac:dyDescent="0.2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</row>
    <row r="360" spans="1:14" ht="48" x14ac:dyDescent="0.2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</row>
    <row r="361" spans="1:14" ht="48" x14ac:dyDescent="0.2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</row>
    <row r="362" spans="1:14" ht="48" x14ac:dyDescent="0.2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</row>
    <row r="363" spans="1:14" ht="48" x14ac:dyDescent="0.2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</row>
    <row r="364" spans="1:14" ht="64" x14ac:dyDescent="0.2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</row>
    <row r="365" spans="1:14" ht="64" x14ac:dyDescent="0.2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</row>
    <row r="366" spans="1:14" ht="48" x14ac:dyDescent="0.2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</row>
    <row r="367" spans="1:14" ht="48" x14ac:dyDescent="0.2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</row>
    <row r="368" spans="1:14" ht="48" x14ac:dyDescent="0.2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</row>
    <row r="369" spans="1:14" ht="48" x14ac:dyDescent="0.2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</row>
    <row r="370" spans="1:14" ht="48" x14ac:dyDescent="0.2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</row>
    <row r="371" spans="1:14" ht="48" x14ac:dyDescent="0.2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</row>
    <row r="372" spans="1:14" ht="48" x14ac:dyDescent="0.2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</row>
    <row r="373" spans="1:14" ht="48" x14ac:dyDescent="0.2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</row>
    <row r="374" spans="1:14" ht="32" x14ac:dyDescent="0.2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</row>
    <row r="375" spans="1:14" ht="48" x14ac:dyDescent="0.2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</row>
    <row r="376" spans="1:14" ht="48" x14ac:dyDescent="0.2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</row>
    <row r="377" spans="1:14" ht="48" x14ac:dyDescent="0.2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</row>
    <row r="378" spans="1:14" ht="64" x14ac:dyDescent="0.2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</row>
    <row r="379" spans="1:14" ht="48" x14ac:dyDescent="0.2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</row>
    <row r="380" spans="1:14" ht="64" x14ac:dyDescent="0.2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</row>
    <row r="381" spans="1:14" ht="48" x14ac:dyDescent="0.2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</row>
    <row r="382" spans="1:14" ht="64" x14ac:dyDescent="0.2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</row>
    <row r="383" spans="1:14" ht="48" x14ac:dyDescent="0.2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</row>
    <row r="384" spans="1:14" ht="64" x14ac:dyDescent="0.2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</row>
    <row r="385" spans="1:14" ht="48" x14ac:dyDescent="0.2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</row>
    <row r="386" spans="1:14" ht="48" x14ac:dyDescent="0.2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</row>
    <row r="387" spans="1:14" ht="48" x14ac:dyDescent="0.2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</row>
    <row r="388" spans="1:14" ht="48" x14ac:dyDescent="0.2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</row>
    <row r="389" spans="1:14" ht="64" x14ac:dyDescent="0.2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</row>
    <row r="390" spans="1:14" ht="48" x14ac:dyDescent="0.2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</row>
    <row r="391" spans="1:14" ht="64" x14ac:dyDescent="0.2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</row>
    <row r="392" spans="1:14" ht="48" x14ac:dyDescent="0.2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</row>
    <row r="393" spans="1:14" ht="48" x14ac:dyDescent="0.2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</row>
    <row r="394" spans="1:14" ht="48" x14ac:dyDescent="0.2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</row>
    <row r="395" spans="1:14" ht="48" x14ac:dyDescent="0.2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</row>
    <row r="396" spans="1:14" ht="48" x14ac:dyDescent="0.2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</row>
    <row r="397" spans="1:14" ht="48" x14ac:dyDescent="0.2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</row>
    <row r="398" spans="1:14" ht="48" x14ac:dyDescent="0.2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</row>
    <row r="399" spans="1:14" ht="64" x14ac:dyDescent="0.2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</row>
    <row r="400" spans="1:14" ht="48" x14ac:dyDescent="0.2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</row>
    <row r="401" spans="1:14" ht="64" x14ac:dyDescent="0.2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</row>
    <row r="402" spans="1:14" ht="48" x14ac:dyDescent="0.2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</row>
    <row r="403" spans="1:14" ht="48" x14ac:dyDescent="0.2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</row>
    <row r="404" spans="1:14" ht="64" x14ac:dyDescent="0.2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</row>
    <row r="405" spans="1:14" ht="48" x14ac:dyDescent="0.2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</row>
    <row r="406" spans="1:14" ht="48" x14ac:dyDescent="0.2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</row>
    <row r="407" spans="1:14" ht="32" x14ac:dyDescent="0.2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</row>
    <row r="408" spans="1:14" ht="64" x14ac:dyDescent="0.2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</row>
    <row r="409" spans="1:14" ht="48" x14ac:dyDescent="0.2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</row>
    <row r="410" spans="1:14" ht="48" x14ac:dyDescent="0.2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</row>
    <row r="411" spans="1:14" ht="48" x14ac:dyDescent="0.2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</row>
    <row r="412" spans="1:14" ht="48" x14ac:dyDescent="0.2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</row>
    <row r="413" spans="1:14" ht="48" x14ac:dyDescent="0.2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</row>
    <row r="414" spans="1:14" ht="64" x14ac:dyDescent="0.2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</row>
    <row r="415" spans="1:14" ht="48" x14ac:dyDescent="0.2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</row>
    <row r="416" spans="1:14" ht="48" x14ac:dyDescent="0.2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</row>
    <row r="417" spans="1:14" ht="64" x14ac:dyDescent="0.2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</row>
    <row r="418" spans="1:14" ht="48" x14ac:dyDescent="0.2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</row>
    <row r="419" spans="1:14" ht="48" x14ac:dyDescent="0.2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</row>
    <row r="420" spans="1:14" ht="48" x14ac:dyDescent="0.2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</row>
    <row r="421" spans="1:14" ht="48" x14ac:dyDescent="0.2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</row>
    <row r="422" spans="1:14" ht="48" x14ac:dyDescent="0.2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</row>
    <row r="423" spans="1:14" ht="64" x14ac:dyDescent="0.2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</row>
    <row r="424" spans="1:14" ht="48" x14ac:dyDescent="0.2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</row>
    <row r="425" spans="1:14" ht="48" x14ac:dyDescent="0.2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</row>
    <row r="426" spans="1:14" ht="48" x14ac:dyDescent="0.2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</row>
    <row r="427" spans="1:14" ht="48" x14ac:dyDescent="0.2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</row>
    <row r="428" spans="1:14" ht="48" x14ac:dyDescent="0.2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</row>
    <row r="429" spans="1:14" ht="64" x14ac:dyDescent="0.2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</row>
    <row r="430" spans="1:14" ht="32" x14ac:dyDescent="0.2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</row>
    <row r="431" spans="1:14" ht="64" x14ac:dyDescent="0.2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</row>
    <row r="432" spans="1:14" ht="48" x14ac:dyDescent="0.2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</row>
    <row r="433" spans="1:14" ht="48" x14ac:dyDescent="0.2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</row>
    <row r="434" spans="1:14" ht="64" x14ac:dyDescent="0.2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</row>
    <row r="435" spans="1:14" ht="64" x14ac:dyDescent="0.2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</row>
    <row r="436" spans="1:14" ht="64" x14ac:dyDescent="0.2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</row>
    <row r="437" spans="1:14" ht="64" x14ac:dyDescent="0.2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</row>
    <row r="438" spans="1:14" ht="48" x14ac:dyDescent="0.2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</row>
    <row r="439" spans="1:14" ht="48" x14ac:dyDescent="0.2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</row>
    <row r="440" spans="1:14" ht="48" x14ac:dyDescent="0.2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</row>
    <row r="441" spans="1:14" ht="48" x14ac:dyDescent="0.2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</row>
    <row r="442" spans="1:14" ht="48" x14ac:dyDescent="0.2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</row>
    <row r="443" spans="1:14" ht="48" x14ac:dyDescent="0.2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</row>
    <row r="444" spans="1:14" x14ac:dyDescent="0.2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</row>
    <row r="445" spans="1:14" ht="48" x14ac:dyDescent="0.2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</row>
    <row r="446" spans="1:14" ht="48" x14ac:dyDescent="0.2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</row>
    <row r="447" spans="1:14" ht="48" x14ac:dyDescent="0.2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</row>
    <row r="448" spans="1:14" ht="48" x14ac:dyDescent="0.2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</row>
    <row r="449" spans="1:14" ht="64" x14ac:dyDescent="0.2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</row>
    <row r="450" spans="1:14" ht="64" x14ac:dyDescent="0.2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</row>
    <row r="451" spans="1:14" ht="48" x14ac:dyDescent="0.2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</row>
    <row r="452" spans="1:14" ht="64" x14ac:dyDescent="0.2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</row>
    <row r="453" spans="1:14" ht="64" x14ac:dyDescent="0.2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</row>
    <row r="454" spans="1:14" ht="32" x14ac:dyDescent="0.2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</row>
    <row r="455" spans="1:14" ht="48" x14ac:dyDescent="0.2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</row>
    <row r="456" spans="1:14" ht="48" x14ac:dyDescent="0.2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</row>
    <row r="457" spans="1:14" ht="48" x14ac:dyDescent="0.2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</row>
    <row r="458" spans="1:14" ht="64" x14ac:dyDescent="0.2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</row>
    <row r="459" spans="1:14" ht="48" x14ac:dyDescent="0.2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</row>
    <row r="460" spans="1:14" ht="48" x14ac:dyDescent="0.2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</row>
    <row r="461" spans="1:14" ht="48" x14ac:dyDescent="0.2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</row>
    <row r="462" spans="1:14" ht="32" x14ac:dyDescent="0.2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</row>
    <row r="463" spans="1:14" ht="64" x14ac:dyDescent="0.2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</row>
    <row r="464" spans="1:14" ht="64" x14ac:dyDescent="0.2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</row>
    <row r="465" spans="1:14" ht="48" x14ac:dyDescent="0.2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</row>
    <row r="466" spans="1:14" ht="32" x14ac:dyDescent="0.2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</row>
    <row r="467" spans="1:14" ht="32" x14ac:dyDescent="0.2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</row>
    <row r="468" spans="1:14" ht="48" x14ac:dyDescent="0.2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</row>
    <row r="469" spans="1:14" ht="64" x14ac:dyDescent="0.2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</row>
    <row r="470" spans="1:14" ht="48" x14ac:dyDescent="0.2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</row>
    <row r="471" spans="1:14" ht="32" x14ac:dyDescent="0.2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</row>
    <row r="472" spans="1:14" ht="48" x14ac:dyDescent="0.2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</row>
    <row r="473" spans="1:14" ht="64" x14ac:dyDescent="0.2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</row>
    <row r="474" spans="1:14" ht="48" x14ac:dyDescent="0.2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</row>
    <row r="475" spans="1:14" ht="48" x14ac:dyDescent="0.2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</row>
    <row r="476" spans="1:14" ht="48" x14ac:dyDescent="0.2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</row>
    <row r="477" spans="1:14" ht="64" x14ac:dyDescent="0.2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</row>
    <row r="478" spans="1:14" ht="32" x14ac:dyDescent="0.2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</row>
    <row r="479" spans="1:14" ht="64" x14ac:dyDescent="0.2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</row>
    <row r="480" spans="1:14" ht="48" x14ac:dyDescent="0.2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</row>
    <row r="481" spans="1:14" ht="48" x14ac:dyDescent="0.2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</row>
    <row r="482" spans="1:14" ht="48" x14ac:dyDescent="0.2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</row>
    <row r="483" spans="1:14" ht="48" x14ac:dyDescent="0.2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</row>
    <row r="484" spans="1:14" ht="48" x14ac:dyDescent="0.2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</row>
    <row r="485" spans="1:14" ht="64" x14ac:dyDescent="0.2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</row>
    <row r="486" spans="1:14" ht="64" x14ac:dyDescent="0.2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</row>
    <row r="487" spans="1:14" ht="48" x14ac:dyDescent="0.2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</row>
    <row r="488" spans="1:14" ht="48" x14ac:dyDescent="0.2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</row>
    <row r="489" spans="1:14" ht="48" x14ac:dyDescent="0.2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</row>
    <row r="490" spans="1:14" ht="48" x14ac:dyDescent="0.2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</row>
    <row r="491" spans="1:14" ht="48" x14ac:dyDescent="0.2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</row>
    <row r="492" spans="1:14" x14ac:dyDescent="0.2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</row>
    <row r="493" spans="1:14" ht="48" x14ac:dyDescent="0.2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</row>
    <row r="494" spans="1:14" ht="48" x14ac:dyDescent="0.2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</row>
    <row r="495" spans="1:14" ht="48" x14ac:dyDescent="0.2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</row>
    <row r="496" spans="1:14" ht="64" x14ac:dyDescent="0.2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</row>
    <row r="497" spans="1:14" ht="48" x14ac:dyDescent="0.2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</row>
    <row r="498" spans="1:14" ht="32" x14ac:dyDescent="0.2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</row>
    <row r="499" spans="1:14" x14ac:dyDescent="0.2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</row>
    <row r="500" spans="1:14" ht="48" x14ac:dyDescent="0.2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</row>
    <row r="501" spans="1:14" ht="64" x14ac:dyDescent="0.2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</row>
    <row r="502" spans="1:14" ht="64" x14ac:dyDescent="0.2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</row>
    <row r="503" spans="1:14" ht="48" x14ac:dyDescent="0.2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</row>
    <row r="504" spans="1:14" ht="64" x14ac:dyDescent="0.2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</row>
    <row r="505" spans="1:14" ht="48" x14ac:dyDescent="0.2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</row>
    <row r="506" spans="1:14" ht="48" x14ac:dyDescent="0.2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</row>
    <row r="507" spans="1:14" ht="48" x14ac:dyDescent="0.2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</row>
    <row r="508" spans="1:14" ht="48" x14ac:dyDescent="0.2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</row>
    <row r="509" spans="1:14" ht="48" x14ac:dyDescent="0.2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</row>
    <row r="510" spans="1:14" ht="64" x14ac:dyDescent="0.2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</row>
    <row r="511" spans="1:14" ht="48" x14ac:dyDescent="0.2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</row>
    <row r="512" spans="1:14" ht="48" x14ac:dyDescent="0.2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</row>
    <row r="513" spans="1:14" ht="48" x14ac:dyDescent="0.2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</row>
    <row r="514" spans="1:14" ht="48" x14ac:dyDescent="0.2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</row>
    <row r="515" spans="1:14" ht="32" x14ac:dyDescent="0.2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</row>
    <row r="516" spans="1:14" ht="48" x14ac:dyDescent="0.2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</row>
    <row r="517" spans="1:14" ht="48" x14ac:dyDescent="0.2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</row>
    <row r="518" spans="1:14" ht="32" x14ac:dyDescent="0.2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</row>
    <row r="519" spans="1:14" ht="48" x14ac:dyDescent="0.2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</row>
    <row r="520" spans="1:14" ht="64" x14ac:dyDescent="0.2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</row>
    <row r="521" spans="1:14" ht="48" x14ac:dyDescent="0.2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</row>
    <row r="522" spans="1:14" ht="64" x14ac:dyDescent="0.2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</row>
    <row r="523" spans="1:14" ht="64" x14ac:dyDescent="0.2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</row>
    <row r="524" spans="1:14" ht="48" x14ac:dyDescent="0.2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</row>
    <row r="525" spans="1:14" ht="48" x14ac:dyDescent="0.2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</row>
    <row r="526" spans="1:14" ht="48" x14ac:dyDescent="0.2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</row>
    <row r="527" spans="1:14" ht="64" x14ac:dyDescent="0.2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</row>
    <row r="528" spans="1:14" ht="48" x14ac:dyDescent="0.2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</row>
    <row r="529" spans="1:14" ht="64" x14ac:dyDescent="0.2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</row>
    <row r="530" spans="1:14" ht="32" x14ac:dyDescent="0.2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</row>
    <row r="531" spans="1:14" ht="64" x14ac:dyDescent="0.2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</row>
    <row r="532" spans="1:14" ht="48" x14ac:dyDescent="0.2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</row>
    <row r="533" spans="1:14" ht="64" x14ac:dyDescent="0.2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</row>
    <row r="534" spans="1:14" ht="48" x14ac:dyDescent="0.2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</row>
    <row r="535" spans="1:14" ht="48" x14ac:dyDescent="0.2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</row>
    <row r="536" spans="1:14" ht="48" x14ac:dyDescent="0.2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</row>
    <row r="537" spans="1:14" ht="48" x14ac:dyDescent="0.2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</row>
    <row r="538" spans="1:14" ht="64" x14ac:dyDescent="0.2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</row>
    <row r="539" spans="1:14" ht="64" x14ac:dyDescent="0.2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</row>
    <row r="540" spans="1:14" ht="48" x14ac:dyDescent="0.2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</row>
    <row r="541" spans="1:14" ht="48" x14ac:dyDescent="0.2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</row>
    <row r="542" spans="1:14" ht="64" x14ac:dyDescent="0.2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</row>
    <row r="543" spans="1:14" ht="48" x14ac:dyDescent="0.2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</row>
    <row r="544" spans="1:14" ht="48" x14ac:dyDescent="0.2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</row>
    <row r="545" spans="1:14" ht="48" x14ac:dyDescent="0.2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</row>
    <row r="546" spans="1:14" ht="48" x14ac:dyDescent="0.2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</row>
    <row r="547" spans="1:14" ht="48" x14ac:dyDescent="0.2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</row>
    <row r="548" spans="1:14" ht="48" x14ac:dyDescent="0.2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</row>
    <row r="549" spans="1:14" ht="64" x14ac:dyDescent="0.2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</row>
    <row r="550" spans="1:14" ht="48" x14ac:dyDescent="0.2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</row>
    <row r="551" spans="1:14" ht="64" x14ac:dyDescent="0.2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</row>
    <row r="552" spans="1:14" ht="48" x14ac:dyDescent="0.2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</row>
    <row r="553" spans="1:14" ht="48" x14ac:dyDescent="0.2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</row>
    <row r="554" spans="1:14" ht="48" x14ac:dyDescent="0.2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</row>
    <row r="555" spans="1:14" ht="48" x14ac:dyDescent="0.2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</row>
    <row r="556" spans="1:14" ht="48" x14ac:dyDescent="0.2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</row>
    <row r="557" spans="1:14" ht="48" x14ac:dyDescent="0.2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</row>
    <row r="558" spans="1:14" ht="32" x14ac:dyDescent="0.2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</row>
    <row r="559" spans="1:14" ht="48" x14ac:dyDescent="0.2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</row>
    <row r="560" spans="1:14" ht="48" x14ac:dyDescent="0.2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</row>
    <row r="561" spans="1:14" ht="64" x14ac:dyDescent="0.2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</row>
    <row r="562" spans="1:14" ht="48" x14ac:dyDescent="0.2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</row>
    <row r="563" spans="1:14" ht="48" x14ac:dyDescent="0.2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</row>
    <row r="564" spans="1:14" ht="48" x14ac:dyDescent="0.2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</row>
    <row r="565" spans="1:14" ht="48" x14ac:dyDescent="0.2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</row>
    <row r="566" spans="1:14" ht="64" x14ac:dyDescent="0.2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</row>
    <row r="567" spans="1:14" ht="48" x14ac:dyDescent="0.2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</row>
    <row r="568" spans="1:14" ht="48" x14ac:dyDescent="0.2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</row>
    <row r="569" spans="1:14" ht="64" x14ac:dyDescent="0.2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</row>
    <row r="570" spans="1:14" ht="64" x14ac:dyDescent="0.2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</row>
    <row r="571" spans="1:14" ht="48" x14ac:dyDescent="0.2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</row>
    <row r="572" spans="1:14" ht="32" x14ac:dyDescent="0.2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</row>
    <row r="573" spans="1:14" ht="64" x14ac:dyDescent="0.2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</row>
    <row r="574" spans="1:14" ht="48" x14ac:dyDescent="0.2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</row>
    <row r="575" spans="1:14" ht="64" x14ac:dyDescent="0.2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</row>
    <row r="576" spans="1:14" ht="48" x14ac:dyDescent="0.2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</row>
    <row r="577" spans="1:14" ht="64" x14ac:dyDescent="0.2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</row>
    <row r="578" spans="1:14" ht="48" x14ac:dyDescent="0.2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</row>
    <row r="579" spans="1:14" ht="64" x14ac:dyDescent="0.2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</row>
    <row r="580" spans="1:14" ht="32" x14ac:dyDescent="0.2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</row>
    <row r="581" spans="1:14" ht="32" x14ac:dyDescent="0.2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</row>
    <row r="582" spans="1:14" ht="48" x14ac:dyDescent="0.2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</row>
    <row r="583" spans="1:14" ht="64" x14ac:dyDescent="0.2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</row>
    <row r="584" spans="1:14" ht="64" x14ac:dyDescent="0.2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</row>
    <row r="585" spans="1:14" ht="48" x14ac:dyDescent="0.2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</row>
    <row r="586" spans="1:14" ht="48" x14ac:dyDescent="0.2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</row>
    <row r="587" spans="1:14" ht="48" x14ac:dyDescent="0.2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</row>
    <row r="588" spans="1:14" ht="48" x14ac:dyDescent="0.2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</row>
    <row r="589" spans="1:14" ht="80" x14ac:dyDescent="0.2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</row>
    <row r="590" spans="1:14" ht="48" x14ac:dyDescent="0.2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</row>
    <row r="591" spans="1:14" x14ac:dyDescent="0.2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</row>
    <row r="592" spans="1:14" ht="64" x14ac:dyDescent="0.2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</row>
    <row r="593" spans="1:14" ht="48" x14ac:dyDescent="0.2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</row>
    <row r="594" spans="1:14" ht="64" x14ac:dyDescent="0.2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</row>
    <row r="595" spans="1:14" ht="64" x14ac:dyDescent="0.2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</row>
    <row r="596" spans="1:14" ht="32" x14ac:dyDescent="0.2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</row>
    <row r="597" spans="1:14" ht="48" x14ac:dyDescent="0.2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</row>
    <row r="598" spans="1:14" ht="48" x14ac:dyDescent="0.2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</row>
    <row r="599" spans="1:14" ht="48" x14ac:dyDescent="0.2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</row>
    <row r="600" spans="1:14" ht="32" x14ac:dyDescent="0.2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</row>
    <row r="601" spans="1:14" ht="48" x14ac:dyDescent="0.2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</row>
    <row r="602" spans="1:14" ht="32" x14ac:dyDescent="0.2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</row>
    <row r="603" spans="1:14" ht="48" x14ac:dyDescent="0.2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</row>
    <row r="604" spans="1:14" ht="48" x14ac:dyDescent="0.2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</row>
    <row r="605" spans="1:14" ht="48" x14ac:dyDescent="0.2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</row>
    <row r="606" spans="1:14" ht="64" x14ac:dyDescent="0.2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</row>
    <row r="607" spans="1:14" ht="32" x14ac:dyDescent="0.2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</row>
    <row r="608" spans="1:14" ht="64" x14ac:dyDescent="0.2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</row>
    <row r="609" spans="1:14" ht="48" x14ac:dyDescent="0.2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</row>
    <row r="610" spans="1:14" ht="48" x14ac:dyDescent="0.2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</row>
    <row r="611" spans="1:14" ht="64" x14ac:dyDescent="0.2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</row>
    <row r="612" spans="1:14" ht="48" x14ac:dyDescent="0.2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</row>
    <row r="613" spans="1:14" ht="48" x14ac:dyDescent="0.2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</row>
    <row r="614" spans="1:14" ht="32" x14ac:dyDescent="0.2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</row>
    <row r="615" spans="1:14" ht="48" x14ac:dyDescent="0.2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</row>
    <row r="616" spans="1:14" ht="48" x14ac:dyDescent="0.2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</row>
    <row r="617" spans="1:14" ht="48" x14ac:dyDescent="0.2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</row>
    <row r="618" spans="1:14" ht="64" x14ac:dyDescent="0.2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</row>
    <row r="619" spans="1:14" ht="64" x14ac:dyDescent="0.2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</row>
    <row r="620" spans="1:14" ht="64" x14ac:dyDescent="0.2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</row>
    <row r="621" spans="1:14" ht="32" x14ac:dyDescent="0.2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</row>
    <row r="622" spans="1:14" ht="48" x14ac:dyDescent="0.2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</row>
    <row r="623" spans="1:14" ht="64" x14ac:dyDescent="0.2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</row>
    <row r="624" spans="1:14" ht="64" x14ac:dyDescent="0.2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</row>
    <row r="625" spans="1:14" ht="64" x14ac:dyDescent="0.2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</row>
    <row r="626" spans="1:14" ht="48" x14ac:dyDescent="0.2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</row>
    <row r="627" spans="1:14" ht="64" x14ac:dyDescent="0.2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</row>
    <row r="628" spans="1:14" ht="48" x14ac:dyDescent="0.2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</row>
    <row r="629" spans="1:14" ht="48" x14ac:dyDescent="0.2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</row>
    <row r="630" spans="1:14" ht="48" x14ac:dyDescent="0.2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</row>
    <row r="631" spans="1:14" ht="48" x14ac:dyDescent="0.2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</row>
    <row r="632" spans="1:14" ht="64" x14ac:dyDescent="0.2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</row>
    <row r="633" spans="1:14" ht="32" x14ac:dyDescent="0.2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</row>
    <row r="634" spans="1:14" ht="48" x14ac:dyDescent="0.2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</row>
    <row r="635" spans="1:14" ht="48" x14ac:dyDescent="0.2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</row>
    <row r="636" spans="1:14" ht="32" x14ac:dyDescent="0.2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</row>
    <row r="637" spans="1:14" ht="32" x14ac:dyDescent="0.2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</row>
    <row r="638" spans="1:14" ht="48" x14ac:dyDescent="0.2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</row>
    <row r="639" spans="1:14" ht="48" x14ac:dyDescent="0.2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</row>
    <row r="640" spans="1:14" x14ac:dyDescent="0.2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</row>
    <row r="641" spans="1:14" ht="32" x14ac:dyDescent="0.2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</row>
    <row r="642" spans="1:14" ht="48" x14ac:dyDescent="0.2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</row>
    <row r="643" spans="1:14" ht="48" x14ac:dyDescent="0.2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</row>
    <row r="644" spans="1:14" ht="48" x14ac:dyDescent="0.2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</row>
    <row r="645" spans="1:14" ht="48" x14ac:dyDescent="0.2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</row>
    <row r="646" spans="1:14" ht="48" x14ac:dyDescent="0.2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</row>
    <row r="647" spans="1:14" ht="32" x14ac:dyDescent="0.2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</row>
    <row r="648" spans="1:14" ht="48" x14ac:dyDescent="0.2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</row>
    <row r="649" spans="1:14" ht="64" x14ac:dyDescent="0.2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</row>
    <row r="650" spans="1:14" ht="32" x14ac:dyDescent="0.2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</row>
    <row r="651" spans="1:14" ht="64" x14ac:dyDescent="0.2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</row>
    <row r="652" spans="1:14" ht="48" x14ac:dyDescent="0.2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</row>
    <row r="653" spans="1:14" ht="48" x14ac:dyDescent="0.2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</row>
    <row r="654" spans="1:14" ht="64" x14ac:dyDescent="0.2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</row>
    <row r="655" spans="1:14" ht="64" x14ac:dyDescent="0.2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</row>
    <row r="656" spans="1:14" ht="48" x14ac:dyDescent="0.2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</row>
    <row r="657" spans="1:14" ht="48" x14ac:dyDescent="0.2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</row>
    <row r="658" spans="1:14" ht="48" x14ac:dyDescent="0.2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</row>
    <row r="659" spans="1:14" ht="64" x14ac:dyDescent="0.2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</row>
    <row r="660" spans="1:14" ht="48" x14ac:dyDescent="0.2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</row>
    <row r="661" spans="1:14" x14ac:dyDescent="0.2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</row>
    <row r="662" spans="1:14" ht="64" x14ac:dyDescent="0.2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</row>
    <row r="663" spans="1:14" ht="48" x14ac:dyDescent="0.2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</row>
    <row r="664" spans="1:14" ht="48" x14ac:dyDescent="0.2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</row>
    <row r="665" spans="1:14" ht="64" x14ac:dyDescent="0.2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</row>
    <row r="666" spans="1:14" ht="48" x14ac:dyDescent="0.2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</row>
    <row r="667" spans="1:14" ht="64" x14ac:dyDescent="0.2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</row>
    <row r="668" spans="1:14" ht="48" x14ac:dyDescent="0.2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</row>
    <row r="669" spans="1:14" ht="64" x14ac:dyDescent="0.2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</row>
    <row r="670" spans="1:14" ht="48" x14ac:dyDescent="0.2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</row>
    <row r="671" spans="1:14" ht="64" x14ac:dyDescent="0.2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</row>
    <row r="672" spans="1:14" ht="64" x14ac:dyDescent="0.2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</row>
    <row r="673" spans="1:14" ht="64" x14ac:dyDescent="0.2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</row>
    <row r="674" spans="1:14" ht="48" x14ac:dyDescent="0.2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</row>
    <row r="675" spans="1:14" ht="64" x14ac:dyDescent="0.2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</row>
    <row r="676" spans="1:14" ht="32" x14ac:dyDescent="0.2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</row>
    <row r="677" spans="1:14" ht="64" x14ac:dyDescent="0.2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</row>
    <row r="678" spans="1:14" ht="64" x14ac:dyDescent="0.2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</row>
    <row r="679" spans="1:14" ht="80" x14ac:dyDescent="0.2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</row>
    <row r="680" spans="1:14" ht="48" x14ac:dyDescent="0.2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</row>
    <row r="681" spans="1:14" ht="48" x14ac:dyDescent="0.2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</row>
    <row r="682" spans="1:14" ht="64" x14ac:dyDescent="0.2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</row>
    <row r="683" spans="1:14" ht="48" x14ac:dyDescent="0.2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</row>
    <row r="684" spans="1:14" ht="48" x14ac:dyDescent="0.2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</row>
    <row r="685" spans="1:14" ht="64" x14ac:dyDescent="0.2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</row>
    <row r="686" spans="1:14" ht="32" x14ac:dyDescent="0.2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</row>
    <row r="687" spans="1:14" ht="48" x14ac:dyDescent="0.2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</row>
    <row r="688" spans="1:14" ht="64" x14ac:dyDescent="0.2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</row>
    <row r="689" spans="1:14" ht="48" x14ac:dyDescent="0.2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</row>
    <row r="690" spans="1:14" ht="64" x14ac:dyDescent="0.2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</row>
    <row r="691" spans="1:14" ht="64" x14ac:dyDescent="0.2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</row>
    <row r="692" spans="1:14" ht="32" x14ac:dyDescent="0.2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</row>
    <row r="693" spans="1:14" ht="48" x14ac:dyDescent="0.2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</row>
    <row r="694" spans="1:14" ht="48" x14ac:dyDescent="0.2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</row>
    <row r="695" spans="1:14" ht="48" x14ac:dyDescent="0.2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</row>
    <row r="696" spans="1:14" ht="48" x14ac:dyDescent="0.2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</row>
    <row r="697" spans="1:14" ht="64" x14ac:dyDescent="0.2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</row>
    <row r="698" spans="1:14" ht="32" x14ac:dyDescent="0.2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</row>
    <row r="699" spans="1:14" ht="48" x14ac:dyDescent="0.2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</row>
    <row r="700" spans="1:14" ht="48" x14ac:dyDescent="0.2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</row>
    <row r="701" spans="1:14" ht="48" x14ac:dyDescent="0.2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</row>
    <row r="702" spans="1:14" ht="64" x14ac:dyDescent="0.2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</row>
    <row r="703" spans="1:14" ht="48" x14ac:dyDescent="0.2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</row>
    <row r="704" spans="1:14" ht="48" x14ac:dyDescent="0.2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</row>
    <row r="705" spans="1:14" ht="48" x14ac:dyDescent="0.2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</row>
    <row r="706" spans="1:14" ht="48" x14ac:dyDescent="0.2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</row>
    <row r="707" spans="1:14" ht="32" x14ac:dyDescent="0.2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</row>
    <row r="708" spans="1:14" ht="64" x14ac:dyDescent="0.2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</row>
    <row r="709" spans="1:14" ht="48" x14ac:dyDescent="0.2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</row>
    <row r="710" spans="1:14" ht="48" x14ac:dyDescent="0.2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</row>
    <row r="711" spans="1:14" ht="32" x14ac:dyDescent="0.2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</row>
    <row r="712" spans="1:14" ht="32" x14ac:dyDescent="0.2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</row>
    <row r="713" spans="1:14" ht="64" x14ac:dyDescent="0.2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</row>
    <row r="714" spans="1:14" ht="64" x14ac:dyDescent="0.2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</row>
    <row r="715" spans="1:14" ht="48" x14ac:dyDescent="0.2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</row>
    <row r="716" spans="1:14" ht="48" x14ac:dyDescent="0.2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</row>
    <row r="717" spans="1:14" ht="64" x14ac:dyDescent="0.2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</row>
    <row r="718" spans="1:14" ht="48" x14ac:dyDescent="0.2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</row>
    <row r="719" spans="1:14" x14ac:dyDescent="0.2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</row>
    <row r="720" spans="1:14" ht="48" x14ac:dyDescent="0.2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</row>
    <row r="721" spans="1:14" ht="48" x14ac:dyDescent="0.2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</row>
    <row r="722" spans="1:14" ht="48" x14ac:dyDescent="0.2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</row>
    <row r="723" spans="1:14" ht="64" x14ac:dyDescent="0.2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</row>
    <row r="724" spans="1:14" ht="48" x14ac:dyDescent="0.2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</row>
    <row r="725" spans="1:14" ht="32" x14ac:dyDescent="0.2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</row>
    <row r="726" spans="1:14" ht="64" x14ac:dyDescent="0.2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</row>
    <row r="727" spans="1:14" ht="48" x14ac:dyDescent="0.2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</row>
    <row r="728" spans="1:14" ht="48" x14ac:dyDescent="0.2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</row>
    <row r="729" spans="1:14" ht="64" x14ac:dyDescent="0.2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</row>
    <row r="730" spans="1:14" ht="48" x14ac:dyDescent="0.2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</row>
    <row r="731" spans="1:14" ht="48" x14ac:dyDescent="0.2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</row>
    <row r="732" spans="1:14" ht="32" x14ac:dyDescent="0.2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</row>
    <row r="733" spans="1:14" ht="48" x14ac:dyDescent="0.2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</row>
    <row r="734" spans="1:14" ht="48" x14ac:dyDescent="0.2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</row>
    <row r="735" spans="1:14" ht="64" x14ac:dyDescent="0.2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</row>
    <row r="736" spans="1:14" ht="48" x14ac:dyDescent="0.2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</row>
    <row r="737" spans="1:14" ht="48" x14ac:dyDescent="0.2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</row>
    <row r="738" spans="1:14" ht="48" x14ac:dyDescent="0.2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</row>
    <row r="739" spans="1:14" ht="48" x14ac:dyDescent="0.2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</row>
    <row r="740" spans="1:14" ht="32" x14ac:dyDescent="0.2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</row>
    <row r="741" spans="1:14" ht="48" x14ac:dyDescent="0.2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</row>
    <row r="742" spans="1:14" ht="64" x14ac:dyDescent="0.2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</row>
    <row r="743" spans="1:14" ht="32" x14ac:dyDescent="0.2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</row>
    <row r="744" spans="1:14" ht="64" x14ac:dyDescent="0.2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</row>
    <row r="745" spans="1:14" ht="48" x14ac:dyDescent="0.2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</row>
    <row r="746" spans="1:14" ht="48" x14ac:dyDescent="0.2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</row>
    <row r="747" spans="1:14" ht="64" x14ac:dyDescent="0.2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</row>
    <row r="748" spans="1:14" ht="32" x14ac:dyDescent="0.2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</row>
    <row r="749" spans="1:14" ht="48" x14ac:dyDescent="0.2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</row>
    <row r="750" spans="1:14" ht="48" x14ac:dyDescent="0.2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</row>
    <row r="751" spans="1:14" ht="48" x14ac:dyDescent="0.2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</row>
    <row r="752" spans="1:14" ht="48" x14ac:dyDescent="0.2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</row>
    <row r="753" spans="1:14" ht="48" x14ac:dyDescent="0.2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</row>
    <row r="754" spans="1:14" ht="64" x14ac:dyDescent="0.2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</row>
    <row r="755" spans="1:14" ht="48" x14ac:dyDescent="0.2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</row>
    <row r="756" spans="1:14" ht="64" x14ac:dyDescent="0.2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</row>
    <row r="757" spans="1:14" ht="48" x14ac:dyDescent="0.2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</row>
    <row r="758" spans="1:14" ht="48" x14ac:dyDescent="0.2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</row>
    <row r="759" spans="1:14" ht="48" x14ac:dyDescent="0.2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</row>
    <row r="760" spans="1:14" ht="48" x14ac:dyDescent="0.2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</row>
    <row r="761" spans="1:14" ht="48" x14ac:dyDescent="0.2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</row>
    <row r="762" spans="1:14" ht="48" x14ac:dyDescent="0.2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</row>
    <row r="763" spans="1:14" ht="48" x14ac:dyDescent="0.2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</row>
    <row r="764" spans="1:14" ht="48" x14ac:dyDescent="0.2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</row>
    <row r="765" spans="1:14" ht="48" x14ac:dyDescent="0.2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</row>
    <row r="766" spans="1:14" ht="48" x14ac:dyDescent="0.2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</row>
    <row r="767" spans="1:14" ht="48" x14ac:dyDescent="0.2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</row>
    <row r="768" spans="1:14" ht="48" x14ac:dyDescent="0.2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</row>
    <row r="769" spans="1:14" ht="80" x14ac:dyDescent="0.2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</row>
    <row r="770" spans="1:14" ht="48" x14ac:dyDescent="0.2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</row>
    <row r="771" spans="1:14" ht="64" x14ac:dyDescent="0.2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</row>
    <row r="772" spans="1:14" ht="48" x14ac:dyDescent="0.2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</row>
    <row r="773" spans="1:14" ht="48" x14ac:dyDescent="0.2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</row>
    <row r="774" spans="1:14" ht="64" x14ac:dyDescent="0.2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</row>
    <row r="775" spans="1:14" ht="48" x14ac:dyDescent="0.2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</row>
    <row r="776" spans="1:14" ht="48" x14ac:dyDescent="0.2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</row>
    <row r="777" spans="1:14" ht="48" x14ac:dyDescent="0.2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</row>
    <row r="778" spans="1:14" ht="48" x14ac:dyDescent="0.2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</row>
    <row r="779" spans="1:14" ht="64" x14ac:dyDescent="0.2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</row>
    <row r="780" spans="1:14" ht="48" x14ac:dyDescent="0.2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</row>
    <row r="781" spans="1:14" ht="64" x14ac:dyDescent="0.2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</row>
    <row r="782" spans="1:14" ht="48" x14ac:dyDescent="0.2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</row>
    <row r="783" spans="1:14" ht="48" x14ac:dyDescent="0.2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</row>
    <row r="784" spans="1:14" ht="48" x14ac:dyDescent="0.2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</row>
    <row r="785" spans="1:14" ht="48" x14ac:dyDescent="0.2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</row>
    <row r="786" spans="1:14" ht="48" x14ac:dyDescent="0.2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</row>
    <row r="787" spans="1:14" ht="64" x14ac:dyDescent="0.2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</row>
    <row r="788" spans="1:14" ht="48" x14ac:dyDescent="0.2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</row>
    <row r="789" spans="1:14" ht="48" x14ac:dyDescent="0.2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</row>
    <row r="790" spans="1:14" ht="48" x14ac:dyDescent="0.2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</row>
    <row r="791" spans="1:14" ht="48" x14ac:dyDescent="0.2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</row>
    <row r="792" spans="1:14" ht="48" x14ac:dyDescent="0.2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</row>
    <row r="793" spans="1:14" ht="64" x14ac:dyDescent="0.2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</row>
    <row r="794" spans="1:14" ht="32" x14ac:dyDescent="0.2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</row>
    <row r="795" spans="1:14" ht="64" x14ac:dyDescent="0.2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</row>
    <row r="796" spans="1:14" ht="48" x14ac:dyDescent="0.2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</row>
    <row r="797" spans="1:14" ht="48" x14ac:dyDescent="0.2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</row>
    <row r="798" spans="1:14" ht="64" x14ac:dyDescent="0.2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</row>
    <row r="799" spans="1:14" ht="48" x14ac:dyDescent="0.2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</row>
    <row r="800" spans="1:14" ht="48" x14ac:dyDescent="0.2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</row>
    <row r="801" spans="1:14" ht="64" x14ac:dyDescent="0.2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</row>
    <row r="802" spans="1:14" ht="48" x14ac:dyDescent="0.2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</row>
    <row r="803" spans="1:14" ht="48" x14ac:dyDescent="0.2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</row>
    <row r="804" spans="1:14" ht="64" x14ac:dyDescent="0.2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</row>
    <row r="805" spans="1:14" ht="48" x14ac:dyDescent="0.2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</row>
    <row r="806" spans="1:14" ht="48" x14ac:dyDescent="0.2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</row>
    <row r="807" spans="1:14" ht="48" x14ac:dyDescent="0.2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</row>
    <row r="808" spans="1:14" x14ac:dyDescent="0.2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</row>
    <row r="809" spans="1:14" ht="32" x14ac:dyDescent="0.2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</row>
    <row r="810" spans="1:14" ht="48" x14ac:dyDescent="0.2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</row>
    <row r="811" spans="1:14" ht="48" x14ac:dyDescent="0.2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</row>
    <row r="812" spans="1:14" ht="48" x14ac:dyDescent="0.2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</row>
    <row r="813" spans="1:14" ht="48" x14ac:dyDescent="0.2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</row>
    <row r="814" spans="1:14" ht="64" x14ac:dyDescent="0.2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</row>
    <row r="815" spans="1:14" ht="32" x14ac:dyDescent="0.2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</row>
    <row r="816" spans="1:14" ht="48" x14ac:dyDescent="0.2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</row>
    <row r="817" spans="1:14" ht="32" x14ac:dyDescent="0.2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</row>
    <row r="818" spans="1:14" ht="32" x14ac:dyDescent="0.2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</row>
    <row r="819" spans="1:14" ht="48" x14ac:dyDescent="0.2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</row>
    <row r="820" spans="1:14" ht="48" x14ac:dyDescent="0.2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</row>
    <row r="821" spans="1:14" ht="32" x14ac:dyDescent="0.2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</row>
    <row r="822" spans="1:14" ht="48" x14ac:dyDescent="0.2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</row>
    <row r="823" spans="1:14" ht="48" x14ac:dyDescent="0.2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</row>
    <row r="824" spans="1:14" ht="48" x14ac:dyDescent="0.2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</row>
    <row r="825" spans="1:14" ht="48" x14ac:dyDescent="0.2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</row>
    <row r="826" spans="1:14" ht="64" x14ac:dyDescent="0.2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</row>
    <row r="827" spans="1:14" ht="32" x14ac:dyDescent="0.2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</row>
    <row r="828" spans="1:14" ht="48" x14ac:dyDescent="0.2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</row>
    <row r="829" spans="1:14" ht="64" x14ac:dyDescent="0.2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</row>
    <row r="830" spans="1:14" ht="64" x14ac:dyDescent="0.2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</row>
    <row r="831" spans="1:14" ht="64" x14ac:dyDescent="0.2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</row>
    <row r="832" spans="1:14" ht="48" x14ac:dyDescent="0.2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</row>
    <row r="833" spans="1:14" ht="48" x14ac:dyDescent="0.2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</row>
    <row r="834" spans="1:14" ht="48" x14ac:dyDescent="0.2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</row>
    <row r="835" spans="1:14" x14ac:dyDescent="0.2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</row>
    <row r="836" spans="1:14" ht="64" x14ac:dyDescent="0.2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</row>
    <row r="837" spans="1:14" ht="48" x14ac:dyDescent="0.2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</row>
    <row r="838" spans="1:14" x14ac:dyDescent="0.2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</row>
    <row r="839" spans="1:14" ht="48" x14ac:dyDescent="0.2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</row>
    <row r="840" spans="1:14" ht="48" x14ac:dyDescent="0.2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</row>
    <row r="841" spans="1:14" ht="48" x14ac:dyDescent="0.2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</row>
    <row r="842" spans="1:14" ht="48" x14ac:dyDescent="0.2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</row>
    <row r="843" spans="1:14" ht="64" x14ac:dyDescent="0.2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</row>
    <row r="844" spans="1:14" ht="48" x14ac:dyDescent="0.2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</row>
    <row r="845" spans="1:14" ht="48" x14ac:dyDescent="0.2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</row>
    <row r="846" spans="1:14" ht="64" x14ac:dyDescent="0.2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</row>
    <row r="847" spans="1:14" ht="48" x14ac:dyDescent="0.2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</row>
    <row r="848" spans="1:14" ht="48" x14ac:dyDescent="0.2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</row>
    <row r="849" spans="1:14" ht="32" x14ac:dyDescent="0.2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</row>
    <row r="850" spans="1:14" ht="48" x14ac:dyDescent="0.2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</row>
    <row r="851" spans="1:14" ht="64" x14ac:dyDescent="0.2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</row>
    <row r="852" spans="1:14" ht="48" x14ac:dyDescent="0.2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</row>
    <row r="853" spans="1:14" ht="48" x14ac:dyDescent="0.2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</row>
    <row r="854" spans="1:14" ht="32" x14ac:dyDescent="0.2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</row>
    <row r="855" spans="1:14" ht="48" x14ac:dyDescent="0.2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</row>
    <row r="856" spans="1:14" ht="48" x14ac:dyDescent="0.2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</row>
    <row r="857" spans="1:14" ht="32" x14ac:dyDescent="0.2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</row>
    <row r="858" spans="1:14" ht="64" x14ac:dyDescent="0.2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</row>
    <row r="859" spans="1:14" ht="48" x14ac:dyDescent="0.2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</row>
    <row r="860" spans="1:14" ht="64" x14ac:dyDescent="0.2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</row>
    <row r="861" spans="1:14" ht="48" x14ac:dyDescent="0.2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</row>
    <row r="862" spans="1:14" ht="48" x14ac:dyDescent="0.2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</row>
    <row r="863" spans="1:14" ht="48" x14ac:dyDescent="0.2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</row>
    <row r="864" spans="1:14" ht="48" x14ac:dyDescent="0.2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</row>
    <row r="865" spans="1:14" ht="48" x14ac:dyDescent="0.2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</row>
    <row r="866" spans="1:14" ht="48" x14ac:dyDescent="0.2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</row>
    <row r="867" spans="1:14" ht="48" x14ac:dyDescent="0.2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</row>
    <row r="868" spans="1:14" ht="48" x14ac:dyDescent="0.2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</row>
    <row r="869" spans="1:14" ht="64" x14ac:dyDescent="0.2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</row>
    <row r="870" spans="1:14" ht="64" x14ac:dyDescent="0.2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</row>
    <row r="871" spans="1:14" ht="64" x14ac:dyDescent="0.2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</row>
    <row r="872" spans="1:14" ht="64" x14ac:dyDescent="0.2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</row>
    <row r="873" spans="1:14" ht="64" x14ac:dyDescent="0.2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</row>
    <row r="874" spans="1:14" ht="48" x14ac:dyDescent="0.2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</row>
    <row r="875" spans="1:14" ht="32" x14ac:dyDescent="0.2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</row>
    <row r="876" spans="1:14" ht="64" x14ac:dyDescent="0.2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</row>
    <row r="877" spans="1:14" ht="64" x14ac:dyDescent="0.2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</row>
    <row r="878" spans="1:14" ht="32" x14ac:dyDescent="0.2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</row>
    <row r="879" spans="1:14" ht="64" x14ac:dyDescent="0.2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</row>
    <row r="880" spans="1:14" ht="48" x14ac:dyDescent="0.2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</row>
    <row r="881" spans="1:14" ht="48" x14ac:dyDescent="0.2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</row>
    <row r="882" spans="1:14" ht="48" x14ac:dyDescent="0.2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</row>
    <row r="883" spans="1:14" ht="48" x14ac:dyDescent="0.2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</row>
    <row r="884" spans="1:14" ht="48" x14ac:dyDescent="0.2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</row>
    <row r="885" spans="1:14" ht="64" x14ac:dyDescent="0.2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</row>
    <row r="886" spans="1:14" ht="48" x14ac:dyDescent="0.2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</row>
    <row r="887" spans="1:14" ht="48" x14ac:dyDescent="0.2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</row>
    <row r="888" spans="1:14" ht="64" x14ac:dyDescent="0.2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</row>
    <row r="889" spans="1:14" ht="48" x14ac:dyDescent="0.2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</row>
    <row r="890" spans="1:14" ht="64" x14ac:dyDescent="0.2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</row>
    <row r="891" spans="1:14" ht="48" x14ac:dyDescent="0.2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</row>
    <row r="892" spans="1:14" ht="64" x14ac:dyDescent="0.2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</row>
    <row r="893" spans="1:14" ht="48" x14ac:dyDescent="0.2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</row>
    <row r="894" spans="1:14" ht="48" x14ac:dyDescent="0.2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</row>
    <row r="895" spans="1:14" ht="48" x14ac:dyDescent="0.2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</row>
    <row r="896" spans="1:14" ht="48" x14ac:dyDescent="0.2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</row>
    <row r="897" spans="1:14" ht="64" x14ac:dyDescent="0.2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</row>
    <row r="898" spans="1:14" ht="64" x14ac:dyDescent="0.2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</row>
    <row r="899" spans="1:14" ht="64" x14ac:dyDescent="0.2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</row>
    <row r="900" spans="1:14" ht="48" x14ac:dyDescent="0.2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</row>
    <row r="901" spans="1:14" ht="48" x14ac:dyDescent="0.2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</row>
    <row r="902" spans="1:14" ht="32" x14ac:dyDescent="0.2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</row>
    <row r="903" spans="1:14" ht="64" x14ac:dyDescent="0.2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</row>
    <row r="904" spans="1:14" ht="64" x14ac:dyDescent="0.2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</row>
    <row r="905" spans="1:14" ht="48" x14ac:dyDescent="0.2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</row>
    <row r="906" spans="1:14" ht="48" x14ac:dyDescent="0.2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</row>
    <row r="907" spans="1:14" ht="48" x14ac:dyDescent="0.2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</row>
    <row r="908" spans="1:14" ht="32" x14ac:dyDescent="0.2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</row>
    <row r="909" spans="1:14" ht="48" x14ac:dyDescent="0.2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</row>
    <row r="910" spans="1:14" ht="48" x14ac:dyDescent="0.2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</row>
    <row r="911" spans="1:14" ht="64" x14ac:dyDescent="0.2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</row>
    <row r="912" spans="1:14" ht="48" x14ac:dyDescent="0.2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</row>
    <row r="913" spans="1:14" ht="48" x14ac:dyDescent="0.2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</row>
    <row r="914" spans="1:14" ht="48" x14ac:dyDescent="0.2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</row>
    <row r="915" spans="1:14" ht="48" x14ac:dyDescent="0.2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</row>
    <row r="916" spans="1:14" ht="48" x14ac:dyDescent="0.2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</row>
    <row r="917" spans="1:14" ht="48" x14ac:dyDescent="0.2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</row>
    <row r="918" spans="1:14" ht="48" x14ac:dyDescent="0.2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</row>
    <row r="919" spans="1:14" ht="48" x14ac:dyDescent="0.2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</row>
    <row r="920" spans="1:14" ht="64" x14ac:dyDescent="0.2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</row>
    <row r="921" spans="1:14" x14ac:dyDescent="0.2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</row>
    <row r="922" spans="1:14" ht="48" x14ac:dyDescent="0.2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</row>
    <row r="923" spans="1:14" ht="64" x14ac:dyDescent="0.2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</row>
    <row r="924" spans="1:14" ht="48" x14ac:dyDescent="0.2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</row>
    <row r="925" spans="1:14" ht="48" x14ac:dyDescent="0.2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</row>
    <row r="926" spans="1:14" ht="64" x14ac:dyDescent="0.2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</row>
    <row r="927" spans="1:14" ht="48" x14ac:dyDescent="0.2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</row>
    <row r="928" spans="1:14" ht="64" x14ac:dyDescent="0.2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</row>
    <row r="929" spans="1:14" ht="32" x14ac:dyDescent="0.2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</row>
    <row r="930" spans="1:14" ht="48" x14ac:dyDescent="0.2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</row>
    <row r="931" spans="1:14" ht="48" x14ac:dyDescent="0.2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</row>
    <row r="932" spans="1:14" ht="64" x14ac:dyDescent="0.2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</row>
    <row r="933" spans="1:14" ht="48" x14ac:dyDescent="0.2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</row>
    <row r="934" spans="1:14" ht="32" x14ac:dyDescent="0.2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</row>
    <row r="935" spans="1:14" ht="48" x14ac:dyDescent="0.2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</row>
    <row r="936" spans="1:14" ht="48" x14ac:dyDescent="0.2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</row>
    <row r="937" spans="1:14" ht="48" x14ac:dyDescent="0.2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</row>
    <row r="938" spans="1:14" ht="48" x14ac:dyDescent="0.2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</row>
    <row r="939" spans="1:14" ht="48" x14ac:dyDescent="0.2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</row>
    <row r="940" spans="1:14" ht="48" x14ac:dyDescent="0.2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</row>
    <row r="941" spans="1:14" ht="64" x14ac:dyDescent="0.2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</row>
    <row r="942" spans="1:14" ht="48" x14ac:dyDescent="0.2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</row>
    <row r="943" spans="1:14" ht="64" x14ac:dyDescent="0.2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</row>
    <row r="944" spans="1:14" ht="64" x14ac:dyDescent="0.2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</row>
    <row r="945" spans="1:14" ht="32" x14ac:dyDescent="0.2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</row>
    <row r="946" spans="1:14" ht="48" x14ac:dyDescent="0.2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</row>
    <row r="947" spans="1:14" ht="48" x14ac:dyDescent="0.2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</row>
    <row r="948" spans="1:14" ht="48" x14ac:dyDescent="0.2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</row>
    <row r="949" spans="1:14" ht="64" x14ac:dyDescent="0.2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</row>
    <row r="950" spans="1:14" ht="64" x14ac:dyDescent="0.2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</row>
    <row r="951" spans="1:14" ht="48" x14ac:dyDescent="0.2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</row>
    <row r="952" spans="1:14" ht="48" x14ac:dyDescent="0.2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</row>
    <row r="953" spans="1:14" x14ac:dyDescent="0.2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</row>
    <row r="954" spans="1:14" ht="32" x14ac:dyDescent="0.2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</row>
    <row r="955" spans="1:14" ht="48" x14ac:dyDescent="0.2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</row>
    <row r="956" spans="1:14" ht="48" x14ac:dyDescent="0.2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</row>
    <row r="957" spans="1:14" ht="48" x14ac:dyDescent="0.2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</row>
    <row r="958" spans="1:14" ht="64" x14ac:dyDescent="0.2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</row>
    <row r="959" spans="1:14" ht="32" x14ac:dyDescent="0.2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</row>
    <row r="960" spans="1:14" ht="64" x14ac:dyDescent="0.2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</row>
    <row r="961" spans="1:14" ht="48" x14ac:dyDescent="0.2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</row>
    <row r="962" spans="1:14" ht="48" x14ac:dyDescent="0.2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</row>
    <row r="963" spans="1:14" ht="48" x14ac:dyDescent="0.2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</row>
    <row r="964" spans="1:14" ht="48" x14ac:dyDescent="0.2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</row>
    <row r="965" spans="1:14" ht="32" x14ac:dyDescent="0.2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</row>
    <row r="966" spans="1:14" ht="64" x14ac:dyDescent="0.2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</row>
    <row r="967" spans="1:14" ht="48" x14ac:dyDescent="0.2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</row>
    <row r="968" spans="1:14" ht="48" x14ac:dyDescent="0.2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</row>
    <row r="969" spans="1:14" ht="48" x14ac:dyDescent="0.2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</row>
    <row r="970" spans="1:14" ht="48" x14ac:dyDescent="0.2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</row>
    <row r="971" spans="1:14" ht="32" x14ac:dyDescent="0.2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</row>
    <row r="972" spans="1:14" ht="64" x14ac:dyDescent="0.2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</row>
    <row r="973" spans="1:14" ht="48" x14ac:dyDescent="0.2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</row>
    <row r="974" spans="1:14" ht="48" x14ac:dyDescent="0.2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</row>
    <row r="975" spans="1:14" ht="64" x14ac:dyDescent="0.2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</row>
    <row r="976" spans="1:14" ht="48" x14ac:dyDescent="0.2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</row>
    <row r="977" spans="1:14" ht="48" x14ac:dyDescent="0.2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</row>
    <row r="978" spans="1:14" ht="48" x14ac:dyDescent="0.2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</row>
    <row r="979" spans="1:14" ht="48" x14ac:dyDescent="0.2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</row>
    <row r="980" spans="1:14" ht="48" x14ac:dyDescent="0.2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</row>
    <row r="981" spans="1:14" ht="64" x14ac:dyDescent="0.2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</row>
    <row r="982" spans="1:14" ht="64" x14ac:dyDescent="0.2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</row>
    <row r="983" spans="1:14" ht="64" x14ac:dyDescent="0.2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</row>
    <row r="984" spans="1:14" ht="32" x14ac:dyDescent="0.2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</row>
    <row r="985" spans="1:14" ht="64" x14ac:dyDescent="0.2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</row>
    <row r="986" spans="1:14" ht="80" x14ac:dyDescent="0.2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</row>
    <row r="987" spans="1:14" ht="48" x14ac:dyDescent="0.2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</row>
    <row r="988" spans="1:14" ht="64" x14ac:dyDescent="0.2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</row>
    <row r="989" spans="1:14" ht="48" x14ac:dyDescent="0.2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</row>
    <row r="990" spans="1:14" ht="64" x14ac:dyDescent="0.2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</row>
    <row r="991" spans="1:14" ht="32" x14ac:dyDescent="0.2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</row>
    <row r="992" spans="1:14" ht="48" x14ac:dyDescent="0.2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</row>
    <row r="993" spans="1:14" ht="80" x14ac:dyDescent="0.2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</row>
    <row r="994" spans="1:14" ht="48" x14ac:dyDescent="0.2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</row>
    <row r="995" spans="1:14" ht="48" x14ac:dyDescent="0.2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</row>
    <row r="996" spans="1:14" ht="64" x14ac:dyDescent="0.2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</row>
    <row r="997" spans="1:14" ht="48" x14ac:dyDescent="0.2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</row>
    <row r="998" spans="1:14" ht="48" x14ac:dyDescent="0.2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</row>
    <row r="999" spans="1:14" ht="32" x14ac:dyDescent="0.2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</row>
    <row r="1000" spans="1:14" ht="48" x14ac:dyDescent="0.2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</row>
    <row r="1001" spans="1:14" ht="48" x14ac:dyDescent="0.2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</row>
    <row r="1002" spans="1:14" ht="48" x14ac:dyDescent="0.2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</row>
    <row r="1003" spans="1:14" ht="64" x14ac:dyDescent="0.2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</row>
    <row r="1004" spans="1:14" ht="48" x14ac:dyDescent="0.2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</row>
    <row r="1005" spans="1:14" ht="48" x14ac:dyDescent="0.2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</row>
    <row r="1006" spans="1:14" ht="32" x14ac:dyDescent="0.2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</row>
    <row r="1007" spans="1:14" ht="48" x14ac:dyDescent="0.2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</row>
    <row r="1008" spans="1:14" ht="48" x14ac:dyDescent="0.2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</row>
    <row r="1009" spans="1:14" ht="48" x14ac:dyDescent="0.2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</row>
    <row r="1010" spans="1:14" ht="48" x14ac:dyDescent="0.2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</row>
    <row r="1011" spans="1:14" ht="64" x14ac:dyDescent="0.2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</row>
    <row r="1012" spans="1:14" ht="48" x14ac:dyDescent="0.2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</row>
    <row r="1013" spans="1:14" ht="48" x14ac:dyDescent="0.2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</row>
    <row r="1014" spans="1:14" ht="64" x14ac:dyDescent="0.2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</row>
    <row r="1015" spans="1:14" ht="48" x14ac:dyDescent="0.2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</row>
    <row r="1016" spans="1:14" ht="32" x14ac:dyDescent="0.2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</row>
    <row r="1017" spans="1:14" ht="32" x14ac:dyDescent="0.2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</row>
    <row r="1018" spans="1:14" ht="48" x14ac:dyDescent="0.2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</row>
    <row r="1019" spans="1:14" ht="64" x14ac:dyDescent="0.2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</row>
    <row r="1020" spans="1:14" ht="48" x14ac:dyDescent="0.2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</row>
    <row r="1021" spans="1:14" ht="48" x14ac:dyDescent="0.2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</row>
    <row r="1022" spans="1:14" ht="48" x14ac:dyDescent="0.2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</row>
    <row r="1023" spans="1:14" ht="48" x14ac:dyDescent="0.2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</row>
    <row r="1024" spans="1:14" ht="32" x14ac:dyDescent="0.2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</row>
    <row r="1025" spans="1:14" ht="48" x14ac:dyDescent="0.2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</row>
    <row r="1026" spans="1:14" ht="48" x14ac:dyDescent="0.2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</row>
    <row r="1027" spans="1:14" ht="48" x14ac:dyDescent="0.2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</row>
    <row r="1028" spans="1:14" ht="64" x14ac:dyDescent="0.2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</row>
    <row r="1029" spans="1:14" ht="48" x14ac:dyDescent="0.2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</row>
    <row r="1030" spans="1:14" ht="48" x14ac:dyDescent="0.2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</row>
    <row r="1031" spans="1:14" ht="48" x14ac:dyDescent="0.2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</row>
    <row r="1032" spans="1:14" ht="32" x14ac:dyDescent="0.2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</row>
    <row r="1033" spans="1:14" ht="64" x14ac:dyDescent="0.2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</row>
    <row r="1034" spans="1:14" x14ac:dyDescent="0.2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</row>
    <row r="1035" spans="1:14" ht="64" x14ac:dyDescent="0.2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</row>
    <row r="1036" spans="1:14" ht="48" x14ac:dyDescent="0.2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</row>
    <row r="1037" spans="1:14" ht="48" x14ac:dyDescent="0.2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</row>
    <row r="1038" spans="1:14" ht="48" x14ac:dyDescent="0.2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</row>
    <row r="1039" spans="1:14" ht="64" x14ac:dyDescent="0.2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</row>
    <row r="1040" spans="1:14" ht="48" x14ac:dyDescent="0.2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</row>
    <row r="1041" spans="1:14" ht="64" x14ac:dyDescent="0.2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</row>
    <row r="1042" spans="1:14" ht="48" x14ac:dyDescent="0.2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</row>
    <row r="1043" spans="1:14" ht="48" x14ac:dyDescent="0.2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</row>
    <row r="1044" spans="1:14" ht="48" x14ac:dyDescent="0.2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</row>
    <row r="1045" spans="1:14" ht="48" x14ac:dyDescent="0.2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</row>
    <row r="1046" spans="1:14" ht="64" x14ac:dyDescent="0.2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</row>
    <row r="1047" spans="1:14" ht="48" x14ac:dyDescent="0.2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</row>
    <row r="1048" spans="1:14" ht="48" x14ac:dyDescent="0.2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</row>
    <row r="1049" spans="1:14" ht="48" x14ac:dyDescent="0.2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</row>
    <row r="1050" spans="1:14" ht="48" x14ac:dyDescent="0.2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</row>
    <row r="1051" spans="1:14" x14ac:dyDescent="0.2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</row>
    <row r="1052" spans="1:14" ht="32" x14ac:dyDescent="0.2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</row>
    <row r="1053" spans="1:14" ht="48" x14ac:dyDescent="0.2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</row>
    <row r="1054" spans="1:14" ht="64" x14ac:dyDescent="0.2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</row>
    <row r="1055" spans="1:14" ht="48" x14ac:dyDescent="0.2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</row>
    <row r="1056" spans="1:14" ht="64" x14ac:dyDescent="0.2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</row>
    <row r="1057" spans="1:14" ht="48" x14ac:dyDescent="0.2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</row>
    <row r="1058" spans="1:14" ht="64" x14ac:dyDescent="0.2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</row>
    <row r="1059" spans="1:14" ht="48" x14ac:dyDescent="0.2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</row>
    <row r="1060" spans="1:14" ht="48" x14ac:dyDescent="0.2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</row>
    <row r="1061" spans="1:14" x14ac:dyDescent="0.2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</row>
    <row r="1062" spans="1:14" ht="48" x14ac:dyDescent="0.2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</row>
    <row r="1063" spans="1:14" ht="32" x14ac:dyDescent="0.2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</row>
    <row r="1064" spans="1:14" ht="32" x14ac:dyDescent="0.2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</row>
    <row r="1065" spans="1:14" ht="48" x14ac:dyDescent="0.2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</row>
    <row r="1066" spans="1:14" ht="48" x14ac:dyDescent="0.2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</row>
    <row r="1067" spans="1:14" ht="64" x14ac:dyDescent="0.2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</row>
    <row r="1068" spans="1:14" ht="48" x14ac:dyDescent="0.2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</row>
    <row r="1069" spans="1:14" ht="48" x14ac:dyDescent="0.2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</row>
    <row r="1070" spans="1:14" ht="64" x14ac:dyDescent="0.2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</row>
    <row r="1071" spans="1:14" ht="48" x14ac:dyDescent="0.2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</row>
    <row r="1072" spans="1:14" ht="48" x14ac:dyDescent="0.2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</row>
    <row r="1073" spans="1:14" ht="48" x14ac:dyDescent="0.2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</row>
    <row r="1074" spans="1:14" ht="64" x14ac:dyDescent="0.2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</row>
    <row r="1075" spans="1:14" ht="32" x14ac:dyDescent="0.2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</row>
    <row r="1076" spans="1:14" ht="64" x14ac:dyDescent="0.2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</row>
    <row r="1077" spans="1:14" ht="32" x14ac:dyDescent="0.2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</row>
    <row r="1078" spans="1:14" ht="48" x14ac:dyDescent="0.2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</row>
    <row r="1079" spans="1:14" ht="48" x14ac:dyDescent="0.2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</row>
    <row r="1080" spans="1:14" ht="64" x14ac:dyDescent="0.2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</row>
    <row r="1081" spans="1:14" ht="48" x14ac:dyDescent="0.2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</row>
    <row r="1082" spans="1:14" ht="48" x14ac:dyDescent="0.2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</row>
    <row r="1083" spans="1:14" ht="48" x14ac:dyDescent="0.2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</row>
    <row r="1084" spans="1:14" ht="48" x14ac:dyDescent="0.2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</row>
    <row r="1085" spans="1:14" ht="64" x14ac:dyDescent="0.2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</row>
    <row r="1086" spans="1:14" x14ac:dyDescent="0.2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</row>
    <row r="1087" spans="1:14" ht="48" x14ac:dyDescent="0.2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</row>
    <row r="1088" spans="1:14" x14ac:dyDescent="0.2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</row>
    <row r="1089" spans="1:14" ht="48" x14ac:dyDescent="0.2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</row>
    <row r="1090" spans="1:14" ht="32" x14ac:dyDescent="0.2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</row>
    <row r="1091" spans="1:14" ht="32" x14ac:dyDescent="0.2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</row>
    <row r="1092" spans="1:14" ht="48" x14ac:dyDescent="0.2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</row>
    <row r="1093" spans="1:14" ht="48" x14ac:dyDescent="0.2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</row>
    <row r="1094" spans="1:14" ht="64" x14ac:dyDescent="0.2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</row>
    <row r="1095" spans="1:14" ht="48" x14ac:dyDescent="0.2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</row>
    <row r="1096" spans="1:14" ht="48" x14ac:dyDescent="0.2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</row>
    <row r="1097" spans="1:14" ht="48" x14ac:dyDescent="0.2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</row>
    <row r="1098" spans="1:14" ht="48" x14ac:dyDescent="0.2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</row>
    <row r="1099" spans="1:14" ht="48" x14ac:dyDescent="0.2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</row>
    <row r="1100" spans="1:14" ht="32" x14ac:dyDescent="0.2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</row>
    <row r="1101" spans="1:14" ht="64" x14ac:dyDescent="0.2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</row>
    <row r="1102" spans="1:14" ht="48" x14ac:dyDescent="0.2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</row>
    <row r="1103" spans="1:14" ht="32" x14ac:dyDescent="0.2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</row>
    <row r="1104" spans="1:14" ht="64" x14ac:dyDescent="0.2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</row>
    <row r="1105" spans="1:14" ht="48" x14ac:dyDescent="0.2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</row>
    <row r="1106" spans="1:14" ht="48" x14ac:dyDescent="0.2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</row>
    <row r="1107" spans="1:14" ht="64" x14ac:dyDescent="0.2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</row>
    <row r="1108" spans="1:14" ht="48" x14ac:dyDescent="0.2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</row>
    <row r="1109" spans="1:14" ht="64" x14ac:dyDescent="0.2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</row>
    <row r="1110" spans="1:14" ht="64" x14ac:dyDescent="0.2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</row>
    <row r="1111" spans="1:14" ht="64" x14ac:dyDescent="0.2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</row>
    <row r="1112" spans="1:14" ht="48" x14ac:dyDescent="0.2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</row>
    <row r="1113" spans="1:14" ht="48" x14ac:dyDescent="0.2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</row>
    <row r="1114" spans="1:14" ht="48" x14ac:dyDescent="0.2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</row>
    <row r="1115" spans="1:14" ht="48" x14ac:dyDescent="0.2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</row>
    <row r="1116" spans="1:14" ht="64" x14ac:dyDescent="0.2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</row>
    <row r="1117" spans="1:14" ht="64" x14ac:dyDescent="0.2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</row>
    <row r="1118" spans="1:14" ht="48" x14ac:dyDescent="0.2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</row>
    <row r="1119" spans="1:14" ht="48" x14ac:dyDescent="0.2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</row>
    <row r="1120" spans="1:14" ht="64" x14ac:dyDescent="0.2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</row>
    <row r="1121" spans="1:14" ht="64" x14ac:dyDescent="0.2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</row>
    <row r="1122" spans="1:14" ht="48" x14ac:dyDescent="0.2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</row>
    <row r="1123" spans="1:14" ht="48" x14ac:dyDescent="0.2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</row>
    <row r="1124" spans="1:14" ht="64" x14ac:dyDescent="0.2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</row>
    <row r="1125" spans="1:14" ht="48" x14ac:dyDescent="0.2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</row>
    <row r="1126" spans="1:14" ht="48" x14ac:dyDescent="0.2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</row>
    <row r="1127" spans="1:14" ht="64" x14ac:dyDescent="0.2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</row>
    <row r="1128" spans="1:14" ht="48" x14ac:dyDescent="0.2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</row>
    <row r="1129" spans="1:14" ht="64" x14ac:dyDescent="0.2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</row>
    <row r="1130" spans="1:14" x14ac:dyDescent="0.2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</row>
    <row r="1131" spans="1:14" ht="48" x14ac:dyDescent="0.2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</row>
    <row r="1132" spans="1:14" ht="48" x14ac:dyDescent="0.2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</row>
    <row r="1133" spans="1:14" ht="48" x14ac:dyDescent="0.2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</row>
    <row r="1134" spans="1:14" ht="48" x14ac:dyDescent="0.2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</row>
    <row r="1135" spans="1:14" ht="48" x14ac:dyDescent="0.2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</row>
    <row r="1136" spans="1:14" ht="48" x14ac:dyDescent="0.2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</row>
    <row r="1137" spans="1:14" ht="64" x14ac:dyDescent="0.2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</row>
    <row r="1138" spans="1:14" ht="48" x14ac:dyDescent="0.2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</row>
    <row r="1139" spans="1:14" ht="48" x14ac:dyDescent="0.2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</row>
    <row r="1140" spans="1:14" ht="48" x14ac:dyDescent="0.2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</row>
    <row r="1141" spans="1:14" ht="64" x14ac:dyDescent="0.2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</row>
    <row r="1142" spans="1:14" ht="48" x14ac:dyDescent="0.2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</row>
    <row r="1143" spans="1:14" x14ac:dyDescent="0.2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</row>
    <row r="1144" spans="1:14" ht="48" x14ac:dyDescent="0.2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</row>
    <row r="1145" spans="1:14" ht="48" x14ac:dyDescent="0.2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</row>
    <row r="1146" spans="1:14" ht="48" x14ac:dyDescent="0.2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</row>
    <row r="1147" spans="1:14" ht="48" x14ac:dyDescent="0.2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</row>
    <row r="1148" spans="1:14" ht="48" x14ac:dyDescent="0.2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</row>
    <row r="1149" spans="1:14" ht="48" x14ac:dyDescent="0.2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</row>
    <row r="1150" spans="1:14" ht="32" x14ac:dyDescent="0.2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</row>
    <row r="1151" spans="1:14" ht="32" x14ac:dyDescent="0.2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</row>
    <row r="1152" spans="1:14" ht="32" x14ac:dyDescent="0.2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</row>
    <row r="1153" spans="1:14" ht="64" x14ac:dyDescent="0.2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</row>
    <row r="1154" spans="1:14" x14ac:dyDescent="0.2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</row>
    <row r="1155" spans="1:14" ht="32" x14ac:dyDescent="0.2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</row>
    <row r="1156" spans="1:14" ht="48" x14ac:dyDescent="0.2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</row>
    <row r="1157" spans="1:14" ht="48" x14ac:dyDescent="0.2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</row>
    <row r="1158" spans="1:14" ht="48" x14ac:dyDescent="0.2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</row>
    <row r="1159" spans="1:14" ht="48" x14ac:dyDescent="0.2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</row>
    <row r="1160" spans="1:14" ht="48" x14ac:dyDescent="0.2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</row>
    <row r="1161" spans="1:14" ht="48" x14ac:dyDescent="0.2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</row>
    <row r="1162" spans="1:14" ht="48" x14ac:dyDescent="0.2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</row>
    <row r="1163" spans="1:14" ht="48" x14ac:dyDescent="0.2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</row>
    <row r="1164" spans="1:14" ht="64" x14ac:dyDescent="0.2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</row>
    <row r="1165" spans="1:14" ht="48" x14ac:dyDescent="0.2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</row>
    <row r="1166" spans="1:14" ht="64" x14ac:dyDescent="0.2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</row>
    <row r="1167" spans="1:14" ht="64" x14ac:dyDescent="0.2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</row>
    <row r="1168" spans="1:14" ht="48" x14ac:dyDescent="0.2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</row>
    <row r="1169" spans="1:14" ht="48" x14ac:dyDescent="0.2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</row>
    <row r="1170" spans="1:14" ht="48" x14ac:dyDescent="0.2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</row>
    <row r="1171" spans="1:14" ht="48" x14ac:dyDescent="0.2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</row>
    <row r="1172" spans="1:14" ht="48" x14ac:dyDescent="0.2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</row>
    <row r="1173" spans="1:14" ht="48" x14ac:dyDescent="0.2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</row>
    <row r="1174" spans="1:14" ht="32" x14ac:dyDescent="0.2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</row>
    <row r="1175" spans="1:14" ht="48" x14ac:dyDescent="0.2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</row>
    <row r="1176" spans="1:14" ht="48" x14ac:dyDescent="0.2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</row>
    <row r="1177" spans="1:14" ht="48" x14ac:dyDescent="0.2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</row>
    <row r="1178" spans="1:14" ht="64" x14ac:dyDescent="0.2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</row>
    <row r="1179" spans="1:14" ht="48" x14ac:dyDescent="0.2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</row>
    <row r="1180" spans="1:14" ht="64" x14ac:dyDescent="0.2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</row>
    <row r="1181" spans="1:14" ht="48" x14ac:dyDescent="0.2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</row>
    <row r="1182" spans="1:14" ht="48" x14ac:dyDescent="0.2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</row>
    <row r="1183" spans="1:14" ht="32" x14ac:dyDescent="0.2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</row>
    <row r="1184" spans="1:14" ht="64" x14ac:dyDescent="0.2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</row>
    <row r="1185" spans="1:14" ht="48" x14ac:dyDescent="0.2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</row>
    <row r="1186" spans="1:14" ht="48" x14ac:dyDescent="0.2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</row>
    <row r="1187" spans="1:14" ht="64" x14ac:dyDescent="0.2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</row>
    <row r="1188" spans="1:14" ht="48" x14ac:dyDescent="0.2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</row>
    <row r="1189" spans="1:14" ht="64" x14ac:dyDescent="0.2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</row>
    <row r="1190" spans="1:14" ht="48" x14ac:dyDescent="0.2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</row>
    <row r="1191" spans="1:14" ht="48" x14ac:dyDescent="0.2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</row>
    <row r="1192" spans="1:14" ht="48" x14ac:dyDescent="0.2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</row>
    <row r="1193" spans="1:14" ht="64" x14ac:dyDescent="0.2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</row>
    <row r="1194" spans="1:14" ht="32" x14ac:dyDescent="0.2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</row>
    <row r="1195" spans="1:14" ht="64" x14ac:dyDescent="0.2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</row>
    <row r="1196" spans="1:14" ht="48" x14ac:dyDescent="0.2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</row>
    <row r="1197" spans="1:14" ht="64" x14ac:dyDescent="0.2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</row>
    <row r="1198" spans="1:14" ht="32" x14ac:dyDescent="0.2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</row>
    <row r="1199" spans="1:14" ht="64" x14ac:dyDescent="0.2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</row>
    <row r="1200" spans="1:14" ht="48" x14ac:dyDescent="0.2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</row>
    <row r="1201" spans="1:14" ht="48" x14ac:dyDescent="0.2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</row>
    <row r="1202" spans="1:14" ht="48" x14ac:dyDescent="0.2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</row>
    <row r="1203" spans="1:14" ht="48" x14ac:dyDescent="0.2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</row>
    <row r="1204" spans="1:14" ht="64" x14ac:dyDescent="0.2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</row>
    <row r="1205" spans="1:14" ht="48" x14ac:dyDescent="0.2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</row>
    <row r="1206" spans="1:14" ht="48" x14ac:dyDescent="0.2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</row>
    <row r="1207" spans="1:14" ht="48" x14ac:dyDescent="0.2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</row>
    <row r="1208" spans="1:14" ht="64" x14ac:dyDescent="0.2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</row>
    <row r="1209" spans="1:14" ht="32" x14ac:dyDescent="0.2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</row>
    <row r="1210" spans="1:14" ht="64" x14ac:dyDescent="0.2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</row>
    <row r="1211" spans="1:14" ht="48" x14ac:dyDescent="0.2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</row>
    <row r="1212" spans="1:14" ht="32" x14ac:dyDescent="0.2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</row>
    <row r="1213" spans="1:14" ht="48" x14ac:dyDescent="0.2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</row>
    <row r="1214" spans="1:14" ht="64" x14ac:dyDescent="0.2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</row>
    <row r="1215" spans="1:14" ht="64" x14ac:dyDescent="0.2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</row>
    <row r="1216" spans="1:14" ht="64" x14ac:dyDescent="0.2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</row>
    <row r="1217" spans="1:14" ht="64" x14ac:dyDescent="0.2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</row>
    <row r="1218" spans="1:14" ht="32" x14ac:dyDescent="0.2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</row>
    <row r="1219" spans="1:14" ht="48" x14ac:dyDescent="0.2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</row>
    <row r="1220" spans="1:14" ht="64" x14ac:dyDescent="0.2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</row>
    <row r="1221" spans="1:14" ht="32" x14ac:dyDescent="0.2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</row>
    <row r="1222" spans="1:14" ht="48" x14ac:dyDescent="0.2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</row>
    <row r="1223" spans="1:14" ht="48" x14ac:dyDescent="0.2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</row>
    <row r="1224" spans="1:14" ht="32" x14ac:dyDescent="0.2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</row>
    <row r="1225" spans="1:14" ht="48" x14ac:dyDescent="0.2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</row>
    <row r="1226" spans="1:14" ht="32" x14ac:dyDescent="0.2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</row>
    <row r="1227" spans="1:14" ht="48" x14ac:dyDescent="0.2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</row>
    <row r="1228" spans="1:14" ht="48" x14ac:dyDescent="0.2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</row>
    <row r="1229" spans="1:14" ht="48" x14ac:dyDescent="0.2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</row>
    <row r="1230" spans="1:14" ht="48" x14ac:dyDescent="0.2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</row>
    <row r="1231" spans="1:14" ht="64" x14ac:dyDescent="0.2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</row>
    <row r="1232" spans="1:14" ht="48" x14ac:dyDescent="0.2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</row>
    <row r="1233" spans="1:14" ht="48" x14ac:dyDescent="0.2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</row>
    <row r="1234" spans="1:14" ht="48" x14ac:dyDescent="0.2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</row>
    <row r="1235" spans="1:14" ht="48" x14ac:dyDescent="0.2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</row>
    <row r="1236" spans="1:14" ht="48" x14ac:dyDescent="0.2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</row>
    <row r="1237" spans="1:14" ht="48" x14ac:dyDescent="0.2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</row>
    <row r="1238" spans="1:14" ht="32" x14ac:dyDescent="0.2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</row>
    <row r="1239" spans="1:14" ht="64" x14ac:dyDescent="0.2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</row>
    <row r="1240" spans="1:14" ht="64" x14ac:dyDescent="0.2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</row>
    <row r="1241" spans="1:14" ht="32" x14ac:dyDescent="0.2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</row>
    <row r="1242" spans="1:14" ht="48" x14ac:dyDescent="0.2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</row>
    <row r="1243" spans="1:14" ht="64" x14ac:dyDescent="0.2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</row>
    <row r="1244" spans="1:14" ht="48" x14ac:dyDescent="0.2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</row>
    <row r="1245" spans="1:14" ht="48" x14ac:dyDescent="0.2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</row>
    <row r="1246" spans="1:14" ht="48" x14ac:dyDescent="0.2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</row>
    <row r="1247" spans="1:14" ht="48" x14ac:dyDescent="0.2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</row>
    <row r="1248" spans="1:14" ht="48" x14ac:dyDescent="0.2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</row>
    <row r="1249" spans="1:14" ht="32" x14ac:dyDescent="0.2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</row>
    <row r="1250" spans="1:14" ht="48" x14ac:dyDescent="0.2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</row>
    <row r="1251" spans="1:14" ht="48" x14ac:dyDescent="0.2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</row>
    <row r="1252" spans="1:14" ht="64" x14ac:dyDescent="0.2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</row>
    <row r="1253" spans="1:14" ht="32" x14ac:dyDescent="0.2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</row>
    <row r="1254" spans="1:14" ht="48" x14ac:dyDescent="0.2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</row>
    <row r="1255" spans="1:14" ht="64" x14ac:dyDescent="0.2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</row>
    <row r="1256" spans="1:14" ht="64" x14ac:dyDescent="0.2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</row>
    <row r="1257" spans="1:14" ht="48" x14ac:dyDescent="0.2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</row>
    <row r="1258" spans="1:14" ht="48" x14ac:dyDescent="0.2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</row>
    <row r="1259" spans="1:14" ht="48" x14ac:dyDescent="0.2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</row>
    <row r="1260" spans="1:14" ht="48" x14ac:dyDescent="0.2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</row>
    <row r="1261" spans="1:14" ht="48" x14ac:dyDescent="0.2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</row>
    <row r="1262" spans="1:14" ht="48" x14ac:dyDescent="0.2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</row>
    <row r="1263" spans="1:14" ht="48" x14ac:dyDescent="0.2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</row>
    <row r="1264" spans="1:14" ht="48" x14ac:dyDescent="0.2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</row>
    <row r="1265" spans="1:14" ht="32" x14ac:dyDescent="0.2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</row>
    <row r="1266" spans="1:14" ht="48" x14ac:dyDescent="0.2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</row>
    <row r="1267" spans="1:14" ht="64" x14ac:dyDescent="0.2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</row>
    <row r="1268" spans="1:14" ht="32" x14ac:dyDescent="0.2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</row>
    <row r="1269" spans="1:14" ht="48" x14ac:dyDescent="0.2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</row>
    <row r="1270" spans="1:14" ht="48" x14ac:dyDescent="0.2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</row>
    <row r="1271" spans="1:14" ht="64" x14ac:dyDescent="0.2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</row>
    <row r="1272" spans="1:14" ht="48" x14ac:dyDescent="0.2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</row>
    <row r="1273" spans="1:14" ht="64" x14ac:dyDescent="0.2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</row>
    <row r="1274" spans="1:14" ht="64" x14ac:dyDescent="0.2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</row>
    <row r="1275" spans="1:14" ht="48" x14ac:dyDescent="0.2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</row>
    <row r="1276" spans="1:14" ht="48" x14ac:dyDescent="0.2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</row>
    <row r="1277" spans="1:14" ht="48" x14ac:dyDescent="0.2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</row>
    <row r="1278" spans="1:14" ht="32" x14ac:dyDescent="0.2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</row>
    <row r="1279" spans="1:14" ht="64" x14ac:dyDescent="0.2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</row>
    <row r="1280" spans="1:14" ht="48" x14ac:dyDescent="0.2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</row>
    <row r="1281" spans="1:14" ht="64" x14ac:dyDescent="0.2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</row>
    <row r="1282" spans="1:14" ht="48" x14ac:dyDescent="0.2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</row>
    <row r="1283" spans="1:14" ht="48" x14ac:dyDescent="0.2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</row>
    <row r="1284" spans="1:14" ht="64" x14ac:dyDescent="0.2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</row>
    <row r="1285" spans="1:14" ht="48" x14ac:dyDescent="0.2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</row>
    <row r="1286" spans="1:14" ht="48" x14ac:dyDescent="0.2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</row>
    <row r="1287" spans="1:14" ht="48" x14ac:dyDescent="0.2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</row>
    <row r="1288" spans="1:14" ht="48" x14ac:dyDescent="0.2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</row>
    <row r="1289" spans="1:14" ht="80" x14ac:dyDescent="0.2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</row>
    <row r="1290" spans="1:14" ht="64" x14ac:dyDescent="0.2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</row>
    <row r="1291" spans="1:14" ht="48" x14ac:dyDescent="0.2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</row>
    <row r="1292" spans="1:14" ht="32" x14ac:dyDescent="0.2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</row>
    <row r="1293" spans="1:14" ht="48" x14ac:dyDescent="0.2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</row>
    <row r="1294" spans="1:14" ht="64" x14ac:dyDescent="0.2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</row>
    <row r="1295" spans="1:14" ht="64" x14ac:dyDescent="0.2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</row>
    <row r="1296" spans="1:14" ht="48" x14ac:dyDescent="0.2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</row>
    <row r="1297" spans="1:14" ht="48" x14ac:dyDescent="0.2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</row>
    <row r="1298" spans="1:14" ht="64" x14ac:dyDescent="0.2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</row>
    <row r="1299" spans="1:14" ht="48" x14ac:dyDescent="0.2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</row>
    <row r="1300" spans="1:14" ht="48" x14ac:dyDescent="0.2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</row>
    <row r="1301" spans="1:14" ht="48" x14ac:dyDescent="0.2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</row>
    <row r="1302" spans="1:14" ht="48" x14ac:dyDescent="0.2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</row>
    <row r="1303" spans="1:14" ht="64" x14ac:dyDescent="0.2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</row>
    <row r="1304" spans="1:14" ht="48" x14ac:dyDescent="0.2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</row>
    <row r="1305" spans="1:14" ht="32" x14ac:dyDescent="0.2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</row>
    <row r="1306" spans="1:14" ht="48" x14ac:dyDescent="0.2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</row>
    <row r="1307" spans="1:14" ht="48" x14ac:dyDescent="0.2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</row>
    <row r="1308" spans="1:14" ht="64" x14ac:dyDescent="0.2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</row>
    <row r="1309" spans="1:14" ht="32" x14ac:dyDescent="0.2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</row>
    <row r="1310" spans="1:14" ht="32" x14ac:dyDescent="0.2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</row>
    <row r="1311" spans="1:14" ht="48" x14ac:dyDescent="0.2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</row>
    <row r="1312" spans="1:14" ht="48" x14ac:dyDescent="0.2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</row>
    <row r="1313" spans="1:14" ht="64" x14ac:dyDescent="0.2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</row>
    <row r="1314" spans="1:14" ht="48" x14ac:dyDescent="0.2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</row>
    <row r="1315" spans="1:14" ht="48" x14ac:dyDescent="0.2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</row>
    <row r="1316" spans="1:14" ht="64" x14ac:dyDescent="0.2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</row>
    <row r="1317" spans="1:14" ht="32" x14ac:dyDescent="0.2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</row>
    <row r="1318" spans="1:14" ht="48" x14ac:dyDescent="0.2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</row>
    <row r="1319" spans="1:14" ht="64" x14ac:dyDescent="0.2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</row>
    <row r="1320" spans="1:14" ht="48" x14ac:dyDescent="0.2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</row>
    <row r="1321" spans="1:14" ht="48" x14ac:dyDescent="0.2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</row>
    <row r="1322" spans="1:14" ht="48" x14ac:dyDescent="0.2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</row>
    <row r="1323" spans="1:14" ht="64" x14ac:dyDescent="0.2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</row>
    <row r="1324" spans="1:14" ht="48" x14ac:dyDescent="0.2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</row>
    <row r="1325" spans="1:14" ht="48" x14ac:dyDescent="0.2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</row>
    <row r="1326" spans="1:14" ht="48" x14ac:dyDescent="0.2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</row>
    <row r="1327" spans="1:14" ht="48" x14ac:dyDescent="0.2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</row>
    <row r="1328" spans="1:14" ht="48" x14ac:dyDescent="0.2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</row>
    <row r="1329" spans="1:14" ht="48" x14ac:dyDescent="0.2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</row>
    <row r="1330" spans="1:14" ht="64" x14ac:dyDescent="0.2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</row>
    <row r="1331" spans="1:14" ht="48" x14ac:dyDescent="0.2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</row>
    <row r="1332" spans="1:14" ht="48" x14ac:dyDescent="0.2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</row>
    <row r="1333" spans="1:14" ht="48" x14ac:dyDescent="0.2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</row>
    <row r="1334" spans="1:14" ht="64" x14ac:dyDescent="0.2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</row>
    <row r="1335" spans="1:14" ht="48" x14ac:dyDescent="0.2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</row>
    <row r="1336" spans="1:14" ht="48" x14ac:dyDescent="0.2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</row>
    <row r="1337" spans="1:14" ht="64" x14ac:dyDescent="0.2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</row>
    <row r="1338" spans="1:14" ht="64" x14ac:dyDescent="0.2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</row>
    <row r="1339" spans="1:14" ht="48" x14ac:dyDescent="0.2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</row>
    <row r="1340" spans="1:14" ht="64" x14ac:dyDescent="0.2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</row>
    <row r="1341" spans="1:14" ht="32" x14ac:dyDescent="0.2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</row>
    <row r="1342" spans="1:14" ht="48" x14ac:dyDescent="0.2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</row>
    <row r="1343" spans="1:14" ht="64" x14ac:dyDescent="0.2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</row>
    <row r="1344" spans="1:14" ht="48" x14ac:dyDescent="0.2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</row>
    <row r="1345" spans="1:14" ht="64" x14ac:dyDescent="0.2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</row>
    <row r="1346" spans="1:14" ht="48" x14ac:dyDescent="0.2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</row>
    <row r="1347" spans="1:14" ht="48" x14ac:dyDescent="0.2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</row>
    <row r="1348" spans="1:14" ht="48" x14ac:dyDescent="0.2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</row>
    <row r="1349" spans="1:14" ht="48" x14ac:dyDescent="0.2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</row>
    <row r="1350" spans="1:14" ht="48" x14ac:dyDescent="0.2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</row>
    <row r="1351" spans="1:14" ht="48" x14ac:dyDescent="0.2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</row>
    <row r="1352" spans="1:14" ht="48" x14ac:dyDescent="0.2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</row>
    <row r="1353" spans="1:14" ht="32" x14ac:dyDescent="0.2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</row>
    <row r="1354" spans="1:14" ht="64" x14ac:dyDescent="0.2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</row>
    <row r="1355" spans="1:14" ht="48" x14ac:dyDescent="0.2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</row>
    <row r="1356" spans="1:14" ht="48" x14ac:dyDescent="0.2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</row>
    <row r="1357" spans="1:14" ht="64" x14ac:dyDescent="0.2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</row>
    <row r="1358" spans="1:14" ht="48" x14ac:dyDescent="0.2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</row>
    <row r="1359" spans="1:14" ht="48" x14ac:dyDescent="0.2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</row>
    <row r="1360" spans="1:14" ht="48" x14ac:dyDescent="0.2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</row>
    <row r="1361" spans="1:14" ht="48" x14ac:dyDescent="0.2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</row>
    <row r="1362" spans="1:14" ht="32" x14ac:dyDescent="0.2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</row>
    <row r="1363" spans="1:14" ht="48" x14ac:dyDescent="0.2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</row>
    <row r="1364" spans="1:14" ht="48" x14ac:dyDescent="0.2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</row>
    <row r="1365" spans="1:14" ht="48" x14ac:dyDescent="0.2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</row>
    <row r="1366" spans="1:14" ht="64" x14ac:dyDescent="0.2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</row>
    <row r="1367" spans="1:14" ht="48" x14ac:dyDescent="0.2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</row>
    <row r="1368" spans="1:14" x14ac:dyDescent="0.2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</row>
    <row r="1369" spans="1:14" ht="48" x14ac:dyDescent="0.2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</row>
    <row r="1370" spans="1:14" ht="48" x14ac:dyDescent="0.2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</row>
    <row r="1371" spans="1:14" ht="48" x14ac:dyDescent="0.2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</row>
    <row r="1372" spans="1:14" ht="32" x14ac:dyDescent="0.2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</row>
    <row r="1373" spans="1:14" ht="64" x14ac:dyDescent="0.2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</row>
    <row r="1374" spans="1:14" ht="32" x14ac:dyDescent="0.2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</row>
    <row r="1375" spans="1:14" ht="32" x14ac:dyDescent="0.2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</row>
    <row r="1376" spans="1:14" ht="48" x14ac:dyDescent="0.2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</row>
    <row r="1377" spans="1:14" ht="64" x14ac:dyDescent="0.2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</row>
    <row r="1378" spans="1:14" ht="32" x14ac:dyDescent="0.2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</row>
    <row r="1379" spans="1:14" ht="48" x14ac:dyDescent="0.2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</row>
    <row r="1380" spans="1:14" x14ac:dyDescent="0.2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</row>
    <row r="1381" spans="1:14" ht="32" x14ac:dyDescent="0.2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</row>
    <row r="1382" spans="1:14" ht="48" x14ac:dyDescent="0.2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</row>
    <row r="1383" spans="1:14" ht="64" x14ac:dyDescent="0.2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</row>
    <row r="1384" spans="1:14" ht="48" x14ac:dyDescent="0.2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</row>
    <row r="1385" spans="1:14" ht="48" x14ac:dyDescent="0.2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</row>
    <row r="1386" spans="1:14" ht="48" x14ac:dyDescent="0.2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</row>
    <row r="1387" spans="1:14" ht="48" x14ac:dyDescent="0.2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</row>
    <row r="1388" spans="1:14" ht="32" x14ac:dyDescent="0.2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</row>
    <row r="1389" spans="1:14" ht="64" x14ac:dyDescent="0.2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</row>
    <row r="1390" spans="1:14" ht="48" x14ac:dyDescent="0.2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</row>
    <row r="1391" spans="1:14" ht="32" x14ac:dyDescent="0.2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</row>
    <row r="1392" spans="1:14" ht="48" x14ac:dyDescent="0.2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</row>
    <row r="1393" spans="1:14" ht="48" x14ac:dyDescent="0.2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</row>
    <row r="1394" spans="1:14" ht="48" x14ac:dyDescent="0.2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</row>
    <row r="1395" spans="1:14" x14ac:dyDescent="0.2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</row>
    <row r="1396" spans="1:14" ht="48" x14ac:dyDescent="0.2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</row>
    <row r="1397" spans="1:14" x14ac:dyDescent="0.2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</row>
    <row r="1398" spans="1:14" ht="64" x14ac:dyDescent="0.2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</row>
    <row r="1399" spans="1:14" ht="48" x14ac:dyDescent="0.2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</row>
    <row r="1400" spans="1:14" ht="48" x14ac:dyDescent="0.2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</row>
    <row r="1401" spans="1:14" ht="48" x14ac:dyDescent="0.2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</row>
    <row r="1402" spans="1:14" ht="48" x14ac:dyDescent="0.2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</row>
    <row r="1403" spans="1:14" ht="64" x14ac:dyDescent="0.2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</row>
    <row r="1404" spans="1:14" ht="48" x14ac:dyDescent="0.2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</row>
    <row r="1405" spans="1:14" ht="48" x14ac:dyDescent="0.2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</row>
    <row r="1406" spans="1:14" ht="48" x14ac:dyDescent="0.2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</row>
    <row r="1407" spans="1:14" ht="32" x14ac:dyDescent="0.2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</row>
    <row r="1408" spans="1:14" x14ac:dyDescent="0.2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</row>
    <row r="1409" spans="1:14" ht="48" x14ac:dyDescent="0.2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</row>
    <row r="1410" spans="1:14" ht="48" x14ac:dyDescent="0.2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</row>
    <row r="1411" spans="1:14" ht="48" x14ac:dyDescent="0.2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</row>
    <row r="1412" spans="1:14" ht="64" x14ac:dyDescent="0.2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</row>
    <row r="1413" spans="1:14" ht="64" x14ac:dyDescent="0.2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</row>
    <row r="1414" spans="1:14" ht="32" x14ac:dyDescent="0.2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</row>
    <row r="1415" spans="1:14" ht="64" x14ac:dyDescent="0.2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</row>
    <row r="1416" spans="1:14" ht="48" x14ac:dyDescent="0.2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</row>
    <row r="1417" spans="1:14" ht="48" x14ac:dyDescent="0.2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</row>
    <row r="1418" spans="1:14" ht="48" x14ac:dyDescent="0.2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</row>
    <row r="1419" spans="1:14" ht="48" x14ac:dyDescent="0.2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</row>
    <row r="1420" spans="1:14" ht="64" x14ac:dyDescent="0.2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</row>
    <row r="1421" spans="1:14" ht="64" x14ac:dyDescent="0.2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</row>
    <row r="1422" spans="1:14" ht="32" x14ac:dyDescent="0.2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</row>
    <row r="1423" spans="1:14" ht="64" x14ac:dyDescent="0.2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</row>
    <row r="1424" spans="1:14" ht="48" x14ac:dyDescent="0.2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</row>
    <row r="1425" spans="1:14" ht="48" x14ac:dyDescent="0.2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</row>
    <row r="1426" spans="1:14" ht="48" x14ac:dyDescent="0.2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</row>
    <row r="1427" spans="1:14" ht="64" x14ac:dyDescent="0.2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</row>
    <row r="1428" spans="1:14" ht="48" x14ac:dyDescent="0.2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</row>
    <row r="1429" spans="1:14" ht="64" x14ac:dyDescent="0.2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</row>
    <row r="1430" spans="1:14" ht="48" x14ac:dyDescent="0.2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</row>
    <row r="1431" spans="1:14" ht="48" x14ac:dyDescent="0.2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</row>
    <row r="1432" spans="1:14" ht="48" x14ac:dyDescent="0.2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</row>
    <row r="1433" spans="1:14" ht="64" x14ac:dyDescent="0.2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</row>
    <row r="1434" spans="1:14" ht="64" x14ac:dyDescent="0.2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</row>
    <row r="1435" spans="1:14" ht="48" x14ac:dyDescent="0.2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</row>
    <row r="1436" spans="1:14" ht="48" x14ac:dyDescent="0.2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</row>
    <row r="1437" spans="1:14" ht="48" x14ac:dyDescent="0.2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</row>
    <row r="1438" spans="1:14" ht="64" x14ac:dyDescent="0.2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</row>
    <row r="1439" spans="1:14" ht="64" x14ac:dyDescent="0.2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</row>
    <row r="1440" spans="1:14" ht="48" x14ac:dyDescent="0.2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</row>
    <row r="1441" spans="1:14" ht="48" x14ac:dyDescent="0.2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</row>
    <row r="1442" spans="1:14" ht="48" x14ac:dyDescent="0.2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</row>
    <row r="1443" spans="1:14" ht="64" x14ac:dyDescent="0.2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</row>
    <row r="1444" spans="1:14" ht="48" x14ac:dyDescent="0.2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</row>
    <row r="1445" spans="1:14" ht="48" x14ac:dyDescent="0.2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</row>
    <row r="1446" spans="1:14" ht="48" x14ac:dyDescent="0.2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</row>
    <row r="1447" spans="1:14" ht="64" x14ac:dyDescent="0.2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</row>
    <row r="1448" spans="1:14" ht="48" x14ac:dyDescent="0.2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</row>
    <row r="1449" spans="1:14" ht="32" x14ac:dyDescent="0.2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</row>
    <row r="1450" spans="1:14" ht="64" x14ac:dyDescent="0.2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</row>
    <row r="1451" spans="1:14" ht="64" x14ac:dyDescent="0.2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</row>
    <row r="1452" spans="1:14" ht="64" x14ac:dyDescent="0.2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</row>
    <row r="1453" spans="1:14" ht="48" x14ac:dyDescent="0.2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</row>
    <row r="1454" spans="1:14" ht="32" x14ac:dyDescent="0.2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</row>
    <row r="1455" spans="1:14" ht="48" x14ac:dyDescent="0.2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</row>
    <row r="1456" spans="1:14" ht="48" x14ac:dyDescent="0.2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</row>
    <row r="1457" spans="1:14" ht="64" x14ac:dyDescent="0.2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</row>
    <row r="1458" spans="1:14" x14ac:dyDescent="0.2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</row>
    <row r="1459" spans="1:14" ht="32" x14ac:dyDescent="0.2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</row>
    <row r="1460" spans="1:14" ht="64" x14ac:dyDescent="0.2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</row>
    <row r="1461" spans="1:14" ht="48" x14ac:dyDescent="0.2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</row>
    <row r="1462" spans="1:14" ht="48" x14ac:dyDescent="0.2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</row>
    <row r="1463" spans="1:14" ht="32" x14ac:dyDescent="0.2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</row>
    <row r="1464" spans="1:14" ht="32" x14ac:dyDescent="0.2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</row>
    <row r="1465" spans="1:14" ht="48" x14ac:dyDescent="0.2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</row>
    <row r="1466" spans="1:14" x14ac:dyDescent="0.2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</row>
    <row r="1467" spans="1:14" ht="48" x14ac:dyDescent="0.2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</row>
    <row r="1468" spans="1:14" ht="48" x14ac:dyDescent="0.2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</row>
    <row r="1469" spans="1:14" ht="32" x14ac:dyDescent="0.2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</row>
    <row r="1470" spans="1:14" ht="48" x14ac:dyDescent="0.2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</row>
    <row r="1471" spans="1:14" ht="48" x14ac:dyDescent="0.2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</row>
    <row r="1472" spans="1:14" ht="64" x14ac:dyDescent="0.2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</row>
    <row r="1473" spans="1:14" ht="48" x14ac:dyDescent="0.2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</row>
    <row r="1474" spans="1:14" ht="64" x14ac:dyDescent="0.2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</row>
    <row r="1475" spans="1:14" x14ac:dyDescent="0.2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</row>
    <row r="1476" spans="1:14" ht="48" x14ac:dyDescent="0.2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</row>
    <row r="1477" spans="1:14" ht="48" x14ac:dyDescent="0.2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</row>
    <row r="1478" spans="1:14" ht="32" x14ac:dyDescent="0.2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</row>
    <row r="1479" spans="1:14" ht="48" x14ac:dyDescent="0.2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</row>
    <row r="1480" spans="1:14" ht="64" x14ac:dyDescent="0.2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</row>
    <row r="1481" spans="1:14" ht="48" x14ac:dyDescent="0.2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</row>
    <row r="1482" spans="1:14" ht="48" x14ac:dyDescent="0.2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</row>
    <row r="1483" spans="1:14" ht="48" x14ac:dyDescent="0.2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</row>
    <row r="1484" spans="1:14" ht="48" x14ac:dyDescent="0.2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</row>
    <row r="1485" spans="1:14" ht="48" x14ac:dyDescent="0.2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</row>
    <row r="1486" spans="1:14" x14ac:dyDescent="0.2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</row>
    <row r="1487" spans="1:14" ht="48" x14ac:dyDescent="0.2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</row>
    <row r="1488" spans="1:14" ht="64" x14ac:dyDescent="0.2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</row>
    <row r="1489" spans="1:14" ht="48" x14ac:dyDescent="0.2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</row>
    <row r="1490" spans="1:14" ht="48" x14ac:dyDescent="0.2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</row>
    <row r="1491" spans="1:14" ht="48" x14ac:dyDescent="0.2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</row>
    <row r="1492" spans="1:14" ht="48" x14ac:dyDescent="0.2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</row>
    <row r="1493" spans="1:14" ht="48" x14ac:dyDescent="0.2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</row>
    <row r="1494" spans="1:14" ht="64" x14ac:dyDescent="0.2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</row>
    <row r="1495" spans="1:14" ht="32" x14ac:dyDescent="0.2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</row>
    <row r="1496" spans="1:14" ht="64" x14ac:dyDescent="0.2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</row>
    <row r="1497" spans="1:14" ht="32" x14ac:dyDescent="0.2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</row>
    <row r="1498" spans="1:14" ht="48" x14ac:dyDescent="0.2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</row>
    <row r="1499" spans="1:14" ht="64" x14ac:dyDescent="0.2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</row>
    <row r="1500" spans="1:14" ht="48" x14ac:dyDescent="0.2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</row>
    <row r="1501" spans="1:14" ht="64" x14ac:dyDescent="0.2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</row>
    <row r="1502" spans="1:14" ht="48" x14ac:dyDescent="0.2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</row>
    <row r="1503" spans="1:14" ht="32" x14ac:dyDescent="0.2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</row>
    <row r="1504" spans="1:14" ht="48" x14ac:dyDescent="0.2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</row>
    <row r="1505" spans="1:14" ht="48" x14ac:dyDescent="0.2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</row>
    <row r="1506" spans="1:14" ht="48" x14ac:dyDescent="0.2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</row>
    <row r="1507" spans="1:14" ht="64" x14ac:dyDescent="0.2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</row>
    <row r="1508" spans="1:14" ht="48" x14ac:dyDescent="0.2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</row>
    <row r="1509" spans="1:14" ht="64" x14ac:dyDescent="0.2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</row>
    <row r="1510" spans="1:14" ht="48" x14ac:dyDescent="0.2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</row>
    <row r="1511" spans="1:14" ht="48" x14ac:dyDescent="0.2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</row>
    <row r="1512" spans="1:14" ht="48" x14ac:dyDescent="0.2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</row>
    <row r="1513" spans="1:14" ht="64" x14ac:dyDescent="0.2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</row>
    <row r="1514" spans="1:14" ht="48" x14ac:dyDescent="0.2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</row>
    <row r="1515" spans="1:14" ht="48" x14ac:dyDescent="0.2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</row>
    <row r="1516" spans="1:14" ht="48" x14ac:dyDescent="0.2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</row>
    <row r="1517" spans="1:14" ht="48" x14ac:dyDescent="0.2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</row>
    <row r="1518" spans="1:14" ht="48" x14ac:dyDescent="0.2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</row>
    <row r="1519" spans="1:14" ht="48" x14ac:dyDescent="0.2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</row>
    <row r="1520" spans="1:14" ht="32" x14ac:dyDescent="0.2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</row>
    <row r="1521" spans="1:14" ht="48" x14ac:dyDescent="0.2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</row>
    <row r="1522" spans="1:14" ht="32" x14ac:dyDescent="0.2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</row>
    <row r="1523" spans="1:14" ht="48" x14ac:dyDescent="0.2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</row>
    <row r="1524" spans="1:14" ht="64" x14ac:dyDescent="0.2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</row>
    <row r="1525" spans="1:14" ht="64" x14ac:dyDescent="0.2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</row>
    <row r="1526" spans="1:14" ht="48" x14ac:dyDescent="0.2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</row>
    <row r="1527" spans="1:14" ht="48" x14ac:dyDescent="0.2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</row>
    <row r="1528" spans="1:14" ht="48" x14ac:dyDescent="0.2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</row>
    <row r="1529" spans="1:14" ht="48" x14ac:dyDescent="0.2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</row>
    <row r="1530" spans="1:14" ht="32" x14ac:dyDescent="0.2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</row>
    <row r="1531" spans="1:14" ht="48" x14ac:dyDescent="0.2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</row>
    <row r="1532" spans="1:14" ht="64" x14ac:dyDescent="0.2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</row>
    <row r="1533" spans="1:14" ht="64" x14ac:dyDescent="0.2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</row>
    <row r="1534" spans="1:14" ht="48" x14ac:dyDescent="0.2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</row>
    <row r="1535" spans="1:14" ht="48" x14ac:dyDescent="0.2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</row>
    <row r="1536" spans="1:14" ht="48" x14ac:dyDescent="0.2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</row>
    <row r="1537" spans="1:14" ht="64" x14ac:dyDescent="0.2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</row>
    <row r="1538" spans="1:14" ht="64" x14ac:dyDescent="0.2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</row>
    <row r="1539" spans="1:14" ht="48" x14ac:dyDescent="0.2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</row>
    <row r="1540" spans="1:14" ht="48" x14ac:dyDescent="0.2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</row>
    <row r="1541" spans="1:14" ht="48" x14ac:dyDescent="0.2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</row>
    <row r="1542" spans="1:14" ht="64" x14ac:dyDescent="0.2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</row>
    <row r="1543" spans="1:14" ht="48" x14ac:dyDescent="0.2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</row>
    <row r="1544" spans="1:14" ht="64" x14ac:dyDescent="0.2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</row>
    <row r="1545" spans="1:14" ht="48" x14ac:dyDescent="0.2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</row>
    <row r="1546" spans="1:14" ht="48" x14ac:dyDescent="0.2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</row>
    <row r="1547" spans="1:14" ht="48" x14ac:dyDescent="0.2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</row>
    <row r="1548" spans="1:14" ht="64" x14ac:dyDescent="0.2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</row>
    <row r="1549" spans="1:14" ht="48" x14ac:dyDescent="0.2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</row>
    <row r="1550" spans="1:14" ht="32" x14ac:dyDescent="0.2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</row>
    <row r="1551" spans="1:14" ht="48" x14ac:dyDescent="0.2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</row>
    <row r="1552" spans="1:14" ht="64" x14ac:dyDescent="0.2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</row>
    <row r="1553" spans="1:14" ht="48" x14ac:dyDescent="0.2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</row>
    <row r="1554" spans="1:14" ht="48" x14ac:dyDescent="0.2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</row>
    <row r="1555" spans="1:14" ht="48" x14ac:dyDescent="0.2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</row>
    <row r="1556" spans="1:14" ht="64" x14ac:dyDescent="0.2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</row>
    <row r="1557" spans="1:14" ht="48" x14ac:dyDescent="0.2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</row>
    <row r="1558" spans="1:14" ht="48" x14ac:dyDescent="0.2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</row>
    <row r="1559" spans="1:14" ht="48" x14ac:dyDescent="0.2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</row>
    <row r="1560" spans="1:14" ht="48" x14ac:dyDescent="0.2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</row>
    <row r="1561" spans="1:14" ht="32" x14ac:dyDescent="0.2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</row>
    <row r="1562" spans="1:14" ht="48" x14ac:dyDescent="0.2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</row>
    <row r="1563" spans="1:14" ht="64" x14ac:dyDescent="0.2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</row>
    <row r="1564" spans="1:14" ht="64" x14ac:dyDescent="0.2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</row>
    <row r="1565" spans="1:14" ht="48" x14ac:dyDescent="0.2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</row>
    <row r="1566" spans="1:14" ht="48" x14ac:dyDescent="0.2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</row>
    <row r="1567" spans="1:14" ht="48" x14ac:dyDescent="0.2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</row>
    <row r="1568" spans="1:14" ht="48" x14ac:dyDescent="0.2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</row>
    <row r="1569" spans="1:14" ht="48" x14ac:dyDescent="0.2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</row>
    <row r="1570" spans="1:14" ht="48" x14ac:dyDescent="0.2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</row>
    <row r="1571" spans="1:14" x14ac:dyDescent="0.2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</row>
    <row r="1572" spans="1:14" ht="32" x14ac:dyDescent="0.2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</row>
    <row r="1573" spans="1:14" ht="64" x14ac:dyDescent="0.2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</row>
    <row r="1574" spans="1:14" ht="48" x14ac:dyDescent="0.2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</row>
    <row r="1575" spans="1:14" ht="48" x14ac:dyDescent="0.2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</row>
    <row r="1576" spans="1:14" ht="48" x14ac:dyDescent="0.2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</row>
    <row r="1577" spans="1:14" ht="48" x14ac:dyDescent="0.2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</row>
    <row r="1578" spans="1:14" ht="32" x14ac:dyDescent="0.2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</row>
    <row r="1579" spans="1:14" ht="48" x14ac:dyDescent="0.2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</row>
    <row r="1580" spans="1:14" ht="64" x14ac:dyDescent="0.2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</row>
    <row r="1581" spans="1:14" ht="32" x14ac:dyDescent="0.2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</row>
    <row r="1582" spans="1:14" ht="48" x14ac:dyDescent="0.2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</row>
    <row r="1583" spans="1:14" ht="48" x14ac:dyDescent="0.2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</row>
    <row r="1584" spans="1:14" ht="32" x14ac:dyDescent="0.2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</row>
    <row r="1585" spans="1:14" ht="64" x14ac:dyDescent="0.2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</row>
    <row r="1586" spans="1:14" ht="48" x14ac:dyDescent="0.2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</row>
    <row r="1587" spans="1:14" ht="64" x14ac:dyDescent="0.2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</row>
    <row r="1588" spans="1:14" ht="32" x14ac:dyDescent="0.2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</row>
    <row r="1589" spans="1:14" ht="64" x14ac:dyDescent="0.2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</row>
    <row r="1590" spans="1:14" ht="32" x14ac:dyDescent="0.2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</row>
    <row r="1591" spans="1:14" ht="48" x14ac:dyDescent="0.2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</row>
    <row r="1592" spans="1:14" x14ac:dyDescent="0.2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</row>
    <row r="1593" spans="1:14" ht="64" x14ac:dyDescent="0.2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</row>
    <row r="1594" spans="1:14" ht="32" x14ac:dyDescent="0.2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</row>
    <row r="1595" spans="1:14" ht="32" x14ac:dyDescent="0.2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</row>
    <row r="1596" spans="1:14" ht="32" x14ac:dyDescent="0.2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</row>
    <row r="1597" spans="1:14" ht="48" x14ac:dyDescent="0.2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</row>
    <row r="1598" spans="1:14" ht="48" x14ac:dyDescent="0.2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</row>
    <row r="1599" spans="1:14" ht="48" x14ac:dyDescent="0.2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</row>
    <row r="1600" spans="1:14" ht="64" x14ac:dyDescent="0.2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</row>
    <row r="1601" spans="1:14" ht="48" x14ac:dyDescent="0.2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</row>
    <row r="1602" spans="1:14" ht="64" x14ac:dyDescent="0.2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</row>
    <row r="1603" spans="1:14" ht="48" x14ac:dyDescent="0.2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</row>
    <row r="1604" spans="1:14" ht="48" x14ac:dyDescent="0.2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</row>
    <row r="1605" spans="1:14" ht="32" x14ac:dyDescent="0.2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</row>
    <row r="1606" spans="1:14" ht="48" x14ac:dyDescent="0.2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</row>
    <row r="1607" spans="1:14" ht="48" x14ac:dyDescent="0.2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</row>
    <row r="1608" spans="1:14" ht="64" x14ac:dyDescent="0.2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</row>
    <row r="1609" spans="1:14" ht="48" x14ac:dyDescent="0.2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</row>
    <row r="1610" spans="1:14" ht="32" x14ac:dyDescent="0.2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</row>
    <row r="1611" spans="1:14" ht="48" x14ac:dyDescent="0.2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</row>
    <row r="1612" spans="1:14" ht="32" x14ac:dyDescent="0.2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</row>
    <row r="1613" spans="1:14" x14ac:dyDescent="0.2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</row>
    <row r="1614" spans="1:14" ht="48" x14ac:dyDescent="0.2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</row>
    <row r="1615" spans="1:14" ht="48" x14ac:dyDescent="0.2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</row>
    <row r="1616" spans="1:14" ht="48" x14ac:dyDescent="0.2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</row>
    <row r="1617" spans="1:14" ht="48" x14ac:dyDescent="0.2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</row>
    <row r="1618" spans="1:14" ht="48" x14ac:dyDescent="0.2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</row>
    <row r="1619" spans="1:14" ht="32" x14ac:dyDescent="0.2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</row>
    <row r="1620" spans="1:14" ht="48" x14ac:dyDescent="0.2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</row>
    <row r="1621" spans="1:14" ht="48" x14ac:dyDescent="0.2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</row>
    <row r="1622" spans="1:14" ht="32" x14ac:dyDescent="0.2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</row>
    <row r="1623" spans="1:14" ht="48" x14ac:dyDescent="0.2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</row>
    <row r="1624" spans="1:14" ht="48" x14ac:dyDescent="0.2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</row>
    <row r="1625" spans="1:14" ht="48" x14ac:dyDescent="0.2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</row>
    <row r="1626" spans="1:14" ht="48" x14ac:dyDescent="0.2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</row>
    <row r="1627" spans="1:14" ht="64" x14ac:dyDescent="0.2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</row>
    <row r="1628" spans="1:14" ht="48" x14ac:dyDescent="0.2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</row>
    <row r="1629" spans="1:14" ht="48" x14ac:dyDescent="0.2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</row>
    <row r="1630" spans="1:14" ht="32" x14ac:dyDescent="0.2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</row>
    <row r="1631" spans="1:14" ht="32" x14ac:dyDescent="0.2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</row>
    <row r="1632" spans="1:14" ht="48" x14ac:dyDescent="0.2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</row>
    <row r="1633" spans="1:14" ht="48" x14ac:dyDescent="0.2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</row>
    <row r="1634" spans="1:14" ht="64" x14ac:dyDescent="0.2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</row>
    <row r="1635" spans="1:14" ht="48" x14ac:dyDescent="0.2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</row>
    <row r="1636" spans="1:14" ht="48" x14ac:dyDescent="0.2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</row>
    <row r="1637" spans="1:14" ht="64" x14ac:dyDescent="0.2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</row>
    <row r="1638" spans="1:14" ht="48" x14ac:dyDescent="0.2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</row>
    <row r="1639" spans="1:14" ht="48" x14ac:dyDescent="0.2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</row>
    <row r="1640" spans="1:14" ht="32" x14ac:dyDescent="0.2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</row>
    <row r="1641" spans="1:14" ht="48" x14ac:dyDescent="0.2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</row>
    <row r="1642" spans="1:14" ht="48" x14ac:dyDescent="0.2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</row>
    <row r="1643" spans="1:14" ht="32" x14ac:dyDescent="0.2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</row>
    <row r="1644" spans="1:14" ht="48" x14ac:dyDescent="0.2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</row>
    <row r="1645" spans="1:14" ht="32" x14ac:dyDescent="0.2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</row>
    <row r="1646" spans="1:14" ht="48" x14ac:dyDescent="0.2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</row>
    <row r="1647" spans="1:14" ht="48" x14ac:dyDescent="0.2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</row>
    <row r="1648" spans="1:14" ht="64" x14ac:dyDescent="0.2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</row>
    <row r="1649" spans="1:14" ht="48" x14ac:dyDescent="0.2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</row>
    <row r="1650" spans="1:14" ht="48" x14ac:dyDescent="0.2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</row>
    <row r="1651" spans="1:14" ht="48" x14ac:dyDescent="0.2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</row>
    <row r="1652" spans="1:14" ht="48" x14ac:dyDescent="0.2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</row>
    <row r="1653" spans="1:14" ht="48" x14ac:dyDescent="0.2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</row>
    <row r="1654" spans="1:14" ht="48" x14ac:dyDescent="0.2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</row>
    <row r="1655" spans="1:14" ht="48" x14ac:dyDescent="0.2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</row>
    <row r="1656" spans="1:14" ht="48" x14ac:dyDescent="0.2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</row>
    <row r="1657" spans="1:14" ht="32" x14ac:dyDescent="0.2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</row>
    <row r="1658" spans="1:14" ht="64" x14ac:dyDescent="0.2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</row>
    <row r="1659" spans="1:14" ht="64" x14ac:dyDescent="0.2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</row>
    <row r="1660" spans="1:14" ht="48" x14ac:dyDescent="0.2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</row>
    <row r="1661" spans="1:14" ht="48" x14ac:dyDescent="0.2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</row>
    <row r="1662" spans="1:14" ht="64" x14ac:dyDescent="0.2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</row>
    <row r="1663" spans="1:14" ht="80" x14ac:dyDescent="0.2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</row>
    <row r="1664" spans="1:14" ht="64" x14ac:dyDescent="0.2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</row>
    <row r="1665" spans="1:14" ht="48" x14ac:dyDescent="0.2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</row>
    <row r="1666" spans="1:14" ht="48" x14ac:dyDescent="0.2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</row>
    <row r="1667" spans="1:14" ht="48" x14ac:dyDescent="0.2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</row>
    <row r="1668" spans="1:14" ht="48" x14ac:dyDescent="0.2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</row>
    <row r="1669" spans="1:14" ht="48" x14ac:dyDescent="0.2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</row>
    <row r="1670" spans="1:14" ht="48" x14ac:dyDescent="0.2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</row>
    <row r="1671" spans="1:14" ht="64" x14ac:dyDescent="0.2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</row>
    <row r="1672" spans="1:14" ht="64" x14ac:dyDescent="0.2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</row>
    <row r="1673" spans="1:14" ht="32" x14ac:dyDescent="0.2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</row>
    <row r="1674" spans="1:14" ht="48" x14ac:dyDescent="0.2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</row>
    <row r="1675" spans="1:14" ht="48" x14ac:dyDescent="0.2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</row>
    <row r="1676" spans="1:14" ht="48" x14ac:dyDescent="0.2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</row>
    <row r="1677" spans="1:14" ht="32" x14ac:dyDescent="0.2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</row>
    <row r="1678" spans="1:14" ht="32" x14ac:dyDescent="0.2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</row>
    <row r="1679" spans="1:14" ht="48" x14ac:dyDescent="0.2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</row>
    <row r="1680" spans="1:14" ht="48" x14ac:dyDescent="0.2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</row>
    <row r="1681" spans="1:14" ht="64" x14ac:dyDescent="0.2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</row>
    <row r="1682" spans="1:14" ht="32" x14ac:dyDescent="0.2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</row>
    <row r="1683" spans="1:14" ht="64" x14ac:dyDescent="0.2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</row>
    <row r="1684" spans="1:14" ht="48" x14ac:dyDescent="0.2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</row>
    <row r="1685" spans="1:14" ht="48" x14ac:dyDescent="0.2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</row>
    <row r="1686" spans="1:14" ht="32" x14ac:dyDescent="0.2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</row>
    <row r="1687" spans="1:14" ht="64" x14ac:dyDescent="0.2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</row>
    <row r="1688" spans="1:14" ht="64" x14ac:dyDescent="0.2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</row>
    <row r="1689" spans="1:14" ht="64" x14ac:dyDescent="0.2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</row>
    <row r="1690" spans="1:14" ht="64" x14ac:dyDescent="0.2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</row>
    <row r="1691" spans="1:14" ht="32" x14ac:dyDescent="0.2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</row>
    <row r="1692" spans="1:14" ht="48" x14ac:dyDescent="0.2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</row>
    <row r="1693" spans="1:14" ht="48" x14ac:dyDescent="0.2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</row>
    <row r="1694" spans="1:14" ht="48" x14ac:dyDescent="0.2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</row>
    <row r="1695" spans="1:14" ht="64" x14ac:dyDescent="0.2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</row>
    <row r="1696" spans="1:14" ht="48" x14ac:dyDescent="0.2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</row>
    <row r="1697" spans="1:14" ht="64" x14ac:dyDescent="0.2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</row>
    <row r="1698" spans="1:14" ht="64" x14ac:dyDescent="0.2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</row>
    <row r="1699" spans="1:14" ht="48" x14ac:dyDescent="0.2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</row>
    <row r="1700" spans="1:14" ht="80" x14ac:dyDescent="0.2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</row>
    <row r="1701" spans="1:14" ht="64" x14ac:dyDescent="0.2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</row>
    <row r="1702" spans="1:14" ht="48" x14ac:dyDescent="0.2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</row>
    <row r="1703" spans="1:14" ht="48" x14ac:dyDescent="0.2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</row>
    <row r="1704" spans="1:14" ht="32" x14ac:dyDescent="0.2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</row>
    <row r="1705" spans="1:14" ht="48" x14ac:dyDescent="0.2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</row>
    <row r="1706" spans="1:14" ht="48" x14ac:dyDescent="0.2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</row>
    <row r="1707" spans="1:14" ht="48" x14ac:dyDescent="0.2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</row>
    <row r="1708" spans="1:14" ht="48" x14ac:dyDescent="0.2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</row>
    <row r="1709" spans="1:14" ht="64" x14ac:dyDescent="0.2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</row>
    <row r="1710" spans="1:14" ht="64" x14ac:dyDescent="0.2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</row>
    <row r="1711" spans="1:14" ht="48" x14ac:dyDescent="0.2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</row>
    <row r="1712" spans="1:14" ht="32" x14ac:dyDescent="0.2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</row>
    <row r="1713" spans="1:14" ht="48" x14ac:dyDescent="0.2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</row>
    <row r="1714" spans="1:14" ht="64" x14ac:dyDescent="0.2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</row>
    <row r="1715" spans="1:14" ht="64" x14ac:dyDescent="0.2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</row>
    <row r="1716" spans="1:14" ht="48" x14ac:dyDescent="0.2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</row>
    <row r="1717" spans="1:14" ht="48" x14ac:dyDescent="0.2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</row>
    <row r="1718" spans="1:14" ht="64" x14ac:dyDescent="0.2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</row>
    <row r="1719" spans="1:14" ht="48" x14ac:dyDescent="0.2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</row>
    <row r="1720" spans="1:14" x14ac:dyDescent="0.2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</row>
    <row r="1721" spans="1:14" ht="48" x14ac:dyDescent="0.2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</row>
    <row r="1722" spans="1:14" ht="48" x14ac:dyDescent="0.2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</row>
    <row r="1723" spans="1:14" ht="48" x14ac:dyDescent="0.2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</row>
    <row r="1724" spans="1:14" ht="48" x14ac:dyDescent="0.2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</row>
    <row r="1725" spans="1:14" ht="64" x14ac:dyDescent="0.2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</row>
    <row r="1726" spans="1:14" ht="48" x14ac:dyDescent="0.2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</row>
    <row r="1727" spans="1:14" ht="64" x14ac:dyDescent="0.2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</row>
    <row r="1728" spans="1:14" ht="32" x14ac:dyDescent="0.2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</row>
    <row r="1729" spans="1:14" ht="48" x14ac:dyDescent="0.2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</row>
    <row r="1730" spans="1:14" ht="48" x14ac:dyDescent="0.2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</row>
    <row r="1731" spans="1:14" ht="48" x14ac:dyDescent="0.2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</row>
    <row r="1732" spans="1:14" ht="48" x14ac:dyDescent="0.2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</row>
    <row r="1733" spans="1:14" ht="32" x14ac:dyDescent="0.2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</row>
    <row r="1734" spans="1:14" ht="48" x14ac:dyDescent="0.2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</row>
    <row r="1735" spans="1:14" ht="48" x14ac:dyDescent="0.2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</row>
    <row r="1736" spans="1:14" ht="48" x14ac:dyDescent="0.2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</row>
    <row r="1737" spans="1:14" ht="48" x14ac:dyDescent="0.2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</row>
    <row r="1738" spans="1:14" ht="32" x14ac:dyDescent="0.2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</row>
    <row r="1739" spans="1:14" ht="48" x14ac:dyDescent="0.2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</row>
    <row r="1740" spans="1:14" ht="32" x14ac:dyDescent="0.2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</row>
    <row r="1741" spans="1:14" ht="48" x14ac:dyDescent="0.2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</row>
    <row r="1742" spans="1:14" ht="48" x14ac:dyDescent="0.2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</row>
    <row r="1743" spans="1:14" ht="32" x14ac:dyDescent="0.2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</row>
    <row r="1744" spans="1:14" ht="48" x14ac:dyDescent="0.2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</row>
    <row r="1745" spans="1:14" ht="48" x14ac:dyDescent="0.2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</row>
    <row r="1746" spans="1:14" ht="64" x14ac:dyDescent="0.2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</row>
    <row r="1747" spans="1:14" ht="48" x14ac:dyDescent="0.2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</row>
    <row r="1748" spans="1:14" ht="64" x14ac:dyDescent="0.2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</row>
    <row r="1749" spans="1:14" ht="48" x14ac:dyDescent="0.2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</row>
    <row r="1750" spans="1:14" ht="48" x14ac:dyDescent="0.2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</row>
    <row r="1751" spans="1:14" ht="32" x14ac:dyDescent="0.2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</row>
    <row r="1752" spans="1:14" ht="48" x14ac:dyDescent="0.2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</row>
    <row r="1753" spans="1:14" ht="32" x14ac:dyDescent="0.2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</row>
    <row r="1754" spans="1:14" ht="32" x14ac:dyDescent="0.2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</row>
    <row r="1755" spans="1:14" ht="48" x14ac:dyDescent="0.2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</row>
    <row r="1756" spans="1:14" ht="48" x14ac:dyDescent="0.2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</row>
    <row r="1757" spans="1:14" ht="48" x14ac:dyDescent="0.2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</row>
    <row r="1758" spans="1:14" ht="48" x14ac:dyDescent="0.2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</row>
    <row r="1759" spans="1:14" ht="48" x14ac:dyDescent="0.2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</row>
    <row r="1760" spans="1:14" ht="64" x14ac:dyDescent="0.2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</row>
    <row r="1761" spans="1:14" ht="32" x14ac:dyDescent="0.2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</row>
    <row r="1762" spans="1:14" ht="64" x14ac:dyDescent="0.2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</row>
    <row r="1763" spans="1:14" ht="32" x14ac:dyDescent="0.2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</row>
    <row r="1764" spans="1:14" ht="32" x14ac:dyDescent="0.2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</row>
    <row r="1765" spans="1:14" ht="64" x14ac:dyDescent="0.2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</row>
    <row r="1766" spans="1:14" ht="48" x14ac:dyDescent="0.2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</row>
    <row r="1767" spans="1:14" ht="48" x14ac:dyDescent="0.2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</row>
    <row r="1768" spans="1:14" ht="32" x14ac:dyDescent="0.2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</row>
    <row r="1769" spans="1:14" ht="32" x14ac:dyDescent="0.2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</row>
    <row r="1770" spans="1:14" ht="48" x14ac:dyDescent="0.2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</row>
    <row r="1771" spans="1:14" ht="48" x14ac:dyDescent="0.2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</row>
    <row r="1772" spans="1:14" ht="48" x14ac:dyDescent="0.2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</row>
    <row r="1773" spans="1:14" ht="48" x14ac:dyDescent="0.2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</row>
    <row r="1774" spans="1:14" ht="48" x14ac:dyDescent="0.2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</row>
    <row r="1775" spans="1:14" ht="64" x14ac:dyDescent="0.2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</row>
    <row r="1776" spans="1:14" ht="48" x14ac:dyDescent="0.2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</row>
    <row r="1777" spans="1:14" ht="48" x14ac:dyDescent="0.2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</row>
    <row r="1778" spans="1:14" ht="48" x14ac:dyDescent="0.2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</row>
    <row r="1779" spans="1:14" ht="64" x14ac:dyDescent="0.2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</row>
    <row r="1780" spans="1:14" ht="48" x14ac:dyDescent="0.2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</row>
    <row r="1781" spans="1:14" ht="48" x14ac:dyDescent="0.2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</row>
    <row r="1782" spans="1:14" ht="48" x14ac:dyDescent="0.2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</row>
    <row r="1783" spans="1:14" ht="48" x14ac:dyDescent="0.2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</row>
    <row r="1784" spans="1:14" ht="64" x14ac:dyDescent="0.2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</row>
    <row r="1785" spans="1:14" ht="48" x14ac:dyDescent="0.2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</row>
    <row r="1786" spans="1:14" ht="48" x14ac:dyDescent="0.2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</row>
    <row r="1787" spans="1:14" ht="48" x14ac:dyDescent="0.2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</row>
    <row r="1788" spans="1:14" ht="48" x14ac:dyDescent="0.2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</row>
    <row r="1789" spans="1:14" ht="48" x14ac:dyDescent="0.2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</row>
    <row r="1790" spans="1:14" ht="48" x14ac:dyDescent="0.2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</row>
    <row r="1791" spans="1:14" ht="48" x14ac:dyDescent="0.2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</row>
    <row r="1792" spans="1:14" ht="48" x14ac:dyDescent="0.2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</row>
    <row r="1793" spans="1:14" ht="32" x14ac:dyDescent="0.2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</row>
    <row r="1794" spans="1:14" ht="48" x14ac:dyDescent="0.2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</row>
    <row r="1795" spans="1:14" ht="48" x14ac:dyDescent="0.2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</row>
    <row r="1796" spans="1:14" ht="64" x14ac:dyDescent="0.2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</row>
    <row r="1797" spans="1:14" ht="48" x14ac:dyDescent="0.2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</row>
    <row r="1798" spans="1:14" ht="64" x14ac:dyDescent="0.2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</row>
    <row r="1799" spans="1:14" ht="48" x14ac:dyDescent="0.2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</row>
    <row r="1800" spans="1:14" ht="48" x14ac:dyDescent="0.2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</row>
    <row r="1801" spans="1:14" ht="32" x14ac:dyDescent="0.2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</row>
    <row r="1802" spans="1:14" ht="64" x14ac:dyDescent="0.2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</row>
    <row r="1803" spans="1:14" ht="64" x14ac:dyDescent="0.2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</row>
    <row r="1804" spans="1:14" ht="48" x14ac:dyDescent="0.2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</row>
    <row r="1805" spans="1:14" ht="48" x14ac:dyDescent="0.2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</row>
    <row r="1806" spans="1:14" ht="48" x14ac:dyDescent="0.2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</row>
    <row r="1807" spans="1:14" ht="48" x14ac:dyDescent="0.2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</row>
    <row r="1808" spans="1:14" ht="48" x14ac:dyDescent="0.2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</row>
    <row r="1809" spans="1:14" ht="32" x14ac:dyDescent="0.2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</row>
    <row r="1810" spans="1:14" ht="48" x14ac:dyDescent="0.2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</row>
    <row r="1811" spans="1:14" ht="48" x14ac:dyDescent="0.2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</row>
    <row r="1812" spans="1:14" ht="48" x14ac:dyDescent="0.2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</row>
    <row r="1813" spans="1:14" ht="48" x14ac:dyDescent="0.2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</row>
    <row r="1814" spans="1:14" ht="64" x14ac:dyDescent="0.2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</row>
    <row r="1815" spans="1:14" ht="48" x14ac:dyDescent="0.2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</row>
    <row r="1816" spans="1:14" ht="48" x14ac:dyDescent="0.2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</row>
    <row r="1817" spans="1:14" ht="64" x14ac:dyDescent="0.2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</row>
    <row r="1818" spans="1:14" ht="48" x14ac:dyDescent="0.2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</row>
    <row r="1819" spans="1:14" ht="32" x14ac:dyDescent="0.2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</row>
    <row r="1820" spans="1:14" ht="48" x14ac:dyDescent="0.2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</row>
    <row r="1821" spans="1:14" ht="48" x14ac:dyDescent="0.2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</row>
    <row r="1822" spans="1:14" ht="64" x14ac:dyDescent="0.2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</row>
    <row r="1823" spans="1:14" ht="48" x14ac:dyDescent="0.2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</row>
    <row r="1824" spans="1:14" ht="32" x14ac:dyDescent="0.2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</row>
    <row r="1825" spans="1:14" ht="48" x14ac:dyDescent="0.2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</row>
    <row r="1826" spans="1:14" x14ac:dyDescent="0.2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</row>
    <row r="1827" spans="1:14" ht="48" x14ac:dyDescent="0.2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</row>
    <row r="1828" spans="1:14" ht="32" x14ac:dyDescent="0.2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</row>
    <row r="1829" spans="1:14" ht="64" x14ac:dyDescent="0.2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</row>
    <row r="1830" spans="1:14" ht="64" x14ac:dyDescent="0.2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</row>
    <row r="1831" spans="1:14" ht="48" x14ac:dyDescent="0.2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</row>
    <row r="1832" spans="1:14" ht="48" x14ac:dyDescent="0.2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</row>
    <row r="1833" spans="1:14" ht="48" x14ac:dyDescent="0.2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</row>
    <row r="1834" spans="1:14" ht="48" x14ac:dyDescent="0.2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</row>
    <row r="1835" spans="1:14" ht="48" x14ac:dyDescent="0.2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</row>
    <row r="1836" spans="1:14" ht="32" x14ac:dyDescent="0.2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</row>
    <row r="1837" spans="1:14" ht="80" x14ac:dyDescent="0.2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</row>
    <row r="1838" spans="1:14" ht="32" x14ac:dyDescent="0.2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</row>
    <row r="1839" spans="1:14" ht="64" x14ac:dyDescent="0.2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</row>
    <row r="1840" spans="1:14" ht="48" x14ac:dyDescent="0.2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</row>
    <row r="1841" spans="1:14" ht="48" x14ac:dyDescent="0.2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</row>
    <row r="1842" spans="1:14" ht="48" x14ac:dyDescent="0.2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</row>
    <row r="1843" spans="1:14" ht="32" x14ac:dyDescent="0.2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</row>
    <row r="1844" spans="1:14" ht="48" x14ac:dyDescent="0.2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</row>
    <row r="1845" spans="1:14" ht="64" x14ac:dyDescent="0.2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</row>
    <row r="1846" spans="1:14" ht="48" x14ac:dyDescent="0.2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</row>
    <row r="1847" spans="1:14" ht="96" x14ac:dyDescent="0.2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</row>
    <row r="1848" spans="1:14" ht="48" x14ac:dyDescent="0.2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</row>
    <row r="1849" spans="1:14" ht="64" x14ac:dyDescent="0.2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</row>
    <row r="1850" spans="1:14" ht="48" x14ac:dyDescent="0.2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</row>
    <row r="1851" spans="1:14" ht="48" x14ac:dyDescent="0.2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</row>
    <row r="1852" spans="1:14" ht="64" x14ac:dyDescent="0.2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</row>
    <row r="1853" spans="1:14" ht="48" x14ac:dyDescent="0.2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</row>
    <row r="1854" spans="1:14" ht="64" x14ac:dyDescent="0.2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</row>
    <row r="1855" spans="1:14" ht="64" x14ac:dyDescent="0.2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</row>
    <row r="1856" spans="1:14" ht="48" x14ac:dyDescent="0.2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</row>
    <row r="1857" spans="1:14" ht="48" x14ac:dyDescent="0.2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</row>
    <row r="1858" spans="1:14" ht="64" x14ac:dyDescent="0.2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</row>
    <row r="1859" spans="1:14" ht="48" x14ac:dyDescent="0.2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</row>
    <row r="1860" spans="1:14" ht="64" x14ac:dyDescent="0.2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</row>
    <row r="1861" spans="1:14" ht="32" x14ac:dyDescent="0.2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</row>
    <row r="1862" spans="1:14" ht="48" x14ac:dyDescent="0.2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</row>
    <row r="1863" spans="1:14" ht="48" x14ac:dyDescent="0.2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</row>
    <row r="1864" spans="1:14" ht="48" x14ac:dyDescent="0.2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</row>
    <row r="1865" spans="1:14" ht="48" x14ac:dyDescent="0.2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</row>
    <row r="1866" spans="1:14" ht="64" x14ac:dyDescent="0.2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</row>
    <row r="1867" spans="1:14" ht="64" x14ac:dyDescent="0.2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</row>
    <row r="1868" spans="1:14" ht="64" x14ac:dyDescent="0.2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</row>
    <row r="1869" spans="1:14" ht="48" x14ac:dyDescent="0.2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</row>
    <row r="1870" spans="1:14" ht="48" x14ac:dyDescent="0.2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</row>
    <row r="1871" spans="1:14" ht="48" x14ac:dyDescent="0.2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</row>
    <row r="1872" spans="1:14" ht="48" x14ac:dyDescent="0.2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</row>
    <row r="1873" spans="1:14" ht="64" x14ac:dyDescent="0.2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</row>
    <row r="1874" spans="1:14" ht="64" x14ac:dyDescent="0.2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</row>
    <row r="1875" spans="1:14" ht="48" x14ac:dyDescent="0.2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</row>
    <row r="1876" spans="1:14" ht="64" x14ac:dyDescent="0.2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</row>
    <row r="1877" spans="1:14" ht="48" x14ac:dyDescent="0.2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</row>
    <row r="1878" spans="1:14" ht="48" x14ac:dyDescent="0.2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</row>
    <row r="1879" spans="1:14" ht="48" x14ac:dyDescent="0.2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</row>
    <row r="1880" spans="1:14" ht="64" x14ac:dyDescent="0.2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</row>
    <row r="1881" spans="1:14" ht="48" x14ac:dyDescent="0.2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</row>
    <row r="1882" spans="1:14" ht="32" x14ac:dyDescent="0.2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</row>
    <row r="1883" spans="1:14" ht="48" x14ac:dyDescent="0.2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</row>
    <row r="1884" spans="1:14" ht="64" x14ac:dyDescent="0.2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</row>
    <row r="1885" spans="1:14" ht="48" x14ac:dyDescent="0.2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</row>
    <row r="1886" spans="1:14" ht="48" x14ac:dyDescent="0.2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</row>
    <row r="1887" spans="1:14" ht="48" x14ac:dyDescent="0.2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</row>
    <row r="1888" spans="1:14" ht="48" x14ac:dyDescent="0.2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</row>
    <row r="1889" spans="1:14" ht="48" x14ac:dyDescent="0.2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</row>
    <row r="1890" spans="1:14" ht="64" x14ac:dyDescent="0.2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</row>
    <row r="1891" spans="1:14" ht="48" x14ac:dyDescent="0.2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</row>
    <row r="1892" spans="1:14" ht="48" x14ac:dyDescent="0.2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</row>
    <row r="1893" spans="1:14" ht="64" x14ac:dyDescent="0.2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</row>
    <row r="1894" spans="1:14" ht="48" x14ac:dyDescent="0.2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</row>
    <row r="1895" spans="1:14" ht="48" x14ac:dyDescent="0.2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</row>
    <row r="1896" spans="1:14" ht="32" x14ac:dyDescent="0.2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</row>
    <row r="1897" spans="1:14" ht="64" x14ac:dyDescent="0.2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</row>
    <row r="1898" spans="1:14" ht="48" x14ac:dyDescent="0.2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</row>
    <row r="1899" spans="1:14" ht="48" x14ac:dyDescent="0.2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</row>
    <row r="1900" spans="1:14" ht="48" x14ac:dyDescent="0.2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</row>
    <row r="1901" spans="1:14" ht="64" x14ac:dyDescent="0.2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</row>
    <row r="1902" spans="1:14" ht="64" x14ac:dyDescent="0.2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</row>
    <row r="1903" spans="1:14" ht="48" x14ac:dyDescent="0.2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</row>
    <row r="1904" spans="1:14" ht="64" x14ac:dyDescent="0.2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</row>
    <row r="1905" spans="1:14" ht="48" x14ac:dyDescent="0.2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</row>
    <row r="1906" spans="1:14" ht="48" x14ac:dyDescent="0.2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</row>
    <row r="1907" spans="1:14" ht="64" x14ac:dyDescent="0.2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</row>
    <row r="1908" spans="1:14" ht="48" x14ac:dyDescent="0.2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</row>
    <row r="1909" spans="1:14" ht="48" x14ac:dyDescent="0.2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</row>
    <row r="1910" spans="1:14" ht="64" x14ac:dyDescent="0.2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</row>
    <row r="1911" spans="1:14" ht="48" x14ac:dyDescent="0.2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</row>
    <row r="1912" spans="1:14" ht="48" x14ac:dyDescent="0.2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</row>
    <row r="1913" spans="1:14" ht="64" x14ac:dyDescent="0.2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</row>
    <row r="1914" spans="1:14" ht="48" x14ac:dyDescent="0.2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</row>
    <row r="1915" spans="1:14" ht="32" x14ac:dyDescent="0.2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</row>
    <row r="1916" spans="1:14" ht="48" x14ac:dyDescent="0.2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</row>
    <row r="1917" spans="1:14" ht="48" x14ac:dyDescent="0.2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</row>
    <row r="1918" spans="1:14" ht="32" x14ac:dyDescent="0.2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</row>
    <row r="1919" spans="1:14" ht="32" x14ac:dyDescent="0.2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</row>
    <row r="1920" spans="1:14" ht="48" x14ac:dyDescent="0.2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</row>
    <row r="1921" spans="1:14" ht="64" x14ac:dyDescent="0.2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</row>
    <row r="1922" spans="1:14" ht="48" x14ac:dyDescent="0.2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</row>
    <row r="1923" spans="1:14" ht="32" x14ac:dyDescent="0.2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</row>
    <row r="1924" spans="1:14" ht="48" x14ac:dyDescent="0.2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</row>
    <row r="1925" spans="1:14" ht="48" x14ac:dyDescent="0.2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</row>
    <row r="1926" spans="1:14" ht="64" x14ac:dyDescent="0.2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</row>
    <row r="1927" spans="1:14" ht="48" x14ac:dyDescent="0.2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</row>
    <row r="1928" spans="1:14" ht="64" x14ac:dyDescent="0.2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</row>
    <row r="1929" spans="1:14" x14ac:dyDescent="0.2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</row>
    <row r="1930" spans="1:14" ht="32" x14ac:dyDescent="0.2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</row>
    <row r="1931" spans="1:14" ht="48" x14ac:dyDescent="0.2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</row>
    <row r="1932" spans="1:14" ht="32" x14ac:dyDescent="0.2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</row>
    <row r="1933" spans="1:14" ht="48" x14ac:dyDescent="0.2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</row>
    <row r="1934" spans="1:14" ht="64" x14ac:dyDescent="0.2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</row>
    <row r="1935" spans="1:14" ht="48" x14ac:dyDescent="0.2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</row>
    <row r="1936" spans="1:14" ht="48" x14ac:dyDescent="0.2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</row>
    <row r="1937" spans="1:14" ht="64" x14ac:dyDescent="0.2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</row>
    <row r="1938" spans="1:14" ht="48" x14ac:dyDescent="0.2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</row>
    <row r="1939" spans="1:14" ht="48" x14ac:dyDescent="0.2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</row>
    <row r="1940" spans="1:14" ht="48" x14ac:dyDescent="0.2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</row>
    <row r="1941" spans="1:14" ht="64" x14ac:dyDescent="0.2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</row>
    <row r="1942" spans="1:14" ht="48" x14ac:dyDescent="0.2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</row>
    <row r="1943" spans="1:14" ht="48" x14ac:dyDescent="0.2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</row>
    <row r="1944" spans="1:14" ht="48" x14ac:dyDescent="0.2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</row>
    <row r="1945" spans="1:14" ht="48" x14ac:dyDescent="0.2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</row>
    <row r="1946" spans="1:14" ht="64" x14ac:dyDescent="0.2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</row>
    <row r="1947" spans="1:14" ht="48" x14ac:dyDescent="0.2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</row>
    <row r="1948" spans="1:14" ht="64" x14ac:dyDescent="0.2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</row>
    <row r="1949" spans="1:14" ht="64" x14ac:dyDescent="0.2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</row>
    <row r="1950" spans="1:14" ht="32" x14ac:dyDescent="0.2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</row>
    <row r="1951" spans="1:14" ht="48" x14ac:dyDescent="0.2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</row>
    <row r="1952" spans="1:14" ht="48" x14ac:dyDescent="0.2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</row>
    <row r="1953" spans="1:14" ht="48" x14ac:dyDescent="0.2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</row>
    <row r="1954" spans="1:14" ht="48" x14ac:dyDescent="0.2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</row>
    <row r="1955" spans="1:14" ht="48" x14ac:dyDescent="0.2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</row>
    <row r="1956" spans="1:14" ht="32" x14ac:dyDescent="0.2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</row>
    <row r="1957" spans="1:14" ht="48" x14ac:dyDescent="0.2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</row>
    <row r="1958" spans="1:14" ht="48" x14ac:dyDescent="0.2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</row>
    <row r="1959" spans="1:14" ht="32" x14ac:dyDescent="0.2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</row>
    <row r="1960" spans="1:14" ht="48" x14ac:dyDescent="0.2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</row>
    <row r="1961" spans="1:14" ht="64" x14ac:dyDescent="0.2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</row>
    <row r="1962" spans="1:14" ht="48" x14ac:dyDescent="0.2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</row>
    <row r="1963" spans="1:14" ht="48" x14ac:dyDescent="0.2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</row>
    <row r="1964" spans="1:14" ht="48" x14ac:dyDescent="0.2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</row>
    <row r="1965" spans="1:14" ht="64" x14ac:dyDescent="0.2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</row>
    <row r="1966" spans="1:14" ht="48" x14ac:dyDescent="0.2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</row>
    <row r="1967" spans="1:14" ht="48" x14ac:dyDescent="0.2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</row>
    <row r="1968" spans="1:14" ht="64" x14ac:dyDescent="0.2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</row>
    <row r="1969" spans="1:14" ht="48" x14ac:dyDescent="0.2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</row>
    <row r="1970" spans="1:14" ht="32" x14ac:dyDescent="0.2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</row>
    <row r="1971" spans="1:14" ht="48" x14ac:dyDescent="0.2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</row>
    <row r="1972" spans="1:14" ht="48" x14ac:dyDescent="0.2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</row>
    <row r="1973" spans="1:14" ht="48" x14ac:dyDescent="0.2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</row>
    <row r="1974" spans="1:14" ht="48" x14ac:dyDescent="0.2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</row>
    <row r="1975" spans="1:14" ht="64" x14ac:dyDescent="0.2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</row>
    <row r="1976" spans="1:14" ht="64" x14ac:dyDescent="0.2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</row>
    <row r="1977" spans="1:14" ht="32" x14ac:dyDescent="0.2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</row>
    <row r="1978" spans="1:14" ht="32" x14ac:dyDescent="0.2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</row>
    <row r="1979" spans="1:14" ht="48" x14ac:dyDescent="0.2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</row>
    <row r="1980" spans="1:14" ht="48" x14ac:dyDescent="0.2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</row>
    <row r="1981" spans="1:14" ht="48" x14ac:dyDescent="0.2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</row>
    <row r="1982" spans="1:14" ht="32" x14ac:dyDescent="0.2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</row>
    <row r="1983" spans="1:14" ht="48" x14ac:dyDescent="0.2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</row>
    <row r="1984" spans="1:14" ht="48" x14ac:dyDescent="0.2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</row>
    <row r="1985" spans="1:14" ht="48" x14ac:dyDescent="0.2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</row>
    <row r="1986" spans="1:14" ht="64" x14ac:dyDescent="0.2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</row>
    <row r="1987" spans="1:14" ht="48" x14ac:dyDescent="0.2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</row>
    <row r="1988" spans="1:14" ht="48" x14ac:dyDescent="0.2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</row>
    <row r="1989" spans="1:14" ht="32" x14ac:dyDescent="0.2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</row>
    <row r="1990" spans="1:14" x14ac:dyDescent="0.2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</row>
    <row r="1991" spans="1:14" ht="48" x14ac:dyDescent="0.2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</row>
    <row r="1992" spans="1:14" ht="48" x14ac:dyDescent="0.2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</row>
    <row r="1993" spans="1:14" ht="32" x14ac:dyDescent="0.2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</row>
    <row r="1994" spans="1:14" ht="32" x14ac:dyDescent="0.2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</row>
    <row r="1995" spans="1:14" ht="48" x14ac:dyDescent="0.2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</row>
    <row r="1996" spans="1:14" ht="64" x14ac:dyDescent="0.2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</row>
    <row r="1997" spans="1:14" ht="48" x14ac:dyDescent="0.2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</row>
    <row r="1998" spans="1:14" ht="64" x14ac:dyDescent="0.2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</row>
    <row r="1999" spans="1:14" ht="48" x14ac:dyDescent="0.2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</row>
    <row r="2000" spans="1:14" ht="64" x14ac:dyDescent="0.2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</row>
    <row r="2001" spans="1:14" ht="48" x14ac:dyDescent="0.2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</row>
    <row r="2002" spans="1:14" ht="48" x14ac:dyDescent="0.2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</row>
    <row r="2003" spans="1:14" ht="48" x14ac:dyDescent="0.2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</row>
    <row r="2004" spans="1:14" ht="48" x14ac:dyDescent="0.2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</row>
    <row r="2005" spans="1:14" ht="64" x14ac:dyDescent="0.2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</row>
    <row r="2006" spans="1:14" ht="48" x14ac:dyDescent="0.2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</row>
    <row r="2007" spans="1:14" ht="48" x14ac:dyDescent="0.2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</row>
    <row r="2008" spans="1:14" ht="64" x14ac:dyDescent="0.2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</row>
    <row r="2009" spans="1:14" ht="64" x14ac:dyDescent="0.2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</row>
    <row r="2010" spans="1:14" ht="64" x14ac:dyDescent="0.2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</row>
    <row r="2011" spans="1:14" ht="48" x14ac:dyDescent="0.2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</row>
    <row r="2012" spans="1:14" ht="32" x14ac:dyDescent="0.2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</row>
    <row r="2013" spans="1:14" ht="48" x14ac:dyDescent="0.2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</row>
    <row r="2014" spans="1:14" ht="48" x14ac:dyDescent="0.2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</row>
    <row r="2015" spans="1:14" ht="64" x14ac:dyDescent="0.2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</row>
    <row r="2016" spans="1:14" ht="48" x14ac:dyDescent="0.2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</row>
    <row r="2017" spans="1:14" ht="48" x14ac:dyDescent="0.2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</row>
    <row r="2018" spans="1:14" ht="32" x14ac:dyDescent="0.2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</row>
    <row r="2019" spans="1:14" ht="48" x14ac:dyDescent="0.2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</row>
    <row r="2020" spans="1:14" ht="48" x14ac:dyDescent="0.2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</row>
    <row r="2021" spans="1:14" ht="64" x14ac:dyDescent="0.2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</row>
    <row r="2022" spans="1:14" ht="48" x14ac:dyDescent="0.2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</row>
    <row r="2023" spans="1:14" ht="48" x14ac:dyDescent="0.2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</row>
    <row r="2024" spans="1:14" ht="64" x14ac:dyDescent="0.2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</row>
    <row r="2025" spans="1:14" ht="64" x14ac:dyDescent="0.2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</row>
    <row r="2026" spans="1:14" ht="48" x14ac:dyDescent="0.2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</row>
    <row r="2027" spans="1:14" ht="48" x14ac:dyDescent="0.2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</row>
    <row r="2028" spans="1:14" ht="32" x14ac:dyDescent="0.2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</row>
    <row r="2029" spans="1:14" ht="48" x14ac:dyDescent="0.2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</row>
    <row r="2030" spans="1:14" ht="32" x14ac:dyDescent="0.2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</row>
    <row r="2031" spans="1:14" ht="48" x14ac:dyDescent="0.2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</row>
    <row r="2032" spans="1:14" ht="48" x14ac:dyDescent="0.2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</row>
    <row r="2033" spans="1:14" ht="48" x14ac:dyDescent="0.2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</row>
    <row r="2034" spans="1:14" ht="48" x14ac:dyDescent="0.2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</row>
    <row r="2035" spans="1:14" ht="64" x14ac:dyDescent="0.2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</row>
    <row r="2036" spans="1:14" ht="64" x14ac:dyDescent="0.2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</row>
    <row r="2037" spans="1:14" ht="64" x14ac:dyDescent="0.2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</row>
    <row r="2038" spans="1:14" ht="48" x14ac:dyDescent="0.2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</row>
    <row r="2039" spans="1:14" ht="48" x14ac:dyDescent="0.2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</row>
    <row r="2040" spans="1:14" ht="48" x14ac:dyDescent="0.2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</row>
    <row r="2041" spans="1:14" ht="48" x14ac:dyDescent="0.2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</row>
    <row r="2042" spans="1:14" ht="32" x14ac:dyDescent="0.2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</row>
    <row r="2043" spans="1:14" ht="48" x14ac:dyDescent="0.2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</row>
    <row r="2044" spans="1:14" ht="48" x14ac:dyDescent="0.2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</row>
    <row r="2045" spans="1:14" ht="48" x14ac:dyDescent="0.2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</row>
    <row r="2046" spans="1:14" ht="48" x14ac:dyDescent="0.2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</row>
    <row r="2047" spans="1:14" ht="64" x14ac:dyDescent="0.2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</row>
    <row r="2048" spans="1:14" ht="48" x14ac:dyDescent="0.2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</row>
    <row r="2049" spans="1:14" ht="48" x14ac:dyDescent="0.2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</row>
    <row r="2050" spans="1:14" ht="48" x14ac:dyDescent="0.2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</row>
    <row r="2051" spans="1:14" x14ac:dyDescent="0.2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</row>
    <row r="2052" spans="1:14" ht="48" x14ac:dyDescent="0.2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</row>
    <row r="2053" spans="1:14" ht="64" x14ac:dyDescent="0.2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</row>
    <row r="2054" spans="1:14" ht="48" x14ac:dyDescent="0.2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</row>
    <row r="2055" spans="1:14" ht="48" x14ac:dyDescent="0.2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</row>
    <row r="2056" spans="1:14" ht="48" x14ac:dyDescent="0.2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</row>
    <row r="2057" spans="1:14" ht="48" x14ac:dyDescent="0.2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</row>
    <row r="2058" spans="1:14" ht="48" x14ac:dyDescent="0.2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</row>
    <row r="2059" spans="1:14" ht="64" x14ac:dyDescent="0.2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</row>
    <row r="2060" spans="1:14" ht="32" x14ac:dyDescent="0.2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</row>
    <row r="2061" spans="1:14" ht="48" x14ac:dyDescent="0.2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</row>
    <row r="2062" spans="1:14" ht="64" x14ac:dyDescent="0.2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</row>
    <row r="2063" spans="1:14" ht="48" x14ac:dyDescent="0.2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</row>
    <row r="2064" spans="1:14" ht="64" x14ac:dyDescent="0.2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</row>
    <row r="2065" spans="1:14" ht="32" x14ac:dyDescent="0.2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</row>
    <row r="2066" spans="1:14" ht="48" x14ac:dyDescent="0.2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</row>
    <row r="2067" spans="1:14" ht="48" x14ac:dyDescent="0.2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</row>
    <row r="2068" spans="1:14" ht="48" x14ac:dyDescent="0.2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</row>
    <row r="2069" spans="1:14" ht="48" x14ac:dyDescent="0.2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</row>
    <row r="2070" spans="1:14" ht="48" x14ac:dyDescent="0.2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</row>
    <row r="2071" spans="1:14" ht="64" x14ac:dyDescent="0.2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</row>
    <row r="2072" spans="1:14" ht="48" x14ac:dyDescent="0.2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</row>
    <row r="2073" spans="1:14" ht="48" x14ac:dyDescent="0.2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</row>
    <row r="2074" spans="1:14" ht="64" x14ac:dyDescent="0.2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</row>
    <row r="2075" spans="1:14" ht="48" x14ac:dyDescent="0.2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</row>
    <row r="2076" spans="1:14" ht="32" x14ac:dyDescent="0.2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</row>
    <row r="2077" spans="1:14" ht="48" x14ac:dyDescent="0.2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</row>
    <row r="2078" spans="1:14" ht="32" x14ac:dyDescent="0.2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</row>
    <row r="2079" spans="1:14" ht="48" x14ac:dyDescent="0.2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</row>
    <row r="2080" spans="1:14" ht="48" x14ac:dyDescent="0.2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</row>
    <row r="2081" spans="1:14" ht="64" x14ac:dyDescent="0.2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</row>
    <row r="2082" spans="1:14" ht="48" x14ac:dyDescent="0.2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</row>
    <row r="2083" spans="1:14" ht="48" x14ac:dyDescent="0.2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</row>
    <row r="2084" spans="1:14" ht="48" x14ac:dyDescent="0.2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</row>
    <row r="2085" spans="1:14" ht="48" x14ac:dyDescent="0.2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</row>
    <row r="2086" spans="1:14" ht="48" x14ac:dyDescent="0.2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</row>
    <row r="2087" spans="1:14" ht="64" x14ac:dyDescent="0.2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</row>
    <row r="2088" spans="1:14" ht="48" x14ac:dyDescent="0.2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</row>
    <row r="2089" spans="1:14" ht="64" x14ac:dyDescent="0.2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</row>
    <row r="2090" spans="1:14" ht="48" x14ac:dyDescent="0.2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</row>
    <row r="2091" spans="1:14" ht="32" x14ac:dyDescent="0.2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</row>
    <row r="2092" spans="1:14" ht="48" x14ac:dyDescent="0.2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</row>
    <row r="2093" spans="1:14" ht="64" x14ac:dyDescent="0.2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</row>
    <row r="2094" spans="1:14" ht="48" x14ac:dyDescent="0.2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</row>
    <row r="2095" spans="1:14" ht="48" x14ac:dyDescent="0.2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</row>
    <row r="2096" spans="1:14" ht="64" x14ac:dyDescent="0.2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</row>
    <row r="2097" spans="1:14" ht="48" x14ac:dyDescent="0.2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</row>
    <row r="2098" spans="1:14" ht="48" x14ac:dyDescent="0.2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</row>
    <row r="2099" spans="1:14" ht="48" x14ac:dyDescent="0.2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</row>
    <row r="2100" spans="1:14" ht="48" x14ac:dyDescent="0.2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</row>
    <row r="2101" spans="1:14" x14ac:dyDescent="0.2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</row>
    <row r="2102" spans="1:14" ht="64" x14ac:dyDescent="0.2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</row>
    <row r="2103" spans="1:14" ht="48" x14ac:dyDescent="0.2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</row>
    <row r="2104" spans="1:14" ht="48" x14ac:dyDescent="0.2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</row>
    <row r="2105" spans="1:14" ht="32" x14ac:dyDescent="0.2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</row>
    <row r="2106" spans="1:14" ht="48" x14ac:dyDescent="0.2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</row>
    <row r="2107" spans="1:14" ht="48" x14ac:dyDescent="0.2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</row>
    <row r="2108" spans="1:14" ht="48" x14ac:dyDescent="0.2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</row>
    <row r="2109" spans="1:14" ht="48" x14ac:dyDescent="0.2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</row>
    <row r="2110" spans="1:14" ht="64" x14ac:dyDescent="0.2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</row>
    <row r="2111" spans="1:14" ht="48" x14ac:dyDescent="0.2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</row>
    <row r="2112" spans="1:14" ht="32" x14ac:dyDescent="0.2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</row>
    <row r="2113" spans="1:14" ht="64" x14ac:dyDescent="0.2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</row>
    <row r="2114" spans="1:14" ht="48" x14ac:dyDescent="0.2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</row>
    <row r="2115" spans="1:14" ht="32" x14ac:dyDescent="0.2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</row>
    <row r="2116" spans="1:14" ht="48" x14ac:dyDescent="0.2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</row>
    <row r="2117" spans="1:14" ht="48" x14ac:dyDescent="0.2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</row>
    <row r="2118" spans="1:14" ht="48" x14ac:dyDescent="0.2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</row>
    <row r="2119" spans="1:14" ht="64" x14ac:dyDescent="0.2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</row>
    <row r="2120" spans="1:14" ht="32" x14ac:dyDescent="0.2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</row>
    <row r="2121" spans="1:14" ht="48" x14ac:dyDescent="0.2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</row>
    <row r="2122" spans="1:14" ht="48" x14ac:dyDescent="0.2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</row>
    <row r="2123" spans="1:14" ht="48" x14ac:dyDescent="0.2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</row>
    <row r="2124" spans="1:14" ht="48" x14ac:dyDescent="0.2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</row>
    <row r="2125" spans="1:14" ht="64" x14ac:dyDescent="0.2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</row>
    <row r="2126" spans="1:14" ht="64" x14ac:dyDescent="0.2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</row>
    <row r="2127" spans="1:14" ht="48" x14ac:dyDescent="0.2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</row>
    <row r="2128" spans="1:14" ht="48" x14ac:dyDescent="0.2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</row>
    <row r="2129" spans="1:14" ht="32" x14ac:dyDescent="0.2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</row>
    <row r="2130" spans="1:14" ht="48" x14ac:dyDescent="0.2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</row>
    <row r="2131" spans="1:14" ht="48" x14ac:dyDescent="0.2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</row>
    <row r="2132" spans="1:14" ht="32" x14ac:dyDescent="0.2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</row>
    <row r="2133" spans="1:14" ht="48" x14ac:dyDescent="0.2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</row>
    <row r="2134" spans="1:14" ht="48" x14ac:dyDescent="0.2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</row>
    <row r="2135" spans="1:14" ht="64" x14ac:dyDescent="0.2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</row>
    <row r="2136" spans="1:14" ht="48" x14ac:dyDescent="0.2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</row>
    <row r="2137" spans="1:14" ht="48" x14ac:dyDescent="0.2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</row>
    <row r="2138" spans="1:14" ht="48" x14ac:dyDescent="0.2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</row>
    <row r="2139" spans="1:14" ht="48" x14ac:dyDescent="0.2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</row>
    <row r="2140" spans="1:14" ht="32" x14ac:dyDescent="0.2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</row>
    <row r="2141" spans="1:14" ht="64" x14ac:dyDescent="0.2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</row>
    <row r="2142" spans="1:14" ht="48" x14ac:dyDescent="0.2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</row>
    <row r="2143" spans="1:14" ht="64" x14ac:dyDescent="0.2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</row>
    <row r="2144" spans="1:14" ht="48" x14ac:dyDescent="0.2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</row>
    <row r="2145" spans="1:14" ht="48" x14ac:dyDescent="0.2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</row>
    <row r="2146" spans="1:14" ht="48" x14ac:dyDescent="0.2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</row>
    <row r="2147" spans="1:14" ht="48" x14ac:dyDescent="0.2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</row>
    <row r="2148" spans="1:14" ht="64" x14ac:dyDescent="0.2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</row>
    <row r="2149" spans="1:14" x14ac:dyDescent="0.2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</row>
    <row r="2150" spans="1:14" ht="48" x14ac:dyDescent="0.2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</row>
    <row r="2151" spans="1:14" ht="64" x14ac:dyDescent="0.2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</row>
    <row r="2152" spans="1:14" x14ac:dyDescent="0.2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</row>
    <row r="2153" spans="1:14" ht="48" x14ac:dyDescent="0.2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</row>
    <row r="2154" spans="1:14" ht="48" x14ac:dyDescent="0.2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</row>
    <row r="2155" spans="1:14" ht="48" x14ac:dyDescent="0.2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</row>
    <row r="2156" spans="1:14" ht="32" x14ac:dyDescent="0.2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</row>
    <row r="2157" spans="1:14" ht="48" x14ac:dyDescent="0.2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</row>
    <row r="2158" spans="1:14" ht="48" x14ac:dyDescent="0.2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</row>
    <row r="2159" spans="1:14" ht="32" x14ac:dyDescent="0.2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</row>
    <row r="2160" spans="1:14" ht="48" x14ac:dyDescent="0.2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</row>
    <row r="2161" spans="1:14" ht="64" x14ac:dyDescent="0.2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</row>
    <row r="2162" spans="1:14" ht="48" x14ac:dyDescent="0.2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</row>
    <row r="2163" spans="1:14" ht="32" x14ac:dyDescent="0.2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</row>
    <row r="2164" spans="1:14" ht="64" x14ac:dyDescent="0.2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</row>
    <row r="2165" spans="1:14" ht="48" x14ac:dyDescent="0.2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</row>
    <row r="2166" spans="1:14" ht="32" x14ac:dyDescent="0.2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</row>
    <row r="2167" spans="1:14" ht="64" x14ac:dyDescent="0.2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</row>
    <row r="2168" spans="1:14" ht="64" x14ac:dyDescent="0.2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</row>
    <row r="2169" spans="1:14" ht="32" x14ac:dyDescent="0.2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</row>
    <row r="2170" spans="1:14" ht="48" x14ac:dyDescent="0.2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</row>
    <row r="2171" spans="1:14" ht="64" x14ac:dyDescent="0.2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</row>
    <row r="2172" spans="1:14" ht="48" x14ac:dyDescent="0.2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</row>
    <row r="2173" spans="1:14" ht="48" x14ac:dyDescent="0.2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</row>
    <row r="2174" spans="1:14" ht="48" x14ac:dyDescent="0.2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</row>
    <row r="2175" spans="1:14" ht="48" x14ac:dyDescent="0.2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</row>
    <row r="2176" spans="1:14" ht="64" x14ac:dyDescent="0.2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</row>
    <row r="2177" spans="1:14" ht="48" x14ac:dyDescent="0.2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</row>
    <row r="2178" spans="1:14" ht="48" x14ac:dyDescent="0.2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</row>
    <row r="2179" spans="1:14" ht="80" x14ac:dyDescent="0.2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</row>
    <row r="2180" spans="1:14" ht="48" x14ac:dyDescent="0.2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</row>
    <row r="2181" spans="1:14" ht="48" x14ac:dyDescent="0.2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</row>
    <row r="2182" spans="1:14" ht="48" x14ac:dyDescent="0.2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</row>
    <row r="2183" spans="1:14" ht="64" x14ac:dyDescent="0.2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</row>
    <row r="2184" spans="1:14" ht="48" x14ac:dyDescent="0.2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</row>
    <row r="2185" spans="1:14" ht="48" x14ac:dyDescent="0.2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</row>
    <row r="2186" spans="1:14" ht="64" x14ac:dyDescent="0.2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</row>
    <row r="2187" spans="1:14" ht="64" x14ac:dyDescent="0.2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</row>
    <row r="2188" spans="1:14" ht="48" x14ac:dyDescent="0.2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</row>
    <row r="2189" spans="1:14" ht="48" x14ac:dyDescent="0.2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</row>
    <row r="2190" spans="1:14" ht="48" x14ac:dyDescent="0.2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</row>
    <row r="2191" spans="1:14" ht="48" x14ac:dyDescent="0.2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</row>
    <row r="2192" spans="1:14" ht="48" x14ac:dyDescent="0.2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</row>
    <row r="2193" spans="1:14" ht="64" x14ac:dyDescent="0.2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</row>
    <row r="2194" spans="1:14" ht="64" x14ac:dyDescent="0.2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</row>
    <row r="2195" spans="1:14" ht="64" x14ac:dyDescent="0.2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</row>
    <row r="2196" spans="1:14" ht="64" x14ac:dyDescent="0.2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</row>
    <row r="2197" spans="1:14" ht="32" x14ac:dyDescent="0.2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</row>
    <row r="2198" spans="1:14" ht="32" x14ac:dyDescent="0.2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</row>
    <row r="2199" spans="1:14" ht="48" x14ac:dyDescent="0.2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</row>
    <row r="2200" spans="1:14" ht="48" x14ac:dyDescent="0.2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</row>
    <row r="2201" spans="1:14" ht="32" x14ac:dyDescent="0.2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</row>
    <row r="2202" spans="1:14" ht="48" x14ac:dyDescent="0.2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</row>
    <row r="2203" spans="1:14" ht="48" x14ac:dyDescent="0.2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</row>
    <row r="2204" spans="1:14" ht="32" x14ac:dyDescent="0.2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</row>
    <row r="2205" spans="1:14" ht="48" x14ac:dyDescent="0.2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</row>
    <row r="2206" spans="1:14" ht="48" x14ac:dyDescent="0.2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</row>
    <row r="2207" spans="1:14" ht="48" x14ac:dyDescent="0.2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</row>
    <row r="2208" spans="1:14" ht="48" x14ac:dyDescent="0.2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</row>
    <row r="2209" spans="1:14" ht="48" x14ac:dyDescent="0.2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</row>
    <row r="2210" spans="1:14" ht="48" x14ac:dyDescent="0.2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</row>
    <row r="2211" spans="1:14" ht="32" x14ac:dyDescent="0.2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</row>
    <row r="2212" spans="1:14" ht="64" x14ac:dyDescent="0.2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</row>
    <row r="2213" spans="1:14" ht="64" x14ac:dyDescent="0.2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</row>
    <row r="2214" spans="1:14" ht="64" x14ac:dyDescent="0.2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</row>
    <row r="2215" spans="1:14" ht="80" x14ac:dyDescent="0.2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</row>
    <row r="2216" spans="1:14" ht="48" x14ac:dyDescent="0.2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</row>
    <row r="2217" spans="1:14" ht="32" x14ac:dyDescent="0.2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</row>
    <row r="2218" spans="1:14" ht="48" x14ac:dyDescent="0.2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</row>
    <row r="2219" spans="1:14" ht="48" x14ac:dyDescent="0.2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</row>
    <row r="2220" spans="1:14" ht="48" x14ac:dyDescent="0.2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</row>
    <row r="2221" spans="1:14" ht="48" x14ac:dyDescent="0.2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</row>
    <row r="2222" spans="1:14" ht="48" x14ac:dyDescent="0.2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</row>
    <row r="2223" spans="1:14" ht="48" x14ac:dyDescent="0.2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</row>
    <row r="2224" spans="1:14" ht="48" x14ac:dyDescent="0.2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</row>
    <row r="2225" spans="1:14" ht="64" x14ac:dyDescent="0.2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</row>
    <row r="2226" spans="1:14" ht="48" x14ac:dyDescent="0.2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</row>
    <row r="2227" spans="1:14" ht="48" x14ac:dyDescent="0.2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</row>
    <row r="2228" spans="1:14" ht="48" x14ac:dyDescent="0.2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</row>
    <row r="2229" spans="1:14" ht="48" x14ac:dyDescent="0.2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</row>
    <row r="2230" spans="1:14" ht="64" x14ac:dyDescent="0.2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</row>
    <row r="2231" spans="1:14" ht="64" x14ac:dyDescent="0.2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</row>
    <row r="2232" spans="1:14" ht="64" x14ac:dyDescent="0.2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</row>
    <row r="2233" spans="1:14" ht="48" x14ac:dyDescent="0.2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</row>
    <row r="2234" spans="1:14" ht="48" x14ac:dyDescent="0.2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</row>
    <row r="2235" spans="1:14" ht="48" x14ac:dyDescent="0.2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</row>
    <row r="2236" spans="1:14" ht="48" x14ac:dyDescent="0.2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</row>
    <row r="2237" spans="1:14" ht="32" x14ac:dyDescent="0.2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</row>
    <row r="2238" spans="1:14" ht="48" x14ac:dyDescent="0.2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</row>
    <row r="2239" spans="1:14" ht="48" x14ac:dyDescent="0.2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</row>
    <row r="2240" spans="1:14" ht="32" x14ac:dyDescent="0.2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</row>
    <row r="2241" spans="1:14" ht="32" x14ac:dyDescent="0.2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</row>
    <row r="2242" spans="1:14" ht="48" x14ac:dyDescent="0.2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</row>
    <row r="2243" spans="1:14" ht="48" x14ac:dyDescent="0.2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</row>
    <row r="2244" spans="1:14" ht="32" x14ac:dyDescent="0.2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</row>
    <row r="2245" spans="1:14" ht="64" x14ac:dyDescent="0.2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</row>
    <row r="2246" spans="1:14" ht="48" x14ac:dyDescent="0.2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</row>
    <row r="2247" spans="1:14" ht="48" x14ac:dyDescent="0.2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</row>
    <row r="2248" spans="1:14" ht="48" x14ac:dyDescent="0.2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</row>
    <row r="2249" spans="1:14" ht="48" x14ac:dyDescent="0.2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</row>
    <row r="2250" spans="1:14" ht="48" x14ac:dyDescent="0.2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</row>
    <row r="2251" spans="1:14" ht="48" x14ac:dyDescent="0.2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</row>
    <row r="2252" spans="1:14" ht="48" x14ac:dyDescent="0.2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</row>
    <row r="2253" spans="1:14" ht="48" x14ac:dyDescent="0.2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</row>
    <row r="2254" spans="1:14" ht="48" x14ac:dyDescent="0.2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</row>
    <row r="2255" spans="1:14" ht="64" x14ac:dyDescent="0.2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</row>
    <row r="2256" spans="1:14" ht="48" x14ac:dyDescent="0.2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</row>
    <row r="2257" spans="1:14" ht="32" x14ac:dyDescent="0.2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</row>
    <row r="2258" spans="1:14" ht="48" x14ac:dyDescent="0.2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</row>
    <row r="2259" spans="1:14" ht="64" x14ac:dyDescent="0.2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</row>
    <row r="2260" spans="1:14" ht="32" x14ac:dyDescent="0.2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</row>
    <row r="2261" spans="1:14" ht="48" x14ac:dyDescent="0.2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</row>
    <row r="2262" spans="1:14" ht="48" x14ac:dyDescent="0.2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</row>
    <row r="2263" spans="1:14" ht="48" x14ac:dyDescent="0.2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</row>
    <row r="2264" spans="1:14" ht="48" x14ac:dyDescent="0.2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</row>
    <row r="2265" spans="1:14" ht="48" x14ac:dyDescent="0.2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</row>
    <row r="2266" spans="1:14" ht="64" x14ac:dyDescent="0.2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</row>
    <row r="2267" spans="1:14" ht="48" x14ac:dyDescent="0.2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</row>
    <row r="2268" spans="1:14" ht="48" x14ac:dyDescent="0.2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</row>
    <row r="2269" spans="1:14" ht="64" x14ac:dyDescent="0.2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</row>
    <row r="2270" spans="1:14" ht="48" x14ac:dyDescent="0.2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</row>
    <row r="2271" spans="1:14" ht="48" x14ac:dyDescent="0.2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</row>
    <row r="2272" spans="1:14" ht="48" x14ac:dyDescent="0.2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</row>
    <row r="2273" spans="1:14" ht="48" x14ac:dyDescent="0.2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</row>
    <row r="2274" spans="1:14" ht="48" x14ac:dyDescent="0.2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</row>
    <row r="2275" spans="1:14" ht="48" x14ac:dyDescent="0.2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</row>
    <row r="2276" spans="1:14" ht="64" x14ac:dyDescent="0.2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</row>
    <row r="2277" spans="1:14" ht="48" x14ac:dyDescent="0.2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</row>
    <row r="2278" spans="1:14" ht="64" x14ac:dyDescent="0.2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</row>
    <row r="2279" spans="1:14" ht="48" x14ac:dyDescent="0.2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</row>
    <row r="2280" spans="1:14" ht="32" x14ac:dyDescent="0.2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</row>
    <row r="2281" spans="1:14" ht="64" x14ac:dyDescent="0.2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</row>
    <row r="2282" spans="1:14" ht="64" x14ac:dyDescent="0.2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</row>
    <row r="2283" spans="1:14" ht="48" x14ac:dyDescent="0.2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</row>
    <row r="2284" spans="1:14" ht="48" x14ac:dyDescent="0.2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</row>
    <row r="2285" spans="1:14" ht="48" x14ac:dyDescent="0.2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</row>
    <row r="2286" spans="1:14" ht="32" x14ac:dyDescent="0.2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</row>
    <row r="2287" spans="1:14" ht="48" x14ac:dyDescent="0.2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</row>
    <row r="2288" spans="1:14" ht="48" x14ac:dyDescent="0.2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</row>
    <row r="2289" spans="1:14" ht="48" x14ac:dyDescent="0.2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</row>
    <row r="2290" spans="1:14" ht="48" x14ac:dyDescent="0.2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</row>
    <row r="2291" spans="1:14" ht="48" x14ac:dyDescent="0.2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</row>
    <row r="2292" spans="1:14" ht="48" x14ac:dyDescent="0.2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</row>
    <row r="2293" spans="1:14" ht="64" x14ac:dyDescent="0.2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</row>
    <row r="2294" spans="1:14" ht="48" x14ac:dyDescent="0.2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</row>
    <row r="2295" spans="1:14" ht="32" x14ac:dyDescent="0.2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</row>
    <row r="2296" spans="1:14" ht="64" x14ac:dyDescent="0.2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</row>
    <row r="2297" spans="1:14" ht="64" x14ac:dyDescent="0.2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</row>
    <row r="2298" spans="1:14" ht="48" x14ac:dyDescent="0.2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</row>
    <row r="2299" spans="1:14" ht="32" x14ac:dyDescent="0.2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</row>
    <row r="2300" spans="1:14" ht="48" x14ac:dyDescent="0.2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</row>
    <row r="2301" spans="1:14" ht="48" x14ac:dyDescent="0.2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</row>
    <row r="2302" spans="1:14" ht="48" x14ac:dyDescent="0.2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</row>
    <row r="2303" spans="1:14" ht="32" x14ac:dyDescent="0.2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</row>
    <row r="2304" spans="1:14" ht="48" x14ac:dyDescent="0.2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</row>
    <row r="2305" spans="1:14" ht="64" x14ac:dyDescent="0.2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</row>
    <row r="2306" spans="1:14" ht="48" x14ac:dyDescent="0.2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</row>
    <row r="2307" spans="1:14" ht="48" x14ac:dyDescent="0.2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</row>
    <row r="2308" spans="1:14" ht="48" x14ac:dyDescent="0.2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</row>
    <row r="2309" spans="1:14" ht="48" x14ac:dyDescent="0.2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</row>
    <row r="2310" spans="1:14" ht="48" x14ac:dyDescent="0.2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</row>
    <row r="2311" spans="1:14" ht="48" x14ac:dyDescent="0.2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</row>
    <row r="2312" spans="1:14" ht="64" x14ac:dyDescent="0.2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</row>
    <row r="2313" spans="1:14" ht="48" x14ac:dyDescent="0.2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</row>
    <row r="2314" spans="1:14" ht="48" x14ac:dyDescent="0.2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</row>
    <row r="2315" spans="1:14" ht="32" x14ac:dyDescent="0.2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</row>
    <row r="2316" spans="1:14" ht="48" x14ac:dyDescent="0.2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</row>
    <row r="2317" spans="1:14" ht="48" x14ac:dyDescent="0.2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</row>
    <row r="2318" spans="1:14" ht="64" x14ac:dyDescent="0.2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</row>
    <row r="2319" spans="1:14" ht="48" x14ac:dyDescent="0.2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</row>
    <row r="2320" spans="1:14" ht="64" x14ac:dyDescent="0.2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</row>
    <row r="2321" spans="1:14" ht="48" x14ac:dyDescent="0.2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</row>
    <row r="2322" spans="1:14" ht="64" x14ac:dyDescent="0.2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</row>
    <row r="2323" spans="1:14" ht="48" x14ac:dyDescent="0.2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</row>
    <row r="2324" spans="1:14" ht="48" x14ac:dyDescent="0.2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</row>
    <row r="2325" spans="1:14" ht="48" x14ac:dyDescent="0.2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</row>
    <row r="2326" spans="1:14" ht="48" x14ac:dyDescent="0.2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</row>
    <row r="2327" spans="1:14" ht="48" x14ac:dyDescent="0.2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</row>
    <row r="2328" spans="1:14" ht="48" x14ac:dyDescent="0.2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</row>
    <row r="2329" spans="1:14" ht="32" x14ac:dyDescent="0.2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</row>
    <row r="2330" spans="1:14" ht="64" x14ac:dyDescent="0.2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</row>
    <row r="2331" spans="1:14" ht="48" x14ac:dyDescent="0.2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</row>
    <row r="2332" spans="1:14" ht="64" x14ac:dyDescent="0.2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</row>
    <row r="2333" spans="1:14" ht="48" x14ac:dyDescent="0.2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</row>
    <row r="2334" spans="1:14" ht="64" x14ac:dyDescent="0.2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</row>
    <row r="2335" spans="1:14" ht="64" x14ac:dyDescent="0.2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</row>
    <row r="2336" spans="1:14" ht="48" x14ac:dyDescent="0.2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</row>
    <row r="2337" spans="1:14" ht="64" x14ac:dyDescent="0.2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</row>
    <row r="2338" spans="1:14" ht="48" x14ac:dyDescent="0.2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</row>
    <row r="2339" spans="1:14" ht="32" x14ac:dyDescent="0.2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</row>
    <row r="2340" spans="1:14" ht="48" x14ac:dyDescent="0.2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</row>
    <row r="2341" spans="1:14" ht="48" x14ac:dyDescent="0.2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</row>
    <row r="2342" spans="1:14" ht="48" x14ac:dyDescent="0.2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</row>
    <row r="2343" spans="1:14" ht="48" x14ac:dyDescent="0.2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</row>
    <row r="2344" spans="1:14" ht="64" x14ac:dyDescent="0.2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</row>
    <row r="2345" spans="1:14" ht="64" x14ac:dyDescent="0.2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</row>
    <row r="2346" spans="1:14" ht="64" x14ac:dyDescent="0.2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</row>
    <row r="2347" spans="1:14" ht="48" x14ac:dyDescent="0.2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</row>
    <row r="2348" spans="1:14" ht="48" x14ac:dyDescent="0.2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</row>
    <row r="2349" spans="1:14" ht="48" x14ac:dyDescent="0.2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</row>
    <row r="2350" spans="1:14" ht="48" x14ac:dyDescent="0.2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</row>
    <row r="2351" spans="1:14" ht="48" x14ac:dyDescent="0.2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</row>
    <row r="2352" spans="1:14" ht="48" x14ac:dyDescent="0.2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</row>
    <row r="2353" spans="1:14" ht="32" x14ac:dyDescent="0.2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</row>
    <row r="2354" spans="1:14" ht="48" x14ac:dyDescent="0.2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</row>
    <row r="2355" spans="1:14" ht="48" x14ac:dyDescent="0.2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</row>
    <row r="2356" spans="1:14" ht="48" x14ac:dyDescent="0.2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</row>
    <row r="2357" spans="1:14" ht="48" x14ac:dyDescent="0.2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</row>
    <row r="2358" spans="1:14" ht="32" x14ac:dyDescent="0.2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</row>
    <row r="2359" spans="1:14" ht="48" x14ac:dyDescent="0.2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</row>
    <row r="2360" spans="1:14" ht="48" x14ac:dyDescent="0.2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</row>
    <row r="2361" spans="1:14" ht="48" x14ac:dyDescent="0.2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</row>
    <row r="2362" spans="1:14" ht="48" x14ac:dyDescent="0.2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</row>
    <row r="2363" spans="1:14" ht="64" x14ac:dyDescent="0.2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</row>
    <row r="2364" spans="1:14" ht="48" x14ac:dyDescent="0.2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</row>
    <row r="2365" spans="1:14" ht="64" x14ac:dyDescent="0.2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</row>
    <row r="2366" spans="1:14" ht="32" x14ac:dyDescent="0.2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</row>
    <row r="2367" spans="1:14" ht="48" x14ac:dyDescent="0.2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</row>
    <row r="2368" spans="1:14" ht="48" x14ac:dyDescent="0.2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</row>
    <row r="2369" spans="1:14" ht="48" x14ac:dyDescent="0.2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</row>
    <row r="2370" spans="1:14" ht="48" x14ac:dyDescent="0.2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</row>
    <row r="2371" spans="1:14" ht="64" x14ac:dyDescent="0.2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</row>
    <row r="2372" spans="1:14" ht="64" x14ac:dyDescent="0.2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</row>
    <row r="2373" spans="1:14" ht="48" x14ac:dyDescent="0.2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</row>
    <row r="2374" spans="1:14" ht="48" x14ac:dyDescent="0.2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</row>
    <row r="2375" spans="1:14" ht="32" x14ac:dyDescent="0.2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</row>
    <row r="2376" spans="1:14" ht="64" x14ac:dyDescent="0.2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</row>
    <row r="2377" spans="1:14" ht="48" x14ac:dyDescent="0.2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</row>
    <row r="2378" spans="1:14" ht="48" x14ac:dyDescent="0.2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</row>
    <row r="2379" spans="1:14" ht="48" x14ac:dyDescent="0.2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</row>
    <row r="2380" spans="1:14" ht="48" x14ac:dyDescent="0.2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</row>
    <row r="2381" spans="1:14" ht="32" x14ac:dyDescent="0.2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</row>
    <row r="2382" spans="1:14" ht="48" x14ac:dyDescent="0.2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</row>
    <row r="2383" spans="1:14" ht="48" x14ac:dyDescent="0.2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</row>
    <row r="2384" spans="1:14" ht="64" x14ac:dyDescent="0.2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</row>
    <row r="2385" spans="1:14" ht="48" x14ac:dyDescent="0.2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</row>
    <row r="2386" spans="1:14" ht="64" x14ac:dyDescent="0.2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</row>
    <row r="2387" spans="1:14" ht="48" x14ac:dyDescent="0.2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</row>
    <row r="2388" spans="1:14" ht="48" x14ac:dyDescent="0.2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</row>
    <row r="2389" spans="1:14" ht="64" x14ac:dyDescent="0.2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</row>
    <row r="2390" spans="1:14" ht="48" x14ac:dyDescent="0.2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</row>
    <row r="2391" spans="1:14" ht="64" x14ac:dyDescent="0.2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</row>
    <row r="2392" spans="1:14" ht="48" x14ac:dyDescent="0.2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</row>
    <row r="2393" spans="1:14" ht="32" x14ac:dyDescent="0.2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</row>
    <row r="2394" spans="1:14" ht="64" x14ac:dyDescent="0.2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</row>
    <row r="2395" spans="1:14" ht="48" x14ac:dyDescent="0.2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</row>
    <row r="2396" spans="1:14" ht="64" x14ac:dyDescent="0.2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</row>
    <row r="2397" spans="1:14" ht="48" x14ac:dyDescent="0.2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</row>
    <row r="2398" spans="1:14" ht="48" x14ac:dyDescent="0.2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</row>
    <row r="2399" spans="1:14" ht="64" x14ac:dyDescent="0.2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</row>
    <row r="2400" spans="1:14" ht="48" x14ac:dyDescent="0.2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</row>
    <row r="2401" spans="1:14" ht="48" x14ac:dyDescent="0.2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</row>
    <row r="2402" spans="1:14" ht="48" x14ac:dyDescent="0.2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</row>
    <row r="2403" spans="1:14" ht="48" x14ac:dyDescent="0.2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</row>
    <row r="2404" spans="1:14" ht="32" x14ac:dyDescent="0.2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</row>
    <row r="2405" spans="1:14" ht="48" x14ac:dyDescent="0.2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</row>
    <row r="2406" spans="1:14" ht="48" x14ac:dyDescent="0.2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</row>
    <row r="2407" spans="1:14" ht="48" x14ac:dyDescent="0.2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</row>
    <row r="2408" spans="1:14" ht="48" x14ac:dyDescent="0.2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</row>
    <row r="2409" spans="1:14" ht="64" x14ac:dyDescent="0.2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</row>
    <row r="2410" spans="1:14" ht="48" x14ac:dyDescent="0.2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</row>
    <row r="2411" spans="1:14" ht="48" x14ac:dyDescent="0.2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</row>
    <row r="2412" spans="1:14" ht="64" x14ac:dyDescent="0.2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</row>
    <row r="2413" spans="1:14" ht="64" x14ac:dyDescent="0.2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</row>
    <row r="2414" spans="1:14" ht="64" x14ac:dyDescent="0.2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</row>
    <row r="2415" spans="1:14" ht="48" x14ac:dyDescent="0.2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</row>
    <row r="2416" spans="1:14" ht="48" x14ac:dyDescent="0.2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</row>
    <row r="2417" spans="1:14" ht="48" x14ac:dyDescent="0.2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</row>
    <row r="2418" spans="1:14" ht="48" x14ac:dyDescent="0.2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</row>
    <row r="2419" spans="1:14" ht="48" x14ac:dyDescent="0.2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</row>
    <row r="2420" spans="1:14" x14ac:dyDescent="0.2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</row>
    <row r="2421" spans="1:14" ht="64" x14ac:dyDescent="0.2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</row>
    <row r="2422" spans="1:14" ht="48" x14ac:dyDescent="0.2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</row>
    <row r="2423" spans="1:14" ht="32" x14ac:dyDescent="0.2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</row>
    <row r="2424" spans="1:14" ht="32" x14ac:dyDescent="0.2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</row>
    <row r="2425" spans="1:14" ht="48" x14ac:dyDescent="0.2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</row>
    <row r="2426" spans="1:14" ht="32" x14ac:dyDescent="0.2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</row>
    <row r="2427" spans="1:14" ht="64" x14ac:dyDescent="0.2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</row>
    <row r="2428" spans="1:14" ht="48" x14ac:dyDescent="0.2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</row>
    <row r="2429" spans="1:14" ht="32" x14ac:dyDescent="0.2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</row>
    <row r="2430" spans="1:14" ht="32" x14ac:dyDescent="0.2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</row>
    <row r="2431" spans="1:14" ht="48" x14ac:dyDescent="0.2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</row>
    <row r="2432" spans="1:14" ht="64" x14ac:dyDescent="0.2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</row>
    <row r="2433" spans="1:14" ht="32" x14ac:dyDescent="0.2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</row>
    <row r="2434" spans="1:14" ht="48" x14ac:dyDescent="0.2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</row>
    <row r="2435" spans="1:14" ht="64" x14ac:dyDescent="0.2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</row>
    <row r="2436" spans="1:14" ht="48" x14ac:dyDescent="0.2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</row>
    <row r="2437" spans="1:14" ht="48" x14ac:dyDescent="0.2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</row>
    <row r="2438" spans="1:14" ht="64" x14ac:dyDescent="0.2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</row>
    <row r="2439" spans="1:14" ht="48" x14ac:dyDescent="0.2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</row>
    <row r="2440" spans="1:14" ht="48" x14ac:dyDescent="0.2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</row>
    <row r="2441" spans="1:14" ht="64" x14ac:dyDescent="0.2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</row>
    <row r="2442" spans="1:14" ht="32" x14ac:dyDescent="0.2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</row>
    <row r="2443" spans="1:14" ht="32" x14ac:dyDescent="0.2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</row>
    <row r="2444" spans="1:14" ht="32" x14ac:dyDescent="0.2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</row>
    <row r="2445" spans="1:14" ht="64" x14ac:dyDescent="0.2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</row>
    <row r="2446" spans="1:14" ht="64" x14ac:dyDescent="0.2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</row>
    <row r="2447" spans="1:14" ht="64" x14ac:dyDescent="0.2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</row>
    <row r="2448" spans="1:14" ht="64" x14ac:dyDescent="0.2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</row>
    <row r="2449" spans="1:14" ht="64" x14ac:dyDescent="0.2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</row>
    <row r="2450" spans="1:14" ht="64" x14ac:dyDescent="0.2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</row>
    <row r="2451" spans="1:14" ht="48" x14ac:dyDescent="0.2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</row>
    <row r="2452" spans="1:14" ht="48" x14ac:dyDescent="0.2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</row>
    <row r="2453" spans="1:14" ht="48" x14ac:dyDescent="0.2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</row>
    <row r="2454" spans="1:14" ht="64" x14ac:dyDescent="0.2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</row>
    <row r="2455" spans="1:14" ht="48" x14ac:dyDescent="0.2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</row>
    <row r="2456" spans="1:14" ht="48" x14ac:dyDescent="0.2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</row>
    <row r="2457" spans="1:14" ht="48" x14ac:dyDescent="0.2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</row>
    <row r="2458" spans="1:14" ht="48" x14ac:dyDescent="0.2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</row>
    <row r="2459" spans="1:14" ht="48" x14ac:dyDescent="0.2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</row>
    <row r="2460" spans="1:14" ht="64" x14ac:dyDescent="0.2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</row>
    <row r="2461" spans="1:14" ht="64" x14ac:dyDescent="0.2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</row>
    <row r="2462" spans="1:14" ht="48" x14ac:dyDescent="0.2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</row>
    <row r="2463" spans="1:14" ht="48" x14ac:dyDescent="0.2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</row>
    <row r="2464" spans="1:14" ht="48" x14ac:dyDescent="0.2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</row>
    <row r="2465" spans="1:14" x14ac:dyDescent="0.2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</row>
    <row r="2466" spans="1:14" ht="48" x14ac:dyDescent="0.2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</row>
    <row r="2467" spans="1:14" ht="48" x14ac:dyDescent="0.2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</row>
    <row r="2468" spans="1:14" ht="48" x14ac:dyDescent="0.2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</row>
    <row r="2469" spans="1:14" ht="48" x14ac:dyDescent="0.2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</row>
    <row r="2470" spans="1:14" ht="48" x14ac:dyDescent="0.2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</row>
    <row r="2471" spans="1:14" ht="64" x14ac:dyDescent="0.2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</row>
    <row r="2472" spans="1:14" ht="48" x14ac:dyDescent="0.2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</row>
    <row r="2473" spans="1:14" ht="64" x14ac:dyDescent="0.2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</row>
    <row r="2474" spans="1:14" ht="64" x14ac:dyDescent="0.2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</row>
    <row r="2475" spans="1:14" ht="48" x14ac:dyDescent="0.2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</row>
    <row r="2476" spans="1:14" ht="64" x14ac:dyDescent="0.2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</row>
    <row r="2477" spans="1:14" ht="32" x14ac:dyDescent="0.2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</row>
    <row r="2478" spans="1:14" ht="48" x14ac:dyDescent="0.2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</row>
    <row r="2479" spans="1:14" ht="32" x14ac:dyDescent="0.2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</row>
    <row r="2480" spans="1:14" ht="64" x14ac:dyDescent="0.2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</row>
    <row r="2481" spans="1:14" ht="32" x14ac:dyDescent="0.2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</row>
    <row r="2482" spans="1:14" ht="48" x14ac:dyDescent="0.2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</row>
    <row r="2483" spans="1:14" ht="48" x14ac:dyDescent="0.2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</row>
    <row r="2484" spans="1:14" ht="64" x14ac:dyDescent="0.2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</row>
    <row r="2485" spans="1:14" ht="48" x14ac:dyDescent="0.2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</row>
    <row r="2486" spans="1:14" ht="64" x14ac:dyDescent="0.2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</row>
    <row r="2487" spans="1:14" ht="64" x14ac:dyDescent="0.2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</row>
    <row r="2488" spans="1:14" ht="48" x14ac:dyDescent="0.2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</row>
    <row r="2489" spans="1:14" ht="48" x14ac:dyDescent="0.2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</row>
    <row r="2490" spans="1:14" ht="64" x14ac:dyDescent="0.2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</row>
    <row r="2491" spans="1:14" ht="48" x14ac:dyDescent="0.2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</row>
    <row r="2492" spans="1:14" ht="48" x14ac:dyDescent="0.2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</row>
    <row r="2493" spans="1:14" ht="48" x14ac:dyDescent="0.2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</row>
    <row r="2494" spans="1:14" ht="32" x14ac:dyDescent="0.2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</row>
    <row r="2495" spans="1:14" ht="48" x14ac:dyDescent="0.2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</row>
    <row r="2496" spans="1:14" ht="48" x14ac:dyDescent="0.2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</row>
    <row r="2497" spans="1:14" ht="48" x14ac:dyDescent="0.2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</row>
    <row r="2498" spans="1:14" ht="32" x14ac:dyDescent="0.2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</row>
    <row r="2499" spans="1:14" ht="48" x14ac:dyDescent="0.2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</row>
    <row r="2500" spans="1:14" ht="48" x14ac:dyDescent="0.2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</row>
    <row r="2501" spans="1:14" ht="48" x14ac:dyDescent="0.2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</row>
    <row r="2502" spans="1:14" ht="48" x14ac:dyDescent="0.2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</row>
    <row r="2503" spans="1:14" ht="48" x14ac:dyDescent="0.2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</row>
    <row r="2504" spans="1:14" ht="64" x14ac:dyDescent="0.2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</row>
    <row r="2505" spans="1:14" ht="64" x14ac:dyDescent="0.2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</row>
    <row r="2506" spans="1:14" ht="32" x14ac:dyDescent="0.2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</row>
    <row r="2507" spans="1:14" ht="64" x14ac:dyDescent="0.2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</row>
    <row r="2508" spans="1:14" ht="48" x14ac:dyDescent="0.2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</row>
    <row r="2509" spans="1:14" x14ac:dyDescent="0.2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</row>
    <row r="2510" spans="1:14" ht="48" x14ac:dyDescent="0.2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</row>
    <row r="2511" spans="1:14" ht="48" x14ac:dyDescent="0.2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</row>
    <row r="2512" spans="1:14" ht="48" x14ac:dyDescent="0.2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</row>
    <row r="2513" spans="1:14" ht="48" x14ac:dyDescent="0.2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</row>
    <row r="2514" spans="1:14" ht="48" x14ac:dyDescent="0.2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</row>
    <row r="2515" spans="1:14" ht="64" x14ac:dyDescent="0.2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</row>
    <row r="2516" spans="1:14" ht="48" x14ac:dyDescent="0.2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</row>
    <row r="2517" spans="1:14" ht="64" x14ac:dyDescent="0.2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</row>
    <row r="2518" spans="1:14" ht="48" x14ac:dyDescent="0.2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</row>
    <row r="2519" spans="1:14" ht="48" x14ac:dyDescent="0.2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</row>
    <row r="2520" spans="1:14" ht="48" x14ac:dyDescent="0.2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</row>
    <row r="2521" spans="1:14" ht="48" x14ac:dyDescent="0.2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</row>
    <row r="2522" spans="1:14" ht="64" x14ac:dyDescent="0.2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</row>
    <row r="2523" spans="1:14" ht="64" x14ac:dyDescent="0.2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</row>
    <row r="2524" spans="1:14" ht="48" x14ac:dyDescent="0.2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</row>
    <row r="2525" spans="1:14" ht="48" x14ac:dyDescent="0.2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</row>
    <row r="2526" spans="1:14" ht="48" x14ac:dyDescent="0.2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</row>
    <row r="2527" spans="1:14" ht="48" x14ac:dyDescent="0.2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</row>
    <row r="2528" spans="1:14" ht="48" x14ac:dyDescent="0.2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</row>
    <row r="2529" spans="1:14" ht="48" x14ac:dyDescent="0.2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</row>
    <row r="2530" spans="1:14" ht="48" x14ac:dyDescent="0.2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</row>
    <row r="2531" spans="1:14" ht="32" x14ac:dyDescent="0.2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</row>
    <row r="2532" spans="1:14" ht="48" x14ac:dyDescent="0.2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</row>
    <row r="2533" spans="1:14" ht="64" x14ac:dyDescent="0.2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</row>
    <row r="2534" spans="1:14" ht="48" x14ac:dyDescent="0.2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</row>
    <row r="2535" spans="1:14" ht="48" x14ac:dyDescent="0.2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</row>
    <row r="2536" spans="1:14" ht="64" x14ac:dyDescent="0.2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</row>
    <row r="2537" spans="1:14" x14ac:dyDescent="0.2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</row>
    <row r="2538" spans="1:14" ht="48" x14ac:dyDescent="0.2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</row>
    <row r="2539" spans="1:14" ht="48" x14ac:dyDescent="0.2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</row>
    <row r="2540" spans="1:14" ht="32" x14ac:dyDescent="0.2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</row>
    <row r="2541" spans="1:14" ht="48" x14ac:dyDescent="0.2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</row>
    <row r="2542" spans="1:14" ht="64" x14ac:dyDescent="0.2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</row>
    <row r="2543" spans="1:14" ht="64" x14ac:dyDescent="0.2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</row>
    <row r="2544" spans="1:14" ht="48" x14ac:dyDescent="0.2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</row>
    <row r="2545" spans="1:14" ht="48" x14ac:dyDescent="0.2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</row>
    <row r="2546" spans="1:14" ht="48" x14ac:dyDescent="0.2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</row>
    <row r="2547" spans="1:14" ht="48" x14ac:dyDescent="0.2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</row>
    <row r="2548" spans="1:14" ht="48" x14ac:dyDescent="0.2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</row>
    <row r="2549" spans="1:14" ht="48" x14ac:dyDescent="0.2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</row>
    <row r="2550" spans="1:14" ht="48" x14ac:dyDescent="0.2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</row>
    <row r="2551" spans="1:14" ht="48" x14ac:dyDescent="0.2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</row>
    <row r="2552" spans="1:14" ht="64" x14ac:dyDescent="0.2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</row>
    <row r="2553" spans="1:14" ht="48" x14ac:dyDescent="0.2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</row>
    <row r="2554" spans="1:14" ht="48" x14ac:dyDescent="0.2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</row>
    <row r="2555" spans="1:14" ht="48" x14ac:dyDescent="0.2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</row>
    <row r="2556" spans="1:14" ht="64" x14ac:dyDescent="0.2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</row>
    <row r="2557" spans="1:14" ht="64" x14ac:dyDescent="0.2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</row>
    <row r="2558" spans="1:14" ht="48" x14ac:dyDescent="0.2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</row>
    <row r="2559" spans="1:14" ht="32" x14ac:dyDescent="0.2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</row>
    <row r="2560" spans="1:14" ht="48" x14ac:dyDescent="0.2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</row>
    <row r="2561" spans="1:14" ht="48" x14ac:dyDescent="0.2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</row>
    <row r="2562" spans="1:14" ht="48" x14ac:dyDescent="0.2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</row>
    <row r="2563" spans="1:14" ht="64" x14ac:dyDescent="0.2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</row>
    <row r="2564" spans="1:14" ht="64" x14ac:dyDescent="0.2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</row>
    <row r="2565" spans="1:14" ht="32" x14ac:dyDescent="0.2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</row>
    <row r="2566" spans="1:14" ht="48" x14ac:dyDescent="0.2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</row>
    <row r="2567" spans="1:14" ht="48" x14ac:dyDescent="0.2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</row>
    <row r="2568" spans="1:14" ht="48" x14ac:dyDescent="0.2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</row>
    <row r="2569" spans="1:14" ht="48" x14ac:dyDescent="0.2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</row>
    <row r="2570" spans="1:14" ht="48" x14ac:dyDescent="0.2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</row>
    <row r="2571" spans="1:14" ht="48" x14ac:dyDescent="0.2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</row>
    <row r="2572" spans="1:14" ht="48" x14ac:dyDescent="0.2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</row>
    <row r="2573" spans="1:14" ht="48" x14ac:dyDescent="0.2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</row>
    <row r="2574" spans="1:14" ht="48" x14ac:dyDescent="0.2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</row>
    <row r="2575" spans="1:14" ht="64" x14ac:dyDescent="0.2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</row>
    <row r="2576" spans="1:14" ht="64" x14ac:dyDescent="0.2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</row>
    <row r="2577" spans="1:14" ht="48" x14ac:dyDescent="0.2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</row>
    <row r="2578" spans="1:14" ht="32" x14ac:dyDescent="0.2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</row>
    <row r="2579" spans="1:14" ht="48" x14ac:dyDescent="0.2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</row>
    <row r="2580" spans="1:14" ht="64" x14ac:dyDescent="0.2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</row>
    <row r="2581" spans="1:14" ht="48" x14ac:dyDescent="0.2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</row>
    <row r="2582" spans="1:14" ht="48" x14ac:dyDescent="0.2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</row>
    <row r="2583" spans="1:14" ht="48" x14ac:dyDescent="0.2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</row>
    <row r="2584" spans="1:14" ht="32" x14ac:dyDescent="0.2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</row>
    <row r="2585" spans="1:14" ht="48" x14ac:dyDescent="0.2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</row>
    <row r="2586" spans="1:14" ht="48" x14ac:dyDescent="0.2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</row>
    <row r="2587" spans="1:14" ht="48" x14ac:dyDescent="0.2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</row>
    <row r="2588" spans="1:14" ht="32" x14ac:dyDescent="0.2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</row>
    <row r="2589" spans="1:14" ht="48" x14ac:dyDescent="0.2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</row>
    <row r="2590" spans="1:14" ht="64" x14ac:dyDescent="0.2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</row>
    <row r="2591" spans="1:14" ht="48" x14ac:dyDescent="0.2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</row>
    <row r="2592" spans="1:14" ht="48" x14ac:dyDescent="0.2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</row>
    <row r="2593" spans="1:14" ht="48" x14ac:dyDescent="0.2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</row>
    <row r="2594" spans="1:14" ht="64" x14ac:dyDescent="0.2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</row>
    <row r="2595" spans="1:14" ht="48" x14ac:dyDescent="0.2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</row>
    <row r="2596" spans="1:14" ht="48" x14ac:dyDescent="0.2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</row>
    <row r="2597" spans="1:14" ht="32" x14ac:dyDescent="0.2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</row>
    <row r="2598" spans="1:14" ht="64" x14ac:dyDescent="0.2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</row>
    <row r="2599" spans="1:14" ht="48" x14ac:dyDescent="0.2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</row>
    <row r="2600" spans="1:14" ht="48" x14ac:dyDescent="0.2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</row>
    <row r="2601" spans="1:14" ht="48" x14ac:dyDescent="0.2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</row>
    <row r="2602" spans="1:14" ht="48" x14ac:dyDescent="0.2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</row>
    <row r="2603" spans="1:14" ht="64" x14ac:dyDescent="0.2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</row>
    <row r="2604" spans="1:14" ht="48" x14ac:dyDescent="0.2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</row>
    <row r="2605" spans="1:14" ht="32" x14ac:dyDescent="0.2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</row>
    <row r="2606" spans="1:14" ht="48" x14ac:dyDescent="0.2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</row>
    <row r="2607" spans="1:14" ht="48" x14ac:dyDescent="0.2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</row>
    <row r="2608" spans="1:14" ht="64" x14ac:dyDescent="0.2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</row>
    <row r="2609" spans="1:14" ht="48" x14ac:dyDescent="0.2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</row>
    <row r="2610" spans="1:14" ht="48" x14ac:dyDescent="0.2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</row>
    <row r="2611" spans="1:14" ht="64" x14ac:dyDescent="0.2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</row>
    <row r="2612" spans="1:14" ht="48" x14ac:dyDescent="0.2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</row>
    <row r="2613" spans="1:14" ht="64" x14ac:dyDescent="0.2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</row>
    <row r="2614" spans="1:14" ht="48" x14ac:dyDescent="0.2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</row>
    <row r="2615" spans="1:14" ht="48" x14ac:dyDescent="0.2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</row>
    <row r="2616" spans="1:14" ht="64" x14ac:dyDescent="0.2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</row>
    <row r="2617" spans="1:14" ht="48" x14ac:dyDescent="0.2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</row>
    <row r="2618" spans="1:14" ht="48" x14ac:dyDescent="0.2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</row>
    <row r="2619" spans="1:14" ht="48" x14ac:dyDescent="0.2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</row>
    <row r="2620" spans="1:14" ht="32" x14ac:dyDescent="0.2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</row>
    <row r="2621" spans="1:14" ht="48" x14ac:dyDescent="0.2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</row>
    <row r="2622" spans="1:14" ht="48" x14ac:dyDescent="0.2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</row>
    <row r="2623" spans="1:14" ht="48" x14ac:dyDescent="0.2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</row>
    <row r="2624" spans="1:14" ht="48" x14ac:dyDescent="0.2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</row>
    <row r="2625" spans="1:14" ht="48" x14ac:dyDescent="0.2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</row>
    <row r="2626" spans="1:14" ht="48" x14ac:dyDescent="0.2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</row>
    <row r="2627" spans="1:14" ht="64" x14ac:dyDescent="0.2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</row>
    <row r="2628" spans="1:14" ht="48" x14ac:dyDescent="0.2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</row>
    <row r="2629" spans="1:14" ht="48" x14ac:dyDescent="0.2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</row>
    <row r="2630" spans="1:14" ht="48" x14ac:dyDescent="0.2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</row>
    <row r="2631" spans="1:14" ht="32" x14ac:dyDescent="0.2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</row>
    <row r="2632" spans="1:14" ht="48" x14ac:dyDescent="0.2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</row>
    <row r="2633" spans="1:14" ht="48" x14ac:dyDescent="0.2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</row>
    <row r="2634" spans="1:14" ht="48" x14ac:dyDescent="0.2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</row>
    <row r="2635" spans="1:14" ht="48" x14ac:dyDescent="0.2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</row>
    <row r="2636" spans="1:14" ht="48" x14ac:dyDescent="0.2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</row>
    <row r="2637" spans="1:14" ht="48" x14ac:dyDescent="0.2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</row>
    <row r="2638" spans="1:14" ht="64" x14ac:dyDescent="0.2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</row>
    <row r="2639" spans="1:14" ht="32" x14ac:dyDescent="0.2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</row>
    <row r="2640" spans="1:14" ht="48" x14ac:dyDescent="0.2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</row>
    <row r="2641" spans="1:14" ht="48" x14ac:dyDescent="0.2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</row>
    <row r="2642" spans="1:14" ht="64" x14ac:dyDescent="0.2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</row>
    <row r="2643" spans="1:14" ht="32" x14ac:dyDescent="0.2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</row>
    <row r="2644" spans="1:14" ht="64" x14ac:dyDescent="0.2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</row>
    <row r="2645" spans="1:14" ht="64" x14ac:dyDescent="0.2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</row>
    <row r="2646" spans="1:14" ht="48" x14ac:dyDescent="0.2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</row>
    <row r="2647" spans="1:14" ht="48" x14ac:dyDescent="0.2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</row>
    <row r="2648" spans="1:14" ht="48" x14ac:dyDescent="0.2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</row>
    <row r="2649" spans="1:14" ht="48" x14ac:dyDescent="0.2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</row>
    <row r="2650" spans="1:14" ht="64" x14ac:dyDescent="0.2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</row>
    <row r="2651" spans="1:14" ht="32" x14ac:dyDescent="0.2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</row>
    <row r="2652" spans="1:14" ht="64" x14ac:dyDescent="0.2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</row>
    <row r="2653" spans="1:14" ht="48" x14ac:dyDescent="0.2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</row>
    <row r="2654" spans="1:14" ht="48" x14ac:dyDescent="0.2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</row>
    <row r="2655" spans="1:14" ht="48" x14ac:dyDescent="0.2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</row>
    <row r="2656" spans="1:14" ht="48" x14ac:dyDescent="0.2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</row>
    <row r="2657" spans="1:14" x14ac:dyDescent="0.2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</row>
    <row r="2658" spans="1:14" ht="32" x14ac:dyDescent="0.2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</row>
    <row r="2659" spans="1:14" ht="48" x14ac:dyDescent="0.2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</row>
    <row r="2660" spans="1:14" ht="48" x14ac:dyDescent="0.2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</row>
    <row r="2661" spans="1:14" x14ac:dyDescent="0.2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</row>
    <row r="2662" spans="1:14" ht="64" x14ac:dyDescent="0.2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</row>
    <row r="2663" spans="1:14" ht="48" x14ac:dyDescent="0.2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</row>
    <row r="2664" spans="1:14" ht="48" x14ac:dyDescent="0.2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</row>
    <row r="2665" spans="1:14" ht="48" x14ac:dyDescent="0.2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</row>
    <row r="2666" spans="1:14" ht="48" x14ac:dyDescent="0.2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</row>
    <row r="2667" spans="1:14" ht="64" x14ac:dyDescent="0.2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</row>
    <row r="2668" spans="1:14" ht="48" x14ac:dyDescent="0.2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</row>
    <row r="2669" spans="1:14" ht="64" x14ac:dyDescent="0.2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</row>
    <row r="2670" spans="1:14" ht="32" x14ac:dyDescent="0.2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</row>
    <row r="2671" spans="1:14" ht="48" x14ac:dyDescent="0.2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</row>
    <row r="2672" spans="1:14" ht="48" x14ac:dyDescent="0.2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</row>
    <row r="2673" spans="1:14" ht="48" x14ac:dyDescent="0.2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</row>
    <row r="2674" spans="1:14" ht="64" x14ac:dyDescent="0.2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</row>
    <row r="2675" spans="1:14" ht="64" x14ac:dyDescent="0.2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</row>
    <row r="2676" spans="1:14" ht="64" x14ac:dyDescent="0.2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</row>
    <row r="2677" spans="1:14" ht="64" x14ac:dyDescent="0.2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</row>
    <row r="2678" spans="1:14" ht="48" x14ac:dyDescent="0.2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</row>
    <row r="2679" spans="1:14" ht="48" x14ac:dyDescent="0.2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</row>
    <row r="2680" spans="1:14" ht="64" x14ac:dyDescent="0.2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</row>
    <row r="2681" spans="1:14" ht="64" x14ac:dyDescent="0.2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</row>
    <row r="2682" spans="1:14" x14ac:dyDescent="0.2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</row>
    <row r="2683" spans="1:14" ht="48" x14ac:dyDescent="0.2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</row>
    <row r="2684" spans="1:14" ht="48" x14ac:dyDescent="0.2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</row>
    <row r="2685" spans="1:14" ht="48" x14ac:dyDescent="0.2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</row>
    <row r="2686" spans="1:14" ht="48" x14ac:dyDescent="0.2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</row>
    <row r="2687" spans="1:14" ht="48" x14ac:dyDescent="0.2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</row>
    <row r="2688" spans="1:14" ht="48" x14ac:dyDescent="0.2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</row>
    <row r="2689" spans="1:14" ht="48" x14ac:dyDescent="0.2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</row>
    <row r="2690" spans="1:14" ht="32" x14ac:dyDescent="0.2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</row>
    <row r="2691" spans="1:14" ht="64" x14ac:dyDescent="0.2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</row>
    <row r="2692" spans="1:14" ht="64" x14ac:dyDescent="0.2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</row>
    <row r="2693" spans="1:14" ht="32" x14ac:dyDescent="0.2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</row>
    <row r="2694" spans="1:14" ht="48" x14ac:dyDescent="0.2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</row>
    <row r="2695" spans="1:14" ht="48" x14ac:dyDescent="0.2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</row>
    <row r="2696" spans="1:14" ht="64" x14ac:dyDescent="0.2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</row>
    <row r="2697" spans="1:14" ht="48" x14ac:dyDescent="0.2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</row>
    <row r="2698" spans="1:14" ht="64" x14ac:dyDescent="0.2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</row>
    <row r="2699" spans="1:14" ht="48" x14ac:dyDescent="0.2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</row>
    <row r="2700" spans="1:14" ht="48" x14ac:dyDescent="0.2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</row>
    <row r="2701" spans="1:14" ht="48" x14ac:dyDescent="0.2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</row>
    <row r="2702" spans="1:14" ht="48" x14ac:dyDescent="0.2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</row>
    <row r="2703" spans="1:14" ht="64" x14ac:dyDescent="0.2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</row>
    <row r="2704" spans="1:14" ht="48" x14ac:dyDescent="0.2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</row>
    <row r="2705" spans="1:14" ht="32" x14ac:dyDescent="0.2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</row>
    <row r="2706" spans="1:14" ht="48" x14ac:dyDescent="0.2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</row>
    <row r="2707" spans="1:14" ht="32" x14ac:dyDescent="0.2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</row>
    <row r="2708" spans="1:14" ht="48" x14ac:dyDescent="0.2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</row>
    <row r="2709" spans="1:14" ht="48" x14ac:dyDescent="0.2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</row>
    <row r="2710" spans="1:14" ht="48" x14ac:dyDescent="0.2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</row>
    <row r="2711" spans="1:14" ht="48" x14ac:dyDescent="0.2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</row>
    <row r="2712" spans="1:14" ht="32" x14ac:dyDescent="0.2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</row>
    <row r="2713" spans="1:14" ht="48" x14ac:dyDescent="0.2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</row>
    <row r="2714" spans="1:14" ht="48" x14ac:dyDescent="0.2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</row>
    <row r="2715" spans="1:14" ht="64" x14ac:dyDescent="0.2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</row>
    <row r="2716" spans="1:14" ht="32" x14ac:dyDescent="0.2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</row>
    <row r="2717" spans="1:14" ht="48" x14ac:dyDescent="0.2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</row>
    <row r="2718" spans="1:14" ht="80" x14ac:dyDescent="0.2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</row>
    <row r="2719" spans="1:14" ht="48" x14ac:dyDescent="0.2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</row>
    <row r="2720" spans="1:14" ht="48" x14ac:dyDescent="0.2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</row>
    <row r="2721" spans="1:14" ht="64" x14ac:dyDescent="0.2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</row>
    <row r="2722" spans="1:14" ht="48" x14ac:dyDescent="0.2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</row>
    <row r="2723" spans="1:14" ht="48" x14ac:dyDescent="0.2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</row>
    <row r="2724" spans="1:14" ht="64" x14ac:dyDescent="0.2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</row>
    <row r="2725" spans="1:14" ht="64" x14ac:dyDescent="0.2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</row>
    <row r="2726" spans="1:14" ht="48" x14ac:dyDescent="0.2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</row>
    <row r="2727" spans="1:14" ht="48" x14ac:dyDescent="0.2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</row>
    <row r="2728" spans="1:14" x14ac:dyDescent="0.2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</row>
    <row r="2729" spans="1:14" ht="48" x14ac:dyDescent="0.2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</row>
    <row r="2730" spans="1:14" ht="32" x14ac:dyDescent="0.2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</row>
    <row r="2731" spans="1:14" ht="32" x14ac:dyDescent="0.2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</row>
    <row r="2732" spans="1:14" ht="48" x14ac:dyDescent="0.2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</row>
    <row r="2733" spans="1:14" ht="64" x14ac:dyDescent="0.2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</row>
    <row r="2734" spans="1:14" ht="48" x14ac:dyDescent="0.2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</row>
    <row r="2735" spans="1:14" ht="64" x14ac:dyDescent="0.2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</row>
    <row r="2736" spans="1:14" ht="64" x14ac:dyDescent="0.2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</row>
    <row r="2737" spans="1:14" ht="48" x14ac:dyDescent="0.2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</row>
    <row r="2738" spans="1:14" ht="80" x14ac:dyDescent="0.2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</row>
    <row r="2739" spans="1:14" ht="48" x14ac:dyDescent="0.2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</row>
    <row r="2740" spans="1:14" ht="48" x14ac:dyDescent="0.2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</row>
    <row r="2741" spans="1:14" ht="48" x14ac:dyDescent="0.2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</row>
    <row r="2742" spans="1:14" ht="48" x14ac:dyDescent="0.2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</row>
    <row r="2743" spans="1:14" ht="32" x14ac:dyDescent="0.2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</row>
    <row r="2744" spans="1:14" ht="48" x14ac:dyDescent="0.2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</row>
    <row r="2745" spans="1:14" ht="64" x14ac:dyDescent="0.2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</row>
    <row r="2746" spans="1:14" ht="64" x14ac:dyDescent="0.2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</row>
    <row r="2747" spans="1:14" ht="48" x14ac:dyDescent="0.2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</row>
    <row r="2748" spans="1:14" ht="64" x14ac:dyDescent="0.2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</row>
    <row r="2749" spans="1:14" ht="48" x14ac:dyDescent="0.2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</row>
    <row r="2750" spans="1:14" ht="48" x14ac:dyDescent="0.2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</row>
    <row r="2751" spans="1:14" ht="32" x14ac:dyDescent="0.2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</row>
    <row r="2752" spans="1:14" ht="48" x14ac:dyDescent="0.2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</row>
    <row r="2753" spans="1:14" ht="64" x14ac:dyDescent="0.2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</row>
    <row r="2754" spans="1:14" ht="48" x14ac:dyDescent="0.2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</row>
    <row r="2755" spans="1:14" ht="48" x14ac:dyDescent="0.2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</row>
    <row r="2756" spans="1:14" ht="48" x14ac:dyDescent="0.2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</row>
    <row r="2757" spans="1:14" ht="48" x14ac:dyDescent="0.2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</row>
    <row r="2758" spans="1:14" ht="48" x14ac:dyDescent="0.2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</row>
    <row r="2759" spans="1:14" ht="32" x14ac:dyDescent="0.2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</row>
    <row r="2760" spans="1:14" ht="64" x14ac:dyDescent="0.2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</row>
    <row r="2761" spans="1:14" ht="48" x14ac:dyDescent="0.2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</row>
    <row r="2762" spans="1:14" ht="64" x14ac:dyDescent="0.2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</row>
    <row r="2763" spans="1:14" ht="32" x14ac:dyDescent="0.2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</row>
    <row r="2764" spans="1:14" ht="48" x14ac:dyDescent="0.2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</row>
    <row r="2765" spans="1:14" ht="32" x14ac:dyDescent="0.2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</row>
    <row r="2766" spans="1:14" ht="48" x14ac:dyDescent="0.2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</row>
    <row r="2767" spans="1:14" ht="48" x14ac:dyDescent="0.2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</row>
    <row r="2768" spans="1:14" ht="48" x14ac:dyDescent="0.2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</row>
    <row r="2769" spans="1:14" ht="48" x14ac:dyDescent="0.2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</row>
    <row r="2770" spans="1:14" ht="48" x14ac:dyDescent="0.2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</row>
    <row r="2771" spans="1:14" ht="48" x14ac:dyDescent="0.2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</row>
    <row r="2772" spans="1:14" ht="48" x14ac:dyDescent="0.2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</row>
    <row r="2773" spans="1:14" ht="48" x14ac:dyDescent="0.2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</row>
    <row r="2774" spans="1:14" ht="48" x14ac:dyDescent="0.2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</row>
    <row r="2775" spans="1:14" ht="48" x14ac:dyDescent="0.2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</row>
    <row r="2776" spans="1:14" ht="48" x14ac:dyDescent="0.2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</row>
    <row r="2777" spans="1:14" ht="48" x14ac:dyDescent="0.2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</row>
    <row r="2778" spans="1:14" ht="64" x14ac:dyDescent="0.2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</row>
    <row r="2779" spans="1:14" ht="48" x14ac:dyDescent="0.2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</row>
    <row r="2780" spans="1:14" ht="64" x14ac:dyDescent="0.2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</row>
    <row r="2781" spans="1:14" ht="48" x14ac:dyDescent="0.2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</row>
    <row r="2782" spans="1:14" ht="32" x14ac:dyDescent="0.2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</row>
    <row r="2783" spans="1:14" ht="48" x14ac:dyDescent="0.2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</row>
    <row r="2784" spans="1:14" ht="32" x14ac:dyDescent="0.2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</row>
    <row r="2785" spans="1:14" ht="48" x14ac:dyDescent="0.2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</row>
    <row r="2786" spans="1:14" ht="48" x14ac:dyDescent="0.2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</row>
    <row r="2787" spans="1:14" ht="48" x14ac:dyDescent="0.2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</row>
    <row r="2788" spans="1:14" ht="32" x14ac:dyDescent="0.2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</row>
    <row r="2789" spans="1:14" ht="48" x14ac:dyDescent="0.2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</row>
    <row r="2790" spans="1:14" ht="48" x14ac:dyDescent="0.2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</row>
    <row r="2791" spans="1:14" ht="32" x14ac:dyDescent="0.2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</row>
    <row r="2792" spans="1:14" ht="48" x14ac:dyDescent="0.2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</row>
    <row r="2793" spans="1:14" ht="64" x14ac:dyDescent="0.2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</row>
    <row r="2794" spans="1:14" ht="48" x14ac:dyDescent="0.2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</row>
    <row r="2795" spans="1:14" ht="64" x14ac:dyDescent="0.2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</row>
    <row r="2796" spans="1:14" ht="64" x14ac:dyDescent="0.2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</row>
    <row r="2797" spans="1:14" ht="48" x14ac:dyDescent="0.2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</row>
    <row r="2798" spans="1:14" ht="48" x14ac:dyDescent="0.2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</row>
    <row r="2799" spans="1:14" ht="48" x14ac:dyDescent="0.2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</row>
    <row r="2800" spans="1:14" ht="64" x14ac:dyDescent="0.2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</row>
    <row r="2801" spans="1:14" ht="64" x14ac:dyDescent="0.2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</row>
    <row r="2802" spans="1:14" ht="48" x14ac:dyDescent="0.2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</row>
    <row r="2803" spans="1:14" ht="48" x14ac:dyDescent="0.2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</row>
    <row r="2804" spans="1:14" ht="64" x14ac:dyDescent="0.2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</row>
    <row r="2805" spans="1:14" ht="48" x14ac:dyDescent="0.2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</row>
    <row r="2806" spans="1:14" ht="48" x14ac:dyDescent="0.2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</row>
    <row r="2807" spans="1:14" ht="64" x14ac:dyDescent="0.2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</row>
    <row r="2808" spans="1:14" ht="48" x14ac:dyDescent="0.2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</row>
    <row r="2809" spans="1:14" x14ac:dyDescent="0.2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</row>
    <row r="2810" spans="1:14" ht="64" x14ac:dyDescent="0.2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</row>
    <row r="2811" spans="1:14" ht="48" x14ac:dyDescent="0.2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</row>
    <row r="2812" spans="1:14" ht="48" x14ac:dyDescent="0.2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</row>
    <row r="2813" spans="1:14" ht="48" x14ac:dyDescent="0.2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</row>
    <row r="2814" spans="1:14" ht="48" x14ac:dyDescent="0.2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</row>
    <row r="2815" spans="1:14" ht="48" x14ac:dyDescent="0.2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</row>
    <row r="2816" spans="1:14" ht="48" x14ac:dyDescent="0.2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</row>
    <row r="2817" spans="1:14" ht="48" x14ac:dyDescent="0.2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</row>
    <row r="2818" spans="1:14" ht="48" x14ac:dyDescent="0.2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</row>
    <row r="2819" spans="1:14" ht="64" x14ac:dyDescent="0.2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</row>
    <row r="2820" spans="1:14" ht="48" x14ac:dyDescent="0.2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</row>
    <row r="2821" spans="1:14" ht="48" x14ac:dyDescent="0.2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</row>
    <row r="2822" spans="1:14" ht="48" x14ac:dyDescent="0.2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</row>
    <row r="2823" spans="1:14" ht="64" x14ac:dyDescent="0.2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</row>
    <row r="2824" spans="1:14" ht="64" x14ac:dyDescent="0.2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</row>
    <row r="2825" spans="1:14" ht="64" x14ac:dyDescent="0.2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</row>
    <row r="2826" spans="1:14" ht="48" x14ac:dyDescent="0.2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</row>
    <row r="2827" spans="1:14" ht="64" x14ac:dyDescent="0.2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</row>
    <row r="2828" spans="1:14" ht="64" x14ac:dyDescent="0.2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</row>
    <row r="2829" spans="1:14" ht="64" x14ac:dyDescent="0.2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</row>
    <row r="2830" spans="1:14" ht="48" x14ac:dyDescent="0.2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</row>
    <row r="2831" spans="1:14" ht="48" x14ac:dyDescent="0.2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</row>
    <row r="2832" spans="1:14" ht="32" x14ac:dyDescent="0.2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</row>
    <row r="2833" spans="1:14" ht="48" x14ac:dyDescent="0.2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</row>
    <row r="2834" spans="1:14" ht="64" x14ac:dyDescent="0.2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</row>
    <row r="2835" spans="1:14" x14ac:dyDescent="0.2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</row>
    <row r="2836" spans="1:14" ht="48" x14ac:dyDescent="0.2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</row>
    <row r="2837" spans="1:14" ht="48" x14ac:dyDescent="0.2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</row>
    <row r="2838" spans="1:14" ht="64" x14ac:dyDescent="0.2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</row>
    <row r="2839" spans="1:14" ht="64" x14ac:dyDescent="0.2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</row>
    <row r="2840" spans="1:14" ht="48" x14ac:dyDescent="0.2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</row>
    <row r="2841" spans="1:14" ht="48" x14ac:dyDescent="0.2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</row>
    <row r="2842" spans="1:14" ht="64" x14ac:dyDescent="0.2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</row>
    <row r="2843" spans="1:14" ht="64" x14ac:dyDescent="0.2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</row>
    <row r="2844" spans="1:14" ht="48" x14ac:dyDescent="0.2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</row>
    <row r="2845" spans="1:14" ht="48" x14ac:dyDescent="0.2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</row>
    <row r="2846" spans="1:14" ht="48" x14ac:dyDescent="0.2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</row>
    <row r="2847" spans="1:14" ht="48" x14ac:dyDescent="0.2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</row>
    <row r="2848" spans="1:14" ht="64" x14ac:dyDescent="0.2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</row>
    <row r="2849" spans="1:14" ht="48" x14ac:dyDescent="0.2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</row>
    <row r="2850" spans="1:14" ht="64" x14ac:dyDescent="0.2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</row>
    <row r="2851" spans="1:14" ht="48" x14ac:dyDescent="0.2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</row>
    <row r="2852" spans="1:14" ht="48" x14ac:dyDescent="0.2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</row>
    <row r="2853" spans="1:14" ht="48" x14ac:dyDescent="0.2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</row>
    <row r="2854" spans="1:14" ht="48" x14ac:dyDescent="0.2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</row>
    <row r="2855" spans="1:14" ht="48" x14ac:dyDescent="0.2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</row>
    <row r="2856" spans="1:14" ht="48" x14ac:dyDescent="0.2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</row>
    <row r="2857" spans="1:14" ht="64" x14ac:dyDescent="0.2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</row>
    <row r="2858" spans="1:14" ht="48" x14ac:dyDescent="0.2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</row>
    <row r="2859" spans="1:14" ht="64" x14ac:dyDescent="0.2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</row>
    <row r="2860" spans="1:14" ht="48" x14ac:dyDescent="0.2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</row>
    <row r="2861" spans="1:14" ht="48" x14ac:dyDescent="0.2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</row>
    <row r="2862" spans="1:14" ht="64" x14ac:dyDescent="0.2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</row>
    <row r="2863" spans="1:14" ht="48" x14ac:dyDescent="0.2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</row>
    <row r="2864" spans="1:14" ht="48" x14ac:dyDescent="0.2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</row>
    <row r="2865" spans="1:14" ht="48" x14ac:dyDescent="0.2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</row>
    <row r="2866" spans="1:14" x14ac:dyDescent="0.2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</row>
    <row r="2867" spans="1:14" ht="48" x14ac:dyDescent="0.2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</row>
    <row r="2868" spans="1:14" ht="48" x14ac:dyDescent="0.2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</row>
    <row r="2869" spans="1:14" ht="64" x14ac:dyDescent="0.2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</row>
    <row r="2870" spans="1:14" ht="64" x14ac:dyDescent="0.2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</row>
    <row r="2871" spans="1:14" ht="64" x14ac:dyDescent="0.2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</row>
    <row r="2872" spans="1:14" ht="64" x14ac:dyDescent="0.2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</row>
    <row r="2873" spans="1:14" ht="48" x14ac:dyDescent="0.2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</row>
    <row r="2874" spans="1:14" ht="48" x14ac:dyDescent="0.2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</row>
    <row r="2875" spans="1:14" ht="64" x14ac:dyDescent="0.2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</row>
    <row r="2876" spans="1:14" ht="64" x14ac:dyDescent="0.2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</row>
    <row r="2877" spans="1:14" ht="48" x14ac:dyDescent="0.2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</row>
    <row r="2878" spans="1:14" ht="48" x14ac:dyDescent="0.2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</row>
    <row r="2879" spans="1:14" ht="48" x14ac:dyDescent="0.2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</row>
    <row r="2880" spans="1:14" ht="48" x14ac:dyDescent="0.2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</row>
    <row r="2881" spans="1:14" ht="48" x14ac:dyDescent="0.2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</row>
    <row r="2882" spans="1:14" ht="64" x14ac:dyDescent="0.2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</row>
    <row r="2883" spans="1:14" ht="48" x14ac:dyDescent="0.2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</row>
    <row r="2884" spans="1:14" ht="64" x14ac:dyDescent="0.2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</row>
    <row r="2885" spans="1:14" ht="64" x14ac:dyDescent="0.2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</row>
    <row r="2886" spans="1:14" ht="32" x14ac:dyDescent="0.2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</row>
    <row r="2887" spans="1:14" ht="32" x14ac:dyDescent="0.2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</row>
    <row r="2888" spans="1:14" ht="48" x14ac:dyDescent="0.2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</row>
    <row r="2889" spans="1:14" ht="48" x14ac:dyDescent="0.2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</row>
    <row r="2890" spans="1:14" ht="48" x14ac:dyDescent="0.2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</row>
    <row r="2891" spans="1:14" ht="48" x14ac:dyDescent="0.2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</row>
    <row r="2892" spans="1:14" ht="48" x14ac:dyDescent="0.2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</row>
    <row r="2893" spans="1:14" ht="64" x14ac:dyDescent="0.2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</row>
    <row r="2894" spans="1:14" ht="48" x14ac:dyDescent="0.2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</row>
    <row r="2895" spans="1:14" x14ac:dyDescent="0.2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</row>
    <row r="2896" spans="1:14" ht="32" x14ac:dyDescent="0.2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</row>
    <row r="2897" spans="1:14" ht="64" x14ac:dyDescent="0.2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</row>
    <row r="2898" spans="1:14" ht="48" x14ac:dyDescent="0.2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</row>
    <row r="2899" spans="1:14" ht="64" x14ac:dyDescent="0.2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</row>
    <row r="2900" spans="1:14" ht="48" x14ac:dyDescent="0.2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</row>
    <row r="2901" spans="1:14" ht="48" x14ac:dyDescent="0.2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</row>
    <row r="2902" spans="1:14" ht="64" x14ac:dyDescent="0.2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</row>
    <row r="2903" spans="1:14" ht="48" x14ac:dyDescent="0.2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</row>
    <row r="2904" spans="1:14" ht="48" x14ac:dyDescent="0.2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</row>
    <row r="2905" spans="1:14" ht="48" x14ac:dyDescent="0.2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</row>
    <row r="2906" spans="1:14" ht="48" x14ac:dyDescent="0.2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</row>
    <row r="2907" spans="1:14" ht="48" x14ac:dyDescent="0.2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</row>
    <row r="2908" spans="1:14" ht="64" x14ac:dyDescent="0.2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</row>
    <row r="2909" spans="1:14" ht="48" x14ac:dyDescent="0.2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</row>
    <row r="2910" spans="1:14" ht="64" x14ac:dyDescent="0.2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</row>
    <row r="2911" spans="1:14" ht="64" x14ac:dyDescent="0.2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</row>
    <row r="2912" spans="1:14" ht="48" x14ac:dyDescent="0.2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</row>
    <row r="2913" spans="1:14" ht="64" x14ac:dyDescent="0.2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</row>
    <row r="2914" spans="1:14" ht="48" x14ac:dyDescent="0.2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</row>
    <row r="2915" spans="1:14" ht="48" x14ac:dyDescent="0.2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</row>
    <row r="2916" spans="1:14" ht="32" x14ac:dyDescent="0.2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</row>
    <row r="2917" spans="1:14" ht="48" x14ac:dyDescent="0.2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</row>
    <row r="2918" spans="1:14" ht="48" x14ac:dyDescent="0.2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</row>
    <row r="2919" spans="1:14" ht="48" x14ac:dyDescent="0.2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</row>
    <row r="2920" spans="1:14" ht="48" x14ac:dyDescent="0.2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</row>
    <row r="2921" spans="1:14" ht="48" x14ac:dyDescent="0.2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</row>
    <row r="2922" spans="1:14" ht="48" x14ac:dyDescent="0.2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</row>
    <row r="2923" spans="1:14" ht="48" x14ac:dyDescent="0.2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</row>
    <row r="2924" spans="1:14" ht="64" x14ac:dyDescent="0.2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</row>
    <row r="2925" spans="1:14" ht="48" x14ac:dyDescent="0.2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</row>
    <row r="2926" spans="1:14" ht="48" x14ac:dyDescent="0.2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</row>
    <row r="2927" spans="1:14" ht="48" x14ac:dyDescent="0.2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</row>
    <row r="2928" spans="1:14" ht="48" x14ac:dyDescent="0.2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</row>
    <row r="2929" spans="1:14" ht="64" x14ac:dyDescent="0.2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</row>
    <row r="2930" spans="1:14" ht="32" x14ac:dyDescent="0.2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</row>
    <row r="2931" spans="1:14" ht="48" x14ac:dyDescent="0.2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</row>
    <row r="2932" spans="1:14" ht="48" x14ac:dyDescent="0.2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</row>
    <row r="2933" spans="1:14" ht="64" x14ac:dyDescent="0.2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</row>
    <row r="2934" spans="1:14" ht="48" x14ac:dyDescent="0.2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</row>
    <row r="2935" spans="1:14" ht="64" x14ac:dyDescent="0.2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</row>
    <row r="2936" spans="1:14" ht="48" x14ac:dyDescent="0.2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</row>
    <row r="2937" spans="1:14" ht="48" x14ac:dyDescent="0.2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</row>
    <row r="2938" spans="1:14" ht="48" x14ac:dyDescent="0.2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</row>
    <row r="2939" spans="1:14" ht="32" x14ac:dyDescent="0.2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</row>
    <row r="2940" spans="1:14" ht="48" x14ac:dyDescent="0.2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</row>
    <row r="2941" spans="1:14" ht="48" x14ac:dyDescent="0.2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</row>
    <row r="2942" spans="1:14" ht="48" x14ac:dyDescent="0.2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</row>
    <row r="2943" spans="1:14" ht="48" x14ac:dyDescent="0.2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</row>
    <row r="2944" spans="1:14" ht="48" x14ac:dyDescent="0.2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</row>
    <row r="2945" spans="1:14" ht="48" x14ac:dyDescent="0.2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</row>
    <row r="2946" spans="1:14" ht="48" x14ac:dyDescent="0.2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</row>
    <row r="2947" spans="1:14" ht="64" x14ac:dyDescent="0.2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</row>
    <row r="2948" spans="1:14" ht="48" x14ac:dyDescent="0.2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</row>
    <row r="2949" spans="1:14" ht="64" x14ac:dyDescent="0.2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</row>
    <row r="2950" spans="1:14" ht="64" x14ac:dyDescent="0.2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</row>
    <row r="2951" spans="1:14" ht="48" x14ac:dyDescent="0.2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</row>
    <row r="2952" spans="1:14" ht="48" x14ac:dyDescent="0.2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</row>
    <row r="2953" spans="1:14" ht="64" x14ac:dyDescent="0.2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</row>
    <row r="2954" spans="1:14" ht="48" x14ac:dyDescent="0.2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</row>
    <row r="2955" spans="1:14" ht="48" x14ac:dyDescent="0.2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</row>
    <row r="2956" spans="1:14" ht="48" x14ac:dyDescent="0.2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</row>
    <row r="2957" spans="1:14" ht="32" x14ac:dyDescent="0.2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</row>
    <row r="2958" spans="1:14" ht="48" x14ac:dyDescent="0.2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</row>
    <row r="2959" spans="1:14" ht="48" x14ac:dyDescent="0.2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</row>
    <row r="2960" spans="1:14" ht="48" x14ac:dyDescent="0.2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</row>
    <row r="2961" spans="1:14" ht="48" x14ac:dyDescent="0.2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</row>
    <row r="2962" spans="1:14" ht="48" x14ac:dyDescent="0.2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</row>
    <row r="2963" spans="1:14" ht="64" x14ac:dyDescent="0.2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</row>
    <row r="2964" spans="1:14" ht="48" x14ac:dyDescent="0.2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</row>
    <row r="2965" spans="1:14" ht="64" x14ac:dyDescent="0.2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</row>
    <row r="2966" spans="1:14" ht="48" x14ac:dyDescent="0.2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</row>
    <row r="2967" spans="1:14" ht="64" x14ac:dyDescent="0.2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</row>
    <row r="2968" spans="1:14" ht="48" x14ac:dyDescent="0.2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</row>
    <row r="2969" spans="1:14" ht="48" x14ac:dyDescent="0.2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</row>
    <row r="2970" spans="1:14" ht="32" x14ac:dyDescent="0.2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</row>
    <row r="2971" spans="1:14" ht="48" x14ac:dyDescent="0.2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</row>
    <row r="2972" spans="1:14" ht="48" x14ac:dyDescent="0.2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</row>
    <row r="2973" spans="1:14" ht="48" x14ac:dyDescent="0.2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</row>
    <row r="2974" spans="1:14" ht="32" x14ac:dyDescent="0.2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</row>
    <row r="2975" spans="1:14" ht="48" x14ac:dyDescent="0.2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</row>
    <row r="2976" spans="1:14" ht="64" x14ac:dyDescent="0.2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</row>
    <row r="2977" spans="1:14" ht="64" x14ac:dyDescent="0.2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</row>
    <row r="2978" spans="1:14" ht="48" x14ac:dyDescent="0.2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</row>
    <row r="2979" spans="1:14" ht="64" x14ac:dyDescent="0.2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</row>
    <row r="2980" spans="1:14" ht="64" x14ac:dyDescent="0.2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</row>
    <row r="2981" spans="1:14" ht="48" x14ac:dyDescent="0.2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</row>
    <row r="2982" spans="1:14" ht="48" x14ac:dyDescent="0.2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</row>
    <row r="2983" spans="1:14" ht="64" x14ac:dyDescent="0.2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</row>
    <row r="2984" spans="1:14" ht="48" x14ac:dyDescent="0.2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</row>
    <row r="2985" spans="1:14" ht="48" x14ac:dyDescent="0.2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</row>
    <row r="2986" spans="1:14" ht="64" x14ac:dyDescent="0.2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</row>
    <row r="2987" spans="1:14" ht="64" x14ac:dyDescent="0.2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</row>
    <row r="2988" spans="1:14" ht="48" x14ac:dyDescent="0.2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</row>
    <row r="2989" spans="1:14" ht="64" x14ac:dyDescent="0.2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</row>
    <row r="2990" spans="1:14" ht="48" x14ac:dyDescent="0.2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</row>
    <row r="2991" spans="1:14" x14ac:dyDescent="0.2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</row>
    <row r="2992" spans="1:14" ht="48" x14ac:dyDescent="0.2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</row>
    <row r="2993" spans="1:14" ht="48" x14ac:dyDescent="0.2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</row>
    <row r="2994" spans="1:14" ht="48" x14ac:dyDescent="0.2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</row>
    <row r="2995" spans="1:14" x14ac:dyDescent="0.2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</row>
    <row r="2996" spans="1:14" ht="48" x14ac:dyDescent="0.2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</row>
    <row r="2997" spans="1:14" ht="48" x14ac:dyDescent="0.2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</row>
    <row r="2998" spans="1:14" ht="32" x14ac:dyDescent="0.2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</row>
    <row r="2999" spans="1:14" ht="48" x14ac:dyDescent="0.2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</row>
    <row r="3000" spans="1:14" ht="48" x14ac:dyDescent="0.2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</row>
    <row r="3001" spans="1:14" ht="48" x14ac:dyDescent="0.2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</row>
    <row r="3002" spans="1:14" ht="48" x14ac:dyDescent="0.2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</row>
    <row r="3003" spans="1:14" ht="48" x14ac:dyDescent="0.2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</row>
    <row r="3004" spans="1:14" ht="32" x14ac:dyDescent="0.2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</row>
    <row r="3005" spans="1:14" ht="48" x14ac:dyDescent="0.2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</row>
    <row r="3006" spans="1:14" ht="64" x14ac:dyDescent="0.2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</row>
    <row r="3007" spans="1:14" ht="64" x14ac:dyDescent="0.2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</row>
    <row r="3008" spans="1:14" ht="32" x14ac:dyDescent="0.2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</row>
    <row r="3009" spans="1:14" ht="32" x14ac:dyDescent="0.2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</row>
    <row r="3010" spans="1:14" ht="48" x14ac:dyDescent="0.2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</row>
    <row r="3011" spans="1:14" ht="64" x14ac:dyDescent="0.2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</row>
    <row r="3012" spans="1:14" ht="48" x14ac:dyDescent="0.2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</row>
    <row r="3013" spans="1:14" ht="48" x14ac:dyDescent="0.2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</row>
    <row r="3014" spans="1:14" ht="48" x14ac:dyDescent="0.2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</row>
    <row r="3015" spans="1:14" ht="48" x14ac:dyDescent="0.2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</row>
    <row r="3016" spans="1:14" ht="48" x14ac:dyDescent="0.2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</row>
    <row r="3017" spans="1:14" ht="48" x14ac:dyDescent="0.2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</row>
    <row r="3018" spans="1:14" ht="64" x14ac:dyDescent="0.2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</row>
    <row r="3019" spans="1:14" ht="64" x14ac:dyDescent="0.2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</row>
    <row r="3020" spans="1:14" ht="64" x14ac:dyDescent="0.2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</row>
    <row r="3021" spans="1:14" ht="48" x14ac:dyDescent="0.2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</row>
    <row r="3022" spans="1:14" ht="64" x14ac:dyDescent="0.2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</row>
    <row r="3023" spans="1:14" ht="48" x14ac:dyDescent="0.2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</row>
    <row r="3024" spans="1:14" ht="48" x14ac:dyDescent="0.2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</row>
    <row r="3025" spans="1:14" ht="64" x14ac:dyDescent="0.2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</row>
    <row r="3026" spans="1:14" ht="48" x14ac:dyDescent="0.2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</row>
    <row r="3027" spans="1:14" ht="48" x14ac:dyDescent="0.2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</row>
    <row r="3028" spans="1:14" ht="64" x14ac:dyDescent="0.2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</row>
    <row r="3029" spans="1:14" ht="48" x14ac:dyDescent="0.2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</row>
    <row r="3030" spans="1:14" ht="32" x14ac:dyDescent="0.2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</row>
    <row r="3031" spans="1:14" ht="48" x14ac:dyDescent="0.2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</row>
    <row r="3032" spans="1:14" ht="64" x14ac:dyDescent="0.2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</row>
    <row r="3033" spans="1:14" ht="80" x14ac:dyDescent="0.2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</row>
    <row r="3034" spans="1:14" ht="48" x14ac:dyDescent="0.2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</row>
    <row r="3035" spans="1:14" ht="48" x14ac:dyDescent="0.2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</row>
    <row r="3036" spans="1:14" ht="80" x14ac:dyDescent="0.2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</row>
    <row r="3037" spans="1:14" ht="32" x14ac:dyDescent="0.2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</row>
    <row r="3038" spans="1:14" ht="48" x14ac:dyDescent="0.2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</row>
    <row r="3039" spans="1:14" ht="64" x14ac:dyDescent="0.2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</row>
    <row r="3040" spans="1:14" ht="48" x14ac:dyDescent="0.2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</row>
    <row r="3041" spans="1:14" ht="48" x14ac:dyDescent="0.2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</row>
    <row r="3042" spans="1:14" ht="48" x14ac:dyDescent="0.2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</row>
    <row r="3043" spans="1:14" ht="32" x14ac:dyDescent="0.2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</row>
    <row r="3044" spans="1:14" ht="64" x14ac:dyDescent="0.2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</row>
    <row r="3045" spans="1:14" ht="48" x14ac:dyDescent="0.2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</row>
    <row r="3046" spans="1:14" ht="48" x14ac:dyDescent="0.2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</row>
    <row r="3047" spans="1:14" ht="64" x14ac:dyDescent="0.2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</row>
    <row r="3048" spans="1:14" ht="64" x14ac:dyDescent="0.2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</row>
    <row r="3049" spans="1:14" ht="48" x14ac:dyDescent="0.2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</row>
    <row r="3050" spans="1:14" ht="64" x14ac:dyDescent="0.2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</row>
    <row r="3051" spans="1:14" ht="64" x14ac:dyDescent="0.2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</row>
    <row r="3052" spans="1:14" ht="32" x14ac:dyDescent="0.2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</row>
    <row r="3053" spans="1:14" ht="64" x14ac:dyDescent="0.2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</row>
    <row r="3054" spans="1:14" ht="48" x14ac:dyDescent="0.2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</row>
    <row r="3055" spans="1:14" ht="64" x14ac:dyDescent="0.2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</row>
    <row r="3056" spans="1:14" ht="64" x14ac:dyDescent="0.2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</row>
    <row r="3057" spans="1:14" ht="48" x14ac:dyDescent="0.2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</row>
    <row r="3058" spans="1:14" ht="64" x14ac:dyDescent="0.2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</row>
    <row r="3059" spans="1:14" ht="48" x14ac:dyDescent="0.2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</row>
    <row r="3060" spans="1:14" ht="64" x14ac:dyDescent="0.2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</row>
    <row r="3061" spans="1:14" ht="48" x14ac:dyDescent="0.2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</row>
    <row r="3062" spans="1:14" ht="32" x14ac:dyDescent="0.2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</row>
    <row r="3063" spans="1:14" x14ac:dyDescent="0.2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</row>
    <row r="3064" spans="1:14" ht="48" x14ac:dyDescent="0.2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</row>
    <row r="3065" spans="1:14" ht="48" x14ac:dyDescent="0.2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</row>
    <row r="3066" spans="1:14" ht="32" x14ac:dyDescent="0.2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</row>
    <row r="3067" spans="1:14" ht="48" x14ac:dyDescent="0.2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</row>
    <row r="3068" spans="1:14" ht="48" x14ac:dyDescent="0.2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</row>
    <row r="3069" spans="1:14" ht="48" x14ac:dyDescent="0.2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</row>
    <row r="3070" spans="1:14" ht="64" x14ac:dyDescent="0.2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</row>
    <row r="3071" spans="1:14" ht="48" x14ac:dyDescent="0.2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</row>
    <row r="3072" spans="1:14" ht="48" x14ac:dyDescent="0.2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</row>
    <row r="3073" spans="1:14" ht="48" x14ac:dyDescent="0.2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</row>
    <row r="3074" spans="1:14" ht="64" x14ac:dyDescent="0.2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</row>
    <row r="3075" spans="1:14" ht="48" x14ac:dyDescent="0.2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</row>
    <row r="3076" spans="1:14" ht="64" x14ac:dyDescent="0.2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</row>
    <row r="3077" spans="1:14" ht="48" x14ac:dyDescent="0.2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</row>
    <row r="3078" spans="1:14" ht="32" x14ac:dyDescent="0.2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</row>
    <row r="3079" spans="1:14" ht="48" x14ac:dyDescent="0.2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</row>
    <row r="3080" spans="1:14" ht="48" x14ac:dyDescent="0.2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</row>
    <row r="3081" spans="1:14" ht="48" x14ac:dyDescent="0.2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</row>
    <row r="3082" spans="1:14" ht="48" x14ac:dyDescent="0.2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</row>
    <row r="3083" spans="1:14" ht="48" x14ac:dyDescent="0.2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</row>
    <row r="3084" spans="1:14" ht="48" x14ac:dyDescent="0.2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</row>
    <row r="3085" spans="1:14" ht="64" x14ac:dyDescent="0.2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</row>
    <row r="3086" spans="1:14" ht="64" x14ac:dyDescent="0.2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</row>
    <row r="3087" spans="1:14" ht="48" x14ac:dyDescent="0.2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</row>
    <row r="3088" spans="1:14" ht="64" x14ac:dyDescent="0.2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</row>
    <row r="3089" spans="1:14" ht="48" x14ac:dyDescent="0.2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</row>
    <row r="3090" spans="1:14" ht="48" x14ac:dyDescent="0.2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</row>
    <row r="3091" spans="1:14" ht="48" x14ac:dyDescent="0.2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</row>
    <row r="3092" spans="1:14" ht="64" x14ac:dyDescent="0.2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</row>
    <row r="3093" spans="1:14" ht="64" x14ac:dyDescent="0.2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</row>
    <row r="3094" spans="1:14" ht="48" x14ac:dyDescent="0.2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</row>
    <row r="3095" spans="1:14" ht="64" x14ac:dyDescent="0.2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</row>
    <row r="3096" spans="1:14" ht="48" x14ac:dyDescent="0.2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</row>
    <row r="3097" spans="1:14" ht="48" x14ac:dyDescent="0.2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</row>
    <row r="3098" spans="1:14" ht="48" x14ac:dyDescent="0.2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</row>
    <row r="3099" spans="1:14" ht="48" x14ac:dyDescent="0.2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</row>
    <row r="3100" spans="1:14" ht="64" x14ac:dyDescent="0.2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</row>
    <row r="3101" spans="1:14" ht="48" x14ac:dyDescent="0.2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</row>
    <row r="3102" spans="1:14" ht="48" x14ac:dyDescent="0.2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</row>
    <row r="3103" spans="1:14" ht="64" x14ac:dyDescent="0.2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</row>
    <row r="3104" spans="1:14" ht="64" x14ac:dyDescent="0.2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</row>
    <row r="3105" spans="1:14" ht="32" x14ac:dyDescent="0.2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</row>
    <row r="3106" spans="1:14" ht="48" x14ac:dyDescent="0.2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</row>
    <row r="3107" spans="1:14" ht="48" x14ac:dyDescent="0.2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</row>
    <row r="3108" spans="1:14" ht="64" x14ac:dyDescent="0.2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</row>
    <row r="3109" spans="1:14" ht="48" x14ac:dyDescent="0.2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</row>
    <row r="3110" spans="1:14" x14ac:dyDescent="0.2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</row>
    <row r="3111" spans="1:14" ht="48" x14ac:dyDescent="0.2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</row>
    <row r="3112" spans="1:14" ht="48" x14ac:dyDescent="0.2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</row>
    <row r="3113" spans="1:14" ht="48" x14ac:dyDescent="0.2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</row>
    <row r="3114" spans="1:14" ht="48" x14ac:dyDescent="0.2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</row>
    <row r="3115" spans="1:14" ht="48" x14ac:dyDescent="0.2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</row>
    <row r="3116" spans="1:14" ht="48" x14ac:dyDescent="0.2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</row>
    <row r="3117" spans="1:14" ht="48" x14ac:dyDescent="0.2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</row>
    <row r="3118" spans="1:14" ht="48" x14ac:dyDescent="0.2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</row>
    <row r="3119" spans="1:14" ht="48" x14ac:dyDescent="0.2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</row>
    <row r="3120" spans="1:14" ht="32" x14ac:dyDescent="0.2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</row>
    <row r="3121" spans="1:14" ht="64" x14ac:dyDescent="0.2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</row>
    <row r="3122" spans="1:14" ht="48" x14ac:dyDescent="0.2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</row>
    <row r="3123" spans="1:14" ht="48" x14ac:dyDescent="0.2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</row>
    <row r="3124" spans="1:14" x14ac:dyDescent="0.2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</row>
    <row r="3125" spans="1:14" ht="48" x14ac:dyDescent="0.2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</row>
    <row r="3126" spans="1:14" ht="48" x14ac:dyDescent="0.2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</row>
    <row r="3127" spans="1:14" x14ac:dyDescent="0.2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</row>
    <row r="3128" spans="1:14" ht="80" x14ac:dyDescent="0.2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</row>
    <row r="3129" spans="1:14" ht="48" x14ac:dyDescent="0.2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</row>
    <row r="3130" spans="1:14" ht="48" x14ac:dyDescent="0.2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</row>
    <row r="3131" spans="1:14" ht="64" x14ac:dyDescent="0.2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</row>
    <row r="3132" spans="1:14" ht="48" x14ac:dyDescent="0.2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</row>
    <row r="3133" spans="1:14" ht="32" x14ac:dyDescent="0.2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</row>
    <row r="3134" spans="1:14" ht="32" x14ac:dyDescent="0.2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</row>
    <row r="3135" spans="1:14" ht="48" x14ac:dyDescent="0.2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</row>
    <row r="3136" spans="1:14" ht="64" x14ac:dyDescent="0.2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</row>
    <row r="3137" spans="1:14" ht="48" x14ac:dyDescent="0.2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</row>
    <row r="3138" spans="1:14" ht="48" x14ac:dyDescent="0.2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</row>
    <row r="3139" spans="1:14" ht="48" x14ac:dyDescent="0.2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</row>
    <row r="3140" spans="1:14" ht="64" x14ac:dyDescent="0.2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</row>
    <row r="3141" spans="1:14" ht="48" x14ac:dyDescent="0.2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</row>
    <row r="3142" spans="1:14" ht="64" x14ac:dyDescent="0.2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</row>
    <row r="3143" spans="1:14" ht="64" x14ac:dyDescent="0.2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</row>
    <row r="3144" spans="1:14" ht="48" x14ac:dyDescent="0.2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</row>
    <row r="3145" spans="1:14" ht="64" x14ac:dyDescent="0.2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</row>
    <row r="3146" spans="1:14" ht="64" x14ac:dyDescent="0.2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</row>
    <row r="3147" spans="1:14" ht="48" x14ac:dyDescent="0.2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</row>
    <row r="3148" spans="1:14" ht="48" x14ac:dyDescent="0.2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</row>
    <row r="3149" spans="1:14" ht="48" x14ac:dyDescent="0.2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</row>
    <row r="3150" spans="1:14" ht="32" x14ac:dyDescent="0.2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</row>
    <row r="3151" spans="1:14" ht="48" x14ac:dyDescent="0.2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</row>
    <row r="3152" spans="1:14" ht="64" x14ac:dyDescent="0.2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</row>
    <row r="3153" spans="1:14" ht="48" x14ac:dyDescent="0.2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</row>
    <row r="3154" spans="1:14" ht="48" x14ac:dyDescent="0.2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</row>
    <row r="3155" spans="1:14" ht="48" x14ac:dyDescent="0.2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</row>
    <row r="3156" spans="1:14" ht="48" x14ac:dyDescent="0.2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</row>
    <row r="3157" spans="1:14" ht="48" x14ac:dyDescent="0.2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</row>
    <row r="3158" spans="1:14" ht="48" x14ac:dyDescent="0.2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</row>
    <row r="3159" spans="1:14" ht="32" x14ac:dyDescent="0.2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</row>
    <row r="3160" spans="1:14" ht="32" x14ac:dyDescent="0.2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</row>
    <row r="3161" spans="1:14" ht="48" x14ac:dyDescent="0.2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</row>
    <row r="3162" spans="1:14" ht="48" x14ac:dyDescent="0.2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</row>
    <row r="3163" spans="1:14" ht="64" x14ac:dyDescent="0.2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</row>
    <row r="3164" spans="1:14" ht="64" x14ac:dyDescent="0.2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</row>
    <row r="3165" spans="1:14" ht="48" x14ac:dyDescent="0.2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</row>
    <row r="3166" spans="1:14" ht="64" x14ac:dyDescent="0.2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</row>
    <row r="3167" spans="1:14" ht="64" x14ac:dyDescent="0.2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</row>
    <row r="3168" spans="1:14" ht="48" x14ac:dyDescent="0.2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</row>
    <row r="3169" spans="1:14" ht="32" x14ac:dyDescent="0.2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</row>
    <row r="3170" spans="1:14" ht="48" x14ac:dyDescent="0.2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</row>
    <row r="3171" spans="1:14" ht="32" x14ac:dyDescent="0.2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</row>
    <row r="3172" spans="1:14" ht="48" x14ac:dyDescent="0.2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</row>
    <row r="3173" spans="1:14" ht="64" x14ac:dyDescent="0.2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</row>
    <row r="3174" spans="1:14" ht="48" x14ac:dyDescent="0.2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</row>
    <row r="3175" spans="1:14" ht="48" x14ac:dyDescent="0.2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</row>
    <row r="3176" spans="1:14" ht="64" x14ac:dyDescent="0.2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</row>
    <row r="3177" spans="1:14" ht="64" x14ac:dyDescent="0.2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</row>
    <row r="3178" spans="1:14" ht="64" x14ac:dyDescent="0.2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</row>
    <row r="3179" spans="1:14" ht="48" x14ac:dyDescent="0.2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</row>
    <row r="3180" spans="1:14" ht="64" x14ac:dyDescent="0.2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</row>
    <row r="3181" spans="1:14" ht="48" x14ac:dyDescent="0.2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</row>
    <row r="3182" spans="1:14" ht="48" x14ac:dyDescent="0.2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</row>
    <row r="3183" spans="1:14" ht="64" x14ac:dyDescent="0.2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</row>
    <row r="3184" spans="1:14" ht="64" x14ac:dyDescent="0.2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</row>
    <row r="3185" spans="1:14" ht="48" x14ac:dyDescent="0.2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</row>
    <row r="3186" spans="1:14" ht="48" x14ac:dyDescent="0.2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</row>
    <row r="3187" spans="1:14" ht="48" x14ac:dyDescent="0.2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</row>
    <row r="3188" spans="1:14" ht="48" x14ac:dyDescent="0.2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</row>
    <row r="3189" spans="1:14" ht="64" x14ac:dyDescent="0.2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</row>
    <row r="3190" spans="1:14" ht="48" x14ac:dyDescent="0.2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</row>
    <row r="3191" spans="1:14" ht="64" x14ac:dyDescent="0.2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</row>
    <row r="3192" spans="1:14" ht="48" x14ac:dyDescent="0.2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</row>
    <row r="3193" spans="1:14" ht="48" x14ac:dyDescent="0.2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</row>
    <row r="3194" spans="1:14" ht="48" x14ac:dyDescent="0.2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</row>
    <row r="3195" spans="1:14" ht="48" x14ac:dyDescent="0.2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</row>
    <row r="3196" spans="1:14" ht="64" x14ac:dyDescent="0.2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</row>
    <row r="3197" spans="1:14" ht="64" x14ac:dyDescent="0.2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</row>
    <row r="3198" spans="1:14" ht="48" x14ac:dyDescent="0.2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</row>
    <row r="3199" spans="1:14" ht="32" x14ac:dyDescent="0.2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</row>
    <row r="3200" spans="1:14" ht="64" x14ac:dyDescent="0.2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</row>
    <row r="3201" spans="1:14" ht="48" x14ac:dyDescent="0.2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</row>
    <row r="3202" spans="1:14" ht="64" x14ac:dyDescent="0.2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</row>
    <row r="3203" spans="1:14" ht="64" x14ac:dyDescent="0.2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</row>
    <row r="3204" spans="1:14" ht="48" x14ac:dyDescent="0.2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</row>
    <row r="3205" spans="1:14" ht="48" x14ac:dyDescent="0.2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</row>
    <row r="3206" spans="1:14" ht="64" x14ac:dyDescent="0.2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</row>
    <row r="3207" spans="1:14" ht="48" x14ac:dyDescent="0.2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</row>
    <row r="3208" spans="1:14" ht="48" x14ac:dyDescent="0.2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</row>
    <row r="3209" spans="1:14" ht="48" x14ac:dyDescent="0.2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</row>
    <row r="3210" spans="1:14" ht="48" x14ac:dyDescent="0.2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</row>
    <row r="3211" spans="1:14" ht="48" x14ac:dyDescent="0.2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</row>
    <row r="3212" spans="1:14" ht="48" x14ac:dyDescent="0.2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</row>
    <row r="3213" spans="1:14" ht="64" x14ac:dyDescent="0.2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</row>
    <row r="3214" spans="1:14" ht="32" x14ac:dyDescent="0.2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</row>
    <row r="3215" spans="1:14" ht="48" x14ac:dyDescent="0.2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</row>
    <row r="3216" spans="1:14" ht="64" x14ac:dyDescent="0.2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</row>
    <row r="3217" spans="1:14" ht="64" x14ac:dyDescent="0.2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</row>
    <row r="3218" spans="1:14" ht="64" x14ac:dyDescent="0.2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</row>
    <row r="3219" spans="1:14" ht="32" x14ac:dyDescent="0.2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</row>
    <row r="3220" spans="1:14" ht="48" x14ac:dyDescent="0.2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</row>
    <row r="3221" spans="1:14" ht="48" x14ac:dyDescent="0.2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</row>
    <row r="3222" spans="1:14" ht="32" x14ac:dyDescent="0.2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</row>
    <row r="3223" spans="1:14" ht="64" x14ac:dyDescent="0.2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</row>
    <row r="3224" spans="1:14" ht="48" x14ac:dyDescent="0.2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</row>
    <row r="3225" spans="1:14" ht="32" x14ac:dyDescent="0.2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</row>
    <row r="3226" spans="1:14" ht="64" x14ac:dyDescent="0.2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</row>
    <row r="3227" spans="1:14" ht="48" x14ac:dyDescent="0.2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</row>
    <row r="3228" spans="1:14" ht="48" x14ac:dyDescent="0.2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</row>
    <row r="3229" spans="1:14" ht="64" x14ac:dyDescent="0.2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</row>
    <row r="3230" spans="1:14" ht="32" x14ac:dyDescent="0.2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</row>
    <row r="3231" spans="1:14" ht="48" x14ac:dyDescent="0.2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</row>
    <row r="3232" spans="1:14" ht="64" x14ac:dyDescent="0.2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</row>
    <row r="3233" spans="1:14" ht="48" x14ac:dyDescent="0.2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</row>
    <row r="3234" spans="1:14" ht="48" x14ac:dyDescent="0.2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</row>
    <row r="3235" spans="1:14" ht="48" x14ac:dyDescent="0.2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</row>
    <row r="3236" spans="1:14" ht="48" x14ac:dyDescent="0.2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</row>
    <row r="3237" spans="1:14" ht="64" x14ac:dyDescent="0.2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</row>
    <row r="3238" spans="1:14" ht="64" x14ac:dyDescent="0.2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</row>
    <row r="3239" spans="1:14" ht="32" x14ac:dyDescent="0.2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</row>
    <row r="3240" spans="1:14" ht="64" x14ac:dyDescent="0.2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</row>
    <row r="3241" spans="1:14" ht="64" x14ac:dyDescent="0.2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</row>
    <row r="3242" spans="1:14" ht="64" x14ac:dyDescent="0.2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</row>
    <row r="3243" spans="1:14" ht="64" x14ac:dyDescent="0.2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</row>
    <row r="3244" spans="1:14" ht="48" x14ac:dyDescent="0.2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</row>
    <row r="3245" spans="1:14" ht="48" x14ac:dyDescent="0.2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</row>
    <row r="3246" spans="1:14" ht="48" x14ac:dyDescent="0.2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</row>
    <row r="3247" spans="1:14" ht="48" x14ac:dyDescent="0.2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</row>
    <row r="3248" spans="1:14" ht="48" x14ac:dyDescent="0.2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</row>
    <row r="3249" spans="1:14" ht="48" x14ac:dyDescent="0.2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</row>
    <row r="3250" spans="1:14" ht="32" x14ac:dyDescent="0.2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</row>
    <row r="3251" spans="1:14" ht="48" x14ac:dyDescent="0.2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</row>
    <row r="3252" spans="1:14" ht="64" x14ac:dyDescent="0.2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</row>
    <row r="3253" spans="1:14" ht="48" x14ac:dyDescent="0.2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</row>
    <row r="3254" spans="1:14" ht="48" x14ac:dyDescent="0.2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</row>
    <row r="3255" spans="1:14" ht="48" x14ac:dyDescent="0.2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</row>
    <row r="3256" spans="1:14" ht="48" x14ac:dyDescent="0.2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</row>
    <row r="3257" spans="1:14" ht="64" x14ac:dyDescent="0.2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</row>
    <row r="3258" spans="1:14" ht="48" x14ac:dyDescent="0.2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</row>
    <row r="3259" spans="1:14" ht="64" x14ac:dyDescent="0.2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</row>
    <row r="3260" spans="1:14" ht="48" x14ac:dyDescent="0.2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</row>
    <row r="3261" spans="1:14" ht="48" x14ac:dyDescent="0.2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</row>
    <row r="3262" spans="1:14" ht="48" x14ac:dyDescent="0.2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</row>
    <row r="3263" spans="1:14" ht="48" x14ac:dyDescent="0.2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</row>
    <row r="3264" spans="1:14" ht="32" x14ac:dyDescent="0.2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</row>
    <row r="3265" spans="1:14" ht="32" x14ac:dyDescent="0.2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</row>
    <row r="3266" spans="1:14" ht="48" x14ac:dyDescent="0.2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</row>
    <row r="3267" spans="1:14" ht="48" x14ac:dyDescent="0.2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</row>
    <row r="3268" spans="1:14" ht="48" x14ac:dyDescent="0.2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</row>
    <row r="3269" spans="1:14" ht="64" x14ac:dyDescent="0.2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</row>
    <row r="3270" spans="1:14" ht="48" x14ac:dyDescent="0.2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</row>
    <row r="3271" spans="1:14" ht="48" x14ac:dyDescent="0.2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</row>
    <row r="3272" spans="1:14" ht="64" x14ac:dyDescent="0.2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</row>
    <row r="3273" spans="1:14" x14ac:dyDescent="0.2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</row>
    <row r="3274" spans="1:14" ht="48" x14ac:dyDescent="0.2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</row>
    <row r="3275" spans="1:14" ht="64" x14ac:dyDescent="0.2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</row>
    <row r="3276" spans="1:14" ht="48" x14ac:dyDescent="0.2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</row>
    <row r="3277" spans="1:14" ht="48" x14ac:dyDescent="0.2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</row>
    <row r="3278" spans="1:14" ht="64" x14ac:dyDescent="0.2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</row>
    <row r="3279" spans="1:14" ht="64" x14ac:dyDescent="0.2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</row>
    <row r="3280" spans="1:14" ht="64" x14ac:dyDescent="0.2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</row>
    <row r="3281" spans="1:14" ht="64" x14ac:dyDescent="0.2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</row>
    <row r="3282" spans="1:14" ht="64" x14ac:dyDescent="0.2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</row>
    <row r="3283" spans="1:14" ht="48" x14ac:dyDescent="0.2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</row>
    <row r="3284" spans="1:14" ht="48" x14ac:dyDescent="0.2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</row>
    <row r="3285" spans="1:14" ht="64" x14ac:dyDescent="0.2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</row>
    <row r="3286" spans="1:14" ht="48" x14ac:dyDescent="0.2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</row>
    <row r="3287" spans="1:14" x14ac:dyDescent="0.2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</row>
    <row r="3288" spans="1:14" ht="64" x14ac:dyDescent="0.2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</row>
    <row r="3289" spans="1:14" ht="32" x14ac:dyDescent="0.2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</row>
    <row r="3290" spans="1:14" ht="64" x14ac:dyDescent="0.2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</row>
    <row r="3291" spans="1:14" ht="64" x14ac:dyDescent="0.2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</row>
    <row r="3292" spans="1:14" ht="80" x14ac:dyDescent="0.2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</row>
    <row r="3293" spans="1:14" ht="64" x14ac:dyDescent="0.2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</row>
    <row r="3294" spans="1:14" ht="48" x14ac:dyDescent="0.2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</row>
    <row r="3295" spans="1:14" ht="64" x14ac:dyDescent="0.2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</row>
    <row r="3296" spans="1:14" ht="48" x14ac:dyDescent="0.2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</row>
    <row r="3297" spans="1:14" ht="48" x14ac:dyDescent="0.2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</row>
    <row r="3298" spans="1:14" ht="48" x14ac:dyDescent="0.2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</row>
    <row r="3299" spans="1:14" ht="48" x14ac:dyDescent="0.2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</row>
    <row r="3300" spans="1:14" ht="48" x14ac:dyDescent="0.2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</row>
    <row r="3301" spans="1:14" ht="48" x14ac:dyDescent="0.2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</row>
    <row r="3302" spans="1:14" ht="48" x14ac:dyDescent="0.2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</row>
    <row r="3303" spans="1:14" ht="48" x14ac:dyDescent="0.2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</row>
    <row r="3304" spans="1:14" x14ac:dyDescent="0.2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</row>
    <row r="3305" spans="1:14" ht="48" x14ac:dyDescent="0.2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</row>
    <row r="3306" spans="1:14" ht="48" x14ac:dyDescent="0.2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</row>
    <row r="3307" spans="1:14" ht="64" x14ac:dyDescent="0.2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</row>
    <row r="3308" spans="1:14" ht="64" x14ac:dyDescent="0.2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</row>
    <row r="3309" spans="1:14" ht="64" x14ac:dyDescent="0.2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</row>
    <row r="3310" spans="1:14" ht="48" x14ac:dyDescent="0.2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</row>
    <row r="3311" spans="1:14" ht="32" x14ac:dyDescent="0.2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</row>
    <row r="3312" spans="1:14" ht="32" x14ac:dyDescent="0.2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</row>
    <row r="3313" spans="1:14" ht="48" x14ac:dyDescent="0.2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</row>
    <row r="3314" spans="1:14" ht="48" x14ac:dyDescent="0.2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</row>
    <row r="3315" spans="1:14" ht="48" x14ac:dyDescent="0.2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</row>
    <row r="3316" spans="1:14" ht="48" x14ac:dyDescent="0.2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</row>
    <row r="3317" spans="1:14" ht="48" x14ac:dyDescent="0.2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</row>
    <row r="3318" spans="1:14" ht="80" x14ac:dyDescent="0.2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</row>
    <row r="3319" spans="1:14" ht="48" x14ac:dyDescent="0.2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</row>
    <row r="3320" spans="1:14" ht="32" x14ac:dyDescent="0.2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</row>
    <row r="3321" spans="1:14" ht="64" x14ac:dyDescent="0.2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</row>
    <row r="3322" spans="1:14" ht="48" x14ac:dyDescent="0.2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</row>
    <row r="3323" spans="1:14" ht="64" x14ac:dyDescent="0.2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</row>
    <row r="3324" spans="1:14" ht="48" x14ac:dyDescent="0.2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</row>
    <row r="3325" spans="1:14" ht="48" x14ac:dyDescent="0.2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</row>
    <row r="3326" spans="1:14" ht="48" x14ac:dyDescent="0.2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</row>
    <row r="3327" spans="1:14" ht="48" x14ac:dyDescent="0.2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</row>
    <row r="3328" spans="1:14" ht="48" x14ac:dyDescent="0.2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</row>
    <row r="3329" spans="1:14" ht="64" x14ac:dyDescent="0.2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</row>
    <row r="3330" spans="1:14" ht="48" x14ac:dyDescent="0.2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</row>
    <row r="3331" spans="1:14" ht="48" x14ac:dyDescent="0.2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</row>
    <row r="3332" spans="1:14" ht="48" x14ac:dyDescent="0.2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</row>
    <row r="3333" spans="1:14" ht="48" x14ac:dyDescent="0.2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</row>
    <row r="3334" spans="1:14" ht="48" x14ac:dyDescent="0.2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</row>
    <row r="3335" spans="1:14" ht="48" x14ac:dyDescent="0.2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</row>
    <row r="3336" spans="1:14" ht="32" x14ac:dyDescent="0.2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</row>
    <row r="3337" spans="1:14" ht="64" x14ac:dyDescent="0.2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</row>
    <row r="3338" spans="1:14" ht="48" x14ac:dyDescent="0.2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</row>
    <row r="3339" spans="1:14" ht="48" x14ac:dyDescent="0.2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</row>
    <row r="3340" spans="1:14" ht="32" x14ac:dyDescent="0.2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</row>
    <row r="3341" spans="1:14" ht="48" x14ac:dyDescent="0.2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</row>
    <row r="3342" spans="1:14" ht="64" x14ac:dyDescent="0.2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</row>
    <row r="3343" spans="1:14" ht="64" x14ac:dyDescent="0.2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</row>
    <row r="3344" spans="1:14" ht="48" x14ac:dyDescent="0.2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</row>
    <row r="3345" spans="1:14" ht="48" x14ac:dyDescent="0.2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</row>
    <row r="3346" spans="1:14" ht="48" x14ac:dyDescent="0.2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</row>
    <row r="3347" spans="1:14" ht="48" x14ac:dyDescent="0.2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</row>
    <row r="3348" spans="1:14" ht="48" x14ac:dyDescent="0.2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</row>
    <row r="3349" spans="1:14" ht="64" x14ac:dyDescent="0.2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</row>
    <row r="3350" spans="1:14" ht="48" x14ac:dyDescent="0.2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</row>
    <row r="3351" spans="1:14" ht="48" x14ac:dyDescent="0.2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</row>
    <row r="3352" spans="1:14" ht="64" x14ac:dyDescent="0.2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</row>
    <row r="3353" spans="1:14" ht="48" x14ac:dyDescent="0.2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</row>
    <row r="3354" spans="1:14" ht="64" x14ac:dyDescent="0.2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</row>
    <row r="3355" spans="1:14" ht="48" x14ac:dyDescent="0.2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</row>
    <row r="3356" spans="1:14" ht="48" x14ac:dyDescent="0.2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</row>
    <row r="3357" spans="1:14" ht="48" x14ac:dyDescent="0.2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</row>
    <row r="3358" spans="1:14" ht="48" x14ac:dyDescent="0.2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</row>
    <row r="3359" spans="1:14" ht="64" x14ac:dyDescent="0.2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</row>
    <row r="3360" spans="1:14" ht="48" x14ac:dyDescent="0.2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</row>
    <row r="3361" spans="1:14" ht="48" x14ac:dyDescent="0.2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</row>
    <row r="3362" spans="1:14" ht="32" x14ac:dyDescent="0.2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</row>
    <row r="3363" spans="1:14" ht="64" x14ac:dyDescent="0.2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</row>
    <row r="3364" spans="1:14" ht="48" x14ac:dyDescent="0.2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</row>
    <row r="3365" spans="1:14" ht="48" x14ac:dyDescent="0.2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</row>
    <row r="3366" spans="1:14" ht="48" x14ac:dyDescent="0.2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</row>
    <row r="3367" spans="1:14" ht="48" x14ac:dyDescent="0.2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</row>
    <row r="3368" spans="1:14" ht="48" x14ac:dyDescent="0.2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</row>
    <row r="3369" spans="1:14" ht="64" x14ac:dyDescent="0.2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</row>
    <row r="3370" spans="1:14" ht="48" x14ac:dyDescent="0.2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</row>
    <row r="3371" spans="1:14" ht="48" x14ac:dyDescent="0.2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</row>
    <row r="3372" spans="1:14" ht="32" x14ac:dyDescent="0.2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</row>
    <row r="3373" spans="1:14" ht="32" x14ac:dyDescent="0.2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</row>
    <row r="3374" spans="1:14" ht="48" x14ac:dyDescent="0.2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</row>
    <row r="3375" spans="1:14" ht="48" x14ac:dyDescent="0.2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</row>
    <row r="3376" spans="1:14" ht="48" x14ac:dyDescent="0.2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</row>
    <row r="3377" spans="1:14" ht="48" x14ac:dyDescent="0.2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</row>
    <row r="3378" spans="1:14" ht="48" x14ac:dyDescent="0.2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</row>
    <row r="3379" spans="1:14" ht="48" x14ac:dyDescent="0.2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</row>
    <row r="3380" spans="1:14" ht="48" x14ac:dyDescent="0.2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</row>
    <row r="3381" spans="1:14" ht="64" x14ac:dyDescent="0.2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</row>
    <row r="3382" spans="1:14" ht="64" x14ac:dyDescent="0.2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</row>
    <row r="3383" spans="1:14" ht="48" x14ac:dyDescent="0.2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</row>
    <row r="3384" spans="1:14" ht="64" x14ac:dyDescent="0.2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</row>
    <row r="3385" spans="1:14" ht="48" x14ac:dyDescent="0.2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</row>
    <row r="3386" spans="1:14" ht="48" x14ac:dyDescent="0.2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</row>
    <row r="3387" spans="1:14" ht="64" x14ac:dyDescent="0.2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</row>
    <row r="3388" spans="1:14" ht="64" x14ac:dyDescent="0.2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</row>
    <row r="3389" spans="1:14" ht="64" x14ac:dyDescent="0.2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</row>
    <row r="3390" spans="1:14" ht="64" x14ac:dyDescent="0.2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</row>
    <row r="3391" spans="1:14" ht="48" x14ac:dyDescent="0.2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</row>
    <row r="3392" spans="1:14" ht="64" x14ac:dyDescent="0.2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</row>
    <row r="3393" spans="1:14" ht="64" x14ac:dyDescent="0.2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</row>
    <row r="3394" spans="1:14" ht="64" x14ac:dyDescent="0.2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</row>
    <row r="3395" spans="1:14" ht="48" x14ac:dyDescent="0.2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</row>
    <row r="3396" spans="1:14" ht="48" x14ac:dyDescent="0.2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</row>
    <row r="3397" spans="1:14" ht="32" x14ac:dyDescent="0.2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</row>
    <row r="3398" spans="1:14" ht="48" x14ac:dyDescent="0.2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</row>
    <row r="3399" spans="1:14" ht="32" x14ac:dyDescent="0.2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</row>
    <row r="3400" spans="1:14" ht="48" x14ac:dyDescent="0.2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</row>
    <row r="3401" spans="1:14" ht="48" x14ac:dyDescent="0.2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</row>
    <row r="3402" spans="1:14" ht="48" x14ac:dyDescent="0.2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</row>
    <row r="3403" spans="1:14" ht="64" x14ac:dyDescent="0.2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</row>
    <row r="3404" spans="1:14" ht="48" x14ac:dyDescent="0.2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</row>
    <row r="3405" spans="1:14" ht="48" x14ac:dyDescent="0.2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</row>
    <row r="3406" spans="1:14" ht="64" x14ac:dyDescent="0.2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</row>
    <row r="3407" spans="1:14" ht="48" x14ac:dyDescent="0.2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</row>
    <row r="3408" spans="1:14" ht="48" x14ac:dyDescent="0.2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</row>
    <row r="3409" spans="1:14" ht="64" x14ac:dyDescent="0.2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</row>
    <row r="3410" spans="1:14" ht="48" x14ac:dyDescent="0.2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</row>
    <row r="3411" spans="1:14" ht="48" x14ac:dyDescent="0.2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</row>
    <row r="3412" spans="1:14" ht="48" x14ac:dyDescent="0.2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</row>
    <row r="3413" spans="1:14" ht="48" x14ac:dyDescent="0.2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</row>
    <row r="3414" spans="1:14" ht="48" x14ac:dyDescent="0.2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</row>
    <row r="3415" spans="1:14" ht="64" x14ac:dyDescent="0.2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</row>
    <row r="3416" spans="1:14" ht="48" x14ac:dyDescent="0.2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</row>
    <row r="3417" spans="1:14" ht="48" x14ac:dyDescent="0.2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</row>
    <row r="3418" spans="1:14" ht="64" x14ac:dyDescent="0.2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</row>
    <row r="3419" spans="1:14" ht="48" x14ac:dyDescent="0.2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</row>
    <row r="3420" spans="1:14" ht="48" x14ac:dyDescent="0.2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</row>
    <row r="3421" spans="1:14" ht="64" x14ac:dyDescent="0.2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</row>
    <row r="3422" spans="1:14" ht="48" x14ac:dyDescent="0.2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</row>
    <row r="3423" spans="1:14" ht="48" x14ac:dyDescent="0.2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</row>
    <row r="3424" spans="1:14" ht="64" x14ac:dyDescent="0.2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</row>
    <row r="3425" spans="1:14" ht="48" x14ac:dyDescent="0.2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</row>
    <row r="3426" spans="1:14" ht="48" x14ac:dyDescent="0.2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</row>
    <row r="3427" spans="1:14" ht="48" x14ac:dyDescent="0.2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</row>
    <row r="3428" spans="1:14" ht="48" x14ac:dyDescent="0.2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</row>
    <row r="3429" spans="1:14" ht="48" x14ac:dyDescent="0.2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</row>
    <row r="3430" spans="1:14" ht="64" x14ac:dyDescent="0.2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</row>
    <row r="3431" spans="1:14" ht="48" x14ac:dyDescent="0.2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</row>
    <row r="3432" spans="1:14" ht="64" x14ac:dyDescent="0.2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</row>
    <row r="3433" spans="1:14" ht="48" x14ac:dyDescent="0.2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</row>
    <row r="3434" spans="1:14" ht="48" x14ac:dyDescent="0.2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</row>
    <row r="3435" spans="1:14" ht="48" x14ac:dyDescent="0.2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</row>
    <row r="3436" spans="1:14" ht="64" x14ac:dyDescent="0.2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</row>
    <row r="3437" spans="1:14" ht="48" x14ac:dyDescent="0.2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</row>
    <row r="3438" spans="1:14" ht="48" x14ac:dyDescent="0.2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</row>
    <row r="3439" spans="1:14" ht="64" x14ac:dyDescent="0.2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</row>
    <row r="3440" spans="1:14" ht="48" x14ac:dyDescent="0.2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</row>
    <row r="3441" spans="1:14" ht="32" x14ac:dyDescent="0.2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</row>
    <row r="3442" spans="1:14" ht="48" x14ac:dyDescent="0.2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</row>
    <row r="3443" spans="1:14" ht="48" x14ac:dyDescent="0.2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</row>
    <row r="3444" spans="1:14" ht="64" x14ac:dyDescent="0.2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</row>
    <row r="3445" spans="1:14" ht="48" x14ac:dyDescent="0.2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</row>
    <row r="3446" spans="1:14" ht="64" x14ac:dyDescent="0.2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</row>
    <row r="3447" spans="1:14" ht="48" x14ac:dyDescent="0.2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</row>
    <row r="3448" spans="1:14" ht="48" x14ac:dyDescent="0.2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</row>
    <row r="3449" spans="1:14" ht="32" x14ac:dyDescent="0.2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</row>
    <row r="3450" spans="1:14" ht="48" x14ac:dyDescent="0.2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</row>
    <row r="3451" spans="1:14" ht="48" x14ac:dyDescent="0.2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</row>
    <row r="3452" spans="1:14" ht="48" x14ac:dyDescent="0.2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</row>
    <row r="3453" spans="1:14" ht="48" x14ac:dyDescent="0.2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</row>
    <row r="3454" spans="1:14" ht="48" x14ac:dyDescent="0.2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</row>
    <row r="3455" spans="1:14" ht="48" x14ac:dyDescent="0.2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</row>
    <row r="3456" spans="1:14" ht="64" x14ac:dyDescent="0.2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</row>
    <row r="3457" spans="1:14" ht="64" x14ac:dyDescent="0.2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</row>
    <row r="3458" spans="1:14" ht="48" x14ac:dyDescent="0.2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</row>
    <row r="3459" spans="1:14" ht="32" x14ac:dyDescent="0.2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</row>
    <row r="3460" spans="1:14" ht="48" x14ac:dyDescent="0.2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</row>
    <row r="3461" spans="1:14" ht="64" x14ac:dyDescent="0.2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</row>
    <row r="3462" spans="1:14" ht="48" x14ac:dyDescent="0.2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</row>
    <row r="3463" spans="1:14" ht="64" x14ac:dyDescent="0.2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</row>
    <row r="3464" spans="1:14" ht="48" x14ac:dyDescent="0.2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</row>
    <row r="3465" spans="1:14" ht="48" x14ac:dyDescent="0.2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</row>
    <row r="3466" spans="1:14" ht="64" x14ac:dyDescent="0.2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</row>
    <row r="3467" spans="1:14" ht="48" x14ac:dyDescent="0.2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</row>
    <row r="3468" spans="1:14" ht="48" x14ac:dyDescent="0.2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</row>
    <row r="3469" spans="1:14" x14ac:dyDescent="0.2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</row>
    <row r="3470" spans="1:14" ht="48" x14ac:dyDescent="0.2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</row>
    <row r="3471" spans="1:14" ht="64" x14ac:dyDescent="0.2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</row>
    <row r="3472" spans="1:14" ht="48" x14ac:dyDescent="0.2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</row>
    <row r="3473" spans="1:14" ht="64" x14ac:dyDescent="0.2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</row>
    <row r="3474" spans="1:14" ht="48" x14ac:dyDescent="0.2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</row>
    <row r="3475" spans="1:14" ht="48" x14ac:dyDescent="0.2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</row>
    <row r="3476" spans="1:14" ht="48" x14ac:dyDescent="0.2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</row>
    <row r="3477" spans="1:14" ht="48" x14ac:dyDescent="0.2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</row>
    <row r="3478" spans="1:14" ht="64" x14ac:dyDescent="0.2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</row>
    <row r="3479" spans="1:14" ht="48" x14ac:dyDescent="0.2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</row>
    <row r="3480" spans="1:14" ht="48" x14ac:dyDescent="0.2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</row>
    <row r="3481" spans="1:14" ht="48" x14ac:dyDescent="0.2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</row>
    <row r="3482" spans="1:14" ht="48" x14ac:dyDescent="0.2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</row>
    <row r="3483" spans="1:14" ht="48" x14ac:dyDescent="0.2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</row>
    <row r="3484" spans="1:14" ht="48" x14ac:dyDescent="0.2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</row>
    <row r="3485" spans="1:14" ht="48" x14ac:dyDescent="0.2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</row>
    <row r="3486" spans="1:14" ht="64" x14ac:dyDescent="0.2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</row>
    <row r="3487" spans="1:14" ht="48" x14ac:dyDescent="0.2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</row>
    <row r="3488" spans="1:14" ht="48" x14ac:dyDescent="0.2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</row>
    <row r="3489" spans="1:14" ht="48" x14ac:dyDescent="0.2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</row>
    <row r="3490" spans="1:14" ht="64" x14ac:dyDescent="0.2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</row>
    <row r="3491" spans="1:14" ht="48" x14ac:dyDescent="0.2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</row>
    <row r="3492" spans="1:14" ht="48" x14ac:dyDescent="0.2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</row>
    <row r="3493" spans="1:14" ht="64" x14ac:dyDescent="0.2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</row>
    <row r="3494" spans="1:14" ht="48" x14ac:dyDescent="0.2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</row>
    <row r="3495" spans="1:14" ht="48" x14ac:dyDescent="0.2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</row>
    <row r="3496" spans="1:14" ht="48" x14ac:dyDescent="0.2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</row>
    <row r="3497" spans="1:14" ht="48" x14ac:dyDescent="0.2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</row>
    <row r="3498" spans="1:14" ht="64" x14ac:dyDescent="0.2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</row>
    <row r="3499" spans="1:14" ht="64" x14ac:dyDescent="0.2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</row>
    <row r="3500" spans="1:14" ht="64" x14ac:dyDescent="0.2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</row>
    <row r="3501" spans="1:14" ht="48" x14ac:dyDescent="0.2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</row>
    <row r="3502" spans="1:14" ht="64" x14ac:dyDescent="0.2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</row>
    <row r="3503" spans="1:14" ht="48" x14ac:dyDescent="0.2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</row>
    <row r="3504" spans="1:14" ht="48" x14ac:dyDescent="0.2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</row>
    <row r="3505" spans="1:14" ht="48" x14ac:dyDescent="0.2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</row>
    <row r="3506" spans="1:14" ht="64" x14ac:dyDescent="0.2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</row>
    <row r="3507" spans="1:14" ht="96" x14ac:dyDescent="0.2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</row>
    <row r="3508" spans="1:14" ht="64" x14ac:dyDescent="0.2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</row>
    <row r="3509" spans="1:14" ht="48" x14ac:dyDescent="0.2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</row>
    <row r="3510" spans="1:14" ht="48" x14ac:dyDescent="0.2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</row>
    <row r="3511" spans="1:14" ht="48" x14ac:dyDescent="0.2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</row>
    <row r="3512" spans="1:14" ht="64" x14ac:dyDescent="0.2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</row>
    <row r="3513" spans="1:14" ht="48" x14ac:dyDescent="0.2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</row>
    <row r="3514" spans="1:14" ht="48" x14ac:dyDescent="0.2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</row>
    <row r="3515" spans="1:14" ht="48" x14ac:dyDescent="0.2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</row>
    <row r="3516" spans="1:14" ht="48" x14ac:dyDescent="0.2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</row>
    <row r="3517" spans="1:14" ht="48" x14ac:dyDescent="0.2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</row>
    <row r="3518" spans="1:14" ht="48" x14ac:dyDescent="0.2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</row>
    <row r="3519" spans="1:14" ht="48" x14ac:dyDescent="0.2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</row>
    <row r="3520" spans="1:14" ht="48" x14ac:dyDescent="0.2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</row>
    <row r="3521" spans="1:14" ht="48" x14ac:dyDescent="0.2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</row>
    <row r="3522" spans="1:14" ht="48" x14ac:dyDescent="0.2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</row>
    <row r="3523" spans="1:14" ht="64" x14ac:dyDescent="0.2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</row>
    <row r="3524" spans="1:14" ht="48" x14ac:dyDescent="0.2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</row>
    <row r="3525" spans="1:14" ht="48" x14ac:dyDescent="0.2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</row>
    <row r="3526" spans="1:14" ht="64" x14ac:dyDescent="0.2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</row>
    <row r="3527" spans="1:14" ht="48" x14ac:dyDescent="0.2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</row>
    <row r="3528" spans="1:14" ht="48" x14ac:dyDescent="0.2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</row>
    <row r="3529" spans="1:14" ht="64" x14ac:dyDescent="0.2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</row>
    <row r="3530" spans="1:14" ht="48" x14ac:dyDescent="0.2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</row>
    <row r="3531" spans="1:14" ht="64" x14ac:dyDescent="0.2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</row>
    <row r="3532" spans="1:14" ht="48" x14ac:dyDescent="0.2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</row>
    <row r="3533" spans="1:14" x14ac:dyDescent="0.2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</row>
    <row r="3534" spans="1:14" ht="64" x14ac:dyDescent="0.2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</row>
    <row r="3535" spans="1:14" ht="64" x14ac:dyDescent="0.2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</row>
    <row r="3536" spans="1:14" ht="48" x14ac:dyDescent="0.2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</row>
    <row r="3537" spans="1:14" ht="48" x14ac:dyDescent="0.2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</row>
    <row r="3538" spans="1:14" ht="64" x14ac:dyDescent="0.2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</row>
    <row r="3539" spans="1:14" ht="64" x14ac:dyDescent="0.2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</row>
    <row r="3540" spans="1:14" ht="48" x14ac:dyDescent="0.2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</row>
    <row r="3541" spans="1:14" ht="48" x14ac:dyDescent="0.2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</row>
    <row r="3542" spans="1:14" ht="64" x14ac:dyDescent="0.2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</row>
    <row r="3543" spans="1:14" ht="48" x14ac:dyDescent="0.2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</row>
    <row r="3544" spans="1:14" ht="48" x14ac:dyDescent="0.2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</row>
    <row r="3545" spans="1:14" ht="48" x14ac:dyDescent="0.2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</row>
    <row r="3546" spans="1:14" ht="32" x14ac:dyDescent="0.2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</row>
    <row r="3547" spans="1:14" ht="48" x14ac:dyDescent="0.2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</row>
    <row r="3548" spans="1:14" ht="48" x14ac:dyDescent="0.2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</row>
    <row r="3549" spans="1:14" ht="48" x14ac:dyDescent="0.2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</row>
    <row r="3550" spans="1:14" ht="48" x14ac:dyDescent="0.2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</row>
    <row r="3551" spans="1:14" ht="48" x14ac:dyDescent="0.2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</row>
    <row r="3552" spans="1:14" ht="64" x14ac:dyDescent="0.2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</row>
    <row r="3553" spans="1:14" ht="64" x14ac:dyDescent="0.2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</row>
    <row r="3554" spans="1:14" ht="48" x14ac:dyDescent="0.2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</row>
    <row r="3555" spans="1:14" ht="48" x14ac:dyDescent="0.2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</row>
    <row r="3556" spans="1:14" ht="48" x14ac:dyDescent="0.2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</row>
    <row r="3557" spans="1:14" ht="64" x14ac:dyDescent="0.2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</row>
    <row r="3558" spans="1:14" ht="64" x14ac:dyDescent="0.2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</row>
    <row r="3559" spans="1:14" ht="64" x14ac:dyDescent="0.2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</row>
    <row r="3560" spans="1:14" ht="48" x14ac:dyDescent="0.2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</row>
    <row r="3561" spans="1:14" ht="64" x14ac:dyDescent="0.2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</row>
    <row r="3562" spans="1:14" ht="64" x14ac:dyDescent="0.2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</row>
    <row r="3563" spans="1:14" ht="128" x14ac:dyDescent="0.2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</row>
    <row r="3564" spans="1:14" ht="64" x14ac:dyDescent="0.2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</row>
    <row r="3565" spans="1:14" ht="48" x14ac:dyDescent="0.2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</row>
    <row r="3566" spans="1:14" ht="32" x14ac:dyDescent="0.2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</row>
    <row r="3567" spans="1:14" ht="48" x14ac:dyDescent="0.2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</row>
    <row r="3568" spans="1:14" ht="48" x14ac:dyDescent="0.2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</row>
    <row r="3569" spans="1:14" ht="48" x14ac:dyDescent="0.2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</row>
    <row r="3570" spans="1:14" ht="48" x14ac:dyDescent="0.2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</row>
    <row r="3571" spans="1:14" ht="48" x14ac:dyDescent="0.2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</row>
    <row r="3572" spans="1:14" ht="48" x14ac:dyDescent="0.2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</row>
    <row r="3573" spans="1:14" ht="48" x14ac:dyDescent="0.2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</row>
    <row r="3574" spans="1:14" ht="32" x14ac:dyDescent="0.2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</row>
    <row r="3575" spans="1:14" ht="48" x14ac:dyDescent="0.2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</row>
    <row r="3576" spans="1:14" ht="48" x14ac:dyDescent="0.2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</row>
    <row r="3577" spans="1:14" ht="64" x14ac:dyDescent="0.2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</row>
    <row r="3578" spans="1:14" ht="48" x14ac:dyDescent="0.2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</row>
    <row r="3579" spans="1:14" ht="48" x14ac:dyDescent="0.2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</row>
    <row r="3580" spans="1:14" ht="48" x14ac:dyDescent="0.2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</row>
    <row r="3581" spans="1:14" ht="48" x14ac:dyDescent="0.2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</row>
    <row r="3582" spans="1:14" ht="48" x14ac:dyDescent="0.2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</row>
    <row r="3583" spans="1:14" ht="48" x14ac:dyDescent="0.2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</row>
    <row r="3584" spans="1:14" ht="48" x14ac:dyDescent="0.2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</row>
    <row r="3585" spans="1:14" ht="48" x14ac:dyDescent="0.2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</row>
    <row r="3586" spans="1:14" ht="96" x14ac:dyDescent="0.2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</row>
    <row r="3587" spans="1:14" ht="48" x14ac:dyDescent="0.2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</row>
    <row r="3588" spans="1:14" x14ac:dyDescent="0.2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</row>
    <row r="3589" spans="1:14" ht="48" x14ac:dyDescent="0.2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</row>
    <row r="3590" spans="1:14" ht="48" x14ac:dyDescent="0.2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</row>
    <row r="3591" spans="1:14" ht="48" x14ac:dyDescent="0.2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</row>
    <row r="3592" spans="1:14" ht="64" x14ac:dyDescent="0.2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</row>
    <row r="3593" spans="1:14" ht="48" x14ac:dyDescent="0.2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</row>
    <row r="3594" spans="1:14" ht="48" x14ac:dyDescent="0.2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</row>
    <row r="3595" spans="1:14" ht="48" x14ac:dyDescent="0.2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</row>
    <row r="3596" spans="1:14" ht="64" x14ac:dyDescent="0.2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</row>
    <row r="3597" spans="1:14" ht="32" x14ac:dyDescent="0.2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</row>
    <row r="3598" spans="1:14" ht="48" x14ac:dyDescent="0.2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</row>
    <row r="3599" spans="1:14" ht="32" x14ac:dyDescent="0.2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</row>
    <row r="3600" spans="1:14" ht="48" x14ac:dyDescent="0.2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</row>
    <row r="3601" spans="1:14" ht="48" x14ac:dyDescent="0.2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</row>
    <row r="3602" spans="1:14" ht="32" x14ac:dyDescent="0.2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</row>
    <row r="3603" spans="1:14" ht="48" x14ac:dyDescent="0.2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</row>
    <row r="3604" spans="1:14" ht="64" x14ac:dyDescent="0.2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</row>
    <row r="3605" spans="1:14" ht="48" x14ac:dyDescent="0.2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</row>
    <row r="3606" spans="1:14" ht="64" x14ac:dyDescent="0.2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</row>
    <row r="3607" spans="1:14" ht="64" x14ac:dyDescent="0.2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</row>
    <row r="3608" spans="1:14" ht="48" x14ac:dyDescent="0.2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</row>
    <row r="3609" spans="1:14" ht="32" x14ac:dyDescent="0.2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</row>
    <row r="3610" spans="1:14" ht="64" x14ac:dyDescent="0.2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</row>
    <row r="3611" spans="1:14" ht="48" x14ac:dyDescent="0.2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</row>
    <row r="3612" spans="1:14" ht="48" x14ac:dyDescent="0.2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</row>
    <row r="3613" spans="1:14" ht="48" x14ac:dyDescent="0.2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</row>
    <row r="3614" spans="1:14" ht="48" x14ac:dyDescent="0.2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</row>
    <row r="3615" spans="1:14" ht="48" x14ac:dyDescent="0.2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</row>
    <row r="3616" spans="1:14" ht="48" x14ac:dyDescent="0.2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</row>
    <row r="3617" spans="1:14" ht="48" x14ac:dyDescent="0.2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</row>
    <row r="3618" spans="1:14" ht="64" x14ac:dyDescent="0.2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</row>
    <row r="3619" spans="1:14" ht="48" x14ac:dyDescent="0.2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</row>
    <row r="3620" spans="1:14" ht="48" x14ac:dyDescent="0.2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</row>
    <row r="3621" spans="1:14" ht="48" x14ac:dyDescent="0.2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</row>
    <row r="3622" spans="1:14" ht="48" x14ac:dyDescent="0.2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</row>
    <row r="3623" spans="1:14" ht="48" x14ac:dyDescent="0.2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</row>
    <row r="3624" spans="1:14" ht="32" x14ac:dyDescent="0.2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</row>
    <row r="3625" spans="1:14" ht="32" x14ac:dyDescent="0.2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</row>
    <row r="3626" spans="1:14" ht="80" x14ac:dyDescent="0.2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</row>
    <row r="3627" spans="1:14" ht="64" x14ac:dyDescent="0.2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</row>
    <row r="3628" spans="1:14" ht="48" x14ac:dyDescent="0.2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</row>
    <row r="3629" spans="1:14" ht="48" x14ac:dyDescent="0.2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</row>
    <row r="3630" spans="1:14" ht="64" x14ac:dyDescent="0.2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</row>
    <row r="3631" spans="1:14" ht="64" x14ac:dyDescent="0.2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</row>
    <row r="3632" spans="1:14" ht="48" x14ac:dyDescent="0.2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</row>
    <row r="3633" spans="1:14" ht="64" x14ac:dyDescent="0.2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</row>
    <row r="3634" spans="1:14" ht="48" x14ac:dyDescent="0.2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</row>
    <row r="3635" spans="1:14" ht="48" x14ac:dyDescent="0.2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</row>
    <row r="3636" spans="1:14" ht="48" x14ac:dyDescent="0.2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</row>
    <row r="3637" spans="1:14" ht="32" x14ac:dyDescent="0.2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</row>
    <row r="3638" spans="1:14" ht="48" x14ac:dyDescent="0.2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</row>
    <row r="3639" spans="1:14" ht="64" x14ac:dyDescent="0.2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</row>
    <row r="3640" spans="1:14" ht="32" x14ac:dyDescent="0.2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</row>
    <row r="3641" spans="1:14" ht="64" x14ac:dyDescent="0.2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</row>
    <row r="3642" spans="1:14" ht="80" x14ac:dyDescent="0.2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</row>
    <row r="3643" spans="1:14" ht="48" x14ac:dyDescent="0.2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</row>
    <row r="3644" spans="1:14" ht="64" x14ac:dyDescent="0.2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</row>
    <row r="3645" spans="1:14" ht="48" x14ac:dyDescent="0.2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</row>
    <row r="3646" spans="1:14" ht="48" x14ac:dyDescent="0.2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</row>
    <row r="3647" spans="1:14" ht="48" x14ac:dyDescent="0.2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</row>
    <row r="3648" spans="1:14" ht="48" x14ac:dyDescent="0.2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</row>
    <row r="3649" spans="1:14" ht="48" x14ac:dyDescent="0.2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</row>
    <row r="3650" spans="1:14" ht="32" x14ac:dyDescent="0.2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</row>
    <row r="3651" spans="1:14" ht="48" x14ac:dyDescent="0.2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</row>
    <row r="3652" spans="1:14" ht="64" x14ac:dyDescent="0.2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</row>
    <row r="3653" spans="1:14" ht="48" x14ac:dyDescent="0.2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</row>
    <row r="3654" spans="1:14" ht="64" x14ac:dyDescent="0.2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</row>
    <row r="3655" spans="1:14" ht="64" x14ac:dyDescent="0.2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</row>
    <row r="3656" spans="1:14" ht="64" x14ac:dyDescent="0.2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</row>
    <row r="3657" spans="1:14" ht="64" x14ac:dyDescent="0.2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</row>
    <row r="3658" spans="1:14" ht="48" x14ac:dyDescent="0.2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</row>
    <row r="3659" spans="1:14" ht="64" x14ac:dyDescent="0.2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</row>
    <row r="3660" spans="1:14" ht="32" x14ac:dyDescent="0.2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</row>
    <row r="3661" spans="1:14" ht="48" x14ac:dyDescent="0.2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</row>
    <row r="3662" spans="1:14" ht="64" x14ac:dyDescent="0.2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</row>
    <row r="3663" spans="1:14" ht="48" x14ac:dyDescent="0.2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</row>
    <row r="3664" spans="1:14" ht="64" x14ac:dyDescent="0.2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</row>
    <row r="3665" spans="1:14" ht="48" x14ac:dyDescent="0.2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</row>
    <row r="3666" spans="1:14" ht="48" x14ac:dyDescent="0.2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</row>
    <row r="3667" spans="1:14" ht="48" x14ac:dyDescent="0.2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</row>
    <row r="3668" spans="1:14" ht="32" x14ac:dyDescent="0.2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</row>
    <row r="3669" spans="1:14" ht="48" x14ac:dyDescent="0.2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</row>
    <row r="3670" spans="1:14" ht="64" x14ac:dyDescent="0.2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</row>
    <row r="3671" spans="1:14" ht="48" x14ac:dyDescent="0.2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</row>
    <row r="3672" spans="1:14" ht="48" x14ac:dyDescent="0.2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</row>
    <row r="3673" spans="1:14" ht="48" x14ac:dyDescent="0.2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</row>
    <row r="3674" spans="1:14" ht="64" x14ac:dyDescent="0.2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</row>
    <row r="3675" spans="1:14" ht="48" x14ac:dyDescent="0.2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</row>
    <row r="3676" spans="1:14" ht="64" x14ac:dyDescent="0.2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</row>
    <row r="3677" spans="1:14" ht="64" x14ac:dyDescent="0.2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</row>
    <row r="3678" spans="1:14" ht="48" x14ac:dyDescent="0.2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</row>
    <row r="3679" spans="1:14" ht="48" x14ac:dyDescent="0.2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</row>
    <row r="3680" spans="1:14" ht="48" x14ac:dyDescent="0.2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</row>
    <row r="3681" spans="1:14" ht="48" x14ac:dyDescent="0.2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</row>
    <row r="3682" spans="1:14" ht="48" x14ac:dyDescent="0.2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</row>
    <row r="3683" spans="1:14" ht="64" x14ac:dyDescent="0.2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</row>
    <row r="3684" spans="1:14" ht="48" x14ac:dyDescent="0.2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</row>
    <row r="3685" spans="1:14" ht="48" x14ac:dyDescent="0.2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</row>
    <row r="3686" spans="1:14" ht="48" x14ac:dyDescent="0.2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</row>
    <row r="3687" spans="1:14" ht="48" x14ac:dyDescent="0.2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</row>
    <row r="3688" spans="1:14" ht="48" x14ac:dyDescent="0.2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</row>
    <row r="3689" spans="1:14" ht="64" x14ac:dyDescent="0.2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</row>
    <row r="3690" spans="1:14" ht="48" x14ac:dyDescent="0.2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</row>
    <row r="3691" spans="1:14" ht="48" x14ac:dyDescent="0.2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</row>
    <row r="3692" spans="1:14" ht="48" x14ac:dyDescent="0.2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</row>
    <row r="3693" spans="1:14" ht="32" x14ac:dyDescent="0.2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</row>
    <row r="3694" spans="1:14" ht="32" x14ac:dyDescent="0.2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</row>
    <row r="3695" spans="1:14" ht="48" x14ac:dyDescent="0.2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</row>
    <row r="3696" spans="1:14" ht="64" x14ac:dyDescent="0.2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</row>
    <row r="3697" spans="1:14" ht="64" x14ac:dyDescent="0.2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</row>
    <row r="3698" spans="1:14" ht="48" x14ac:dyDescent="0.2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</row>
    <row r="3699" spans="1:14" ht="48" x14ac:dyDescent="0.2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</row>
    <row r="3700" spans="1:14" ht="48" x14ac:dyDescent="0.2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</row>
    <row r="3701" spans="1:14" ht="64" x14ac:dyDescent="0.2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</row>
    <row r="3702" spans="1:14" ht="32" x14ac:dyDescent="0.2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</row>
    <row r="3703" spans="1:14" ht="48" x14ac:dyDescent="0.2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</row>
    <row r="3704" spans="1:14" ht="64" x14ac:dyDescent="0.2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</row>
    <row r="3705" spans="1:14" ht="64" x14ac:dyDescent="0.2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</row>
    <row r="3706" spans="1:14" ht="48" x14ac:dyDescent="0.2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</row>
    <row r="3707" spans="1:14" ht="48" x14ac:dyDescent="0.2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</row>
    <row r="3708" spans="1:14" ht="48" x14ac:dyDescent="0.2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</row>
    <row r="3709" spans="1:14" ht="48" x14ac:dyDescent="0.2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</row>
    <row r="3710" spans="1:14" ht="64" x14ac:dyDescent="0.2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</row>
    <row r="3711" spans="1:14" ht="48" x14ac:dyDescent="0.2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</row>
    <row r="3712" spans="1:14" ht="32" x14ac:dyDescent="0.2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</row>
    <row r="3713" spans="1:14" ht="32" x14ac:dyDescent="0.2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</row>
    <row r="3714" spans="1:14" ht="64" x14ac:dyDescent="0.2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</row>
    <row r="3715" spans="1:14" ht="48" x14ac:dyDescent="0.2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</row>
    <row r="3716" spans="1:14" ht="64" x14ac:dyDescent="0.2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</row>
    <row r="3717" spans="1:14" ht="48" x14ac:dyDescent="0.2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</row>
    <row r="3718" spans="1:14" ht="48" x14ac:dyDescent="0.2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</row>
    <row r="3719" spans="1:14" ht="48" x14ac:dyDescent="0.2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</row>
    <row r="3720" spans="1:14" ht="48" x14ac:dyDescent="0.2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</row>
    <row r="3721" spans="1:14" ht="32" x14ac:dyDescent="0.2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</row>
    <row r="3722" spans="1:14" ht="32" x14ac:dyDescent="0.2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</row>
    <row r="3723" spans="1:14" ht="64" x14ac:dyDescent="0.2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</row>
    <row r="3724" spans="1:14" ht="64" x14ac:dyDescent="0.2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</row>
    <row r="3725" spans="1:14" ht="32" x14ac:dyDescent="0.2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</row>
    <row r="3726" spans="1:14" ht="48" x14ac:dyDescent="0.2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</row>
    <row r="3727" spans="1:14" ht="48" x14ac:dyDescent="0.2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</row>
    <row r="3728" spans="1:14" ht="48" x14ac:dyDescent="0.2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</row>
    <row r="3729" spans="1:14" ht="48" x14ac:dyDescent="0.2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</row>
    <row r="3730" spans="1:14" ht="48" x14ac:dyDescent="0.2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</row>
    <row r="3731" spans="1:14" ht="64" x14ac:dyDescent="0.2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</row>
    <row r="3732" spans="1:14" ht="48" x14ac:dyDescent="0.2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</row>
    <row r="3733" spans="1:14" ht="48" x14ac:dyDescent="0.2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</row>
    <row r="3734" spans="1:14" ht="48" x14ac:dyDescent="0.2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</row>
    <row r="3735" spans="1:14" ht="48" x14ac:dyDescent="0.2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</row>
    <row r="3736" spans="1:14" ht="64" x14ac:dyDescent="0.2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</row>
    <row r="3737" spans="1:14" ht="32" x14ac:dyDescent="0.2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</row>
    <row r="3738" spans="1:14" ht="48" x14ac:dyDescent="0.2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</row>
    <row r="3739" spans="1:14" ht="48" x14ac:dyDescent="0.2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</row>
    <row r="3740" spans="1:14" ht="48" x14ac:dyDescent="0.2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</row>
    <row r="3741" spans="1:14" ht="48" x14ac:dyDescent="0.2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</row>
    <row r="3742" spans="1:14" ht="64" x14ac:dyDescent="0.2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</row>
    <row r="3743" spans="1:14" ht="48" x14ac:dyDescent="0.2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</row>
    <row r="3744" spans="1:14" ht="48" x14ac:dyDescent="0.2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</row>
    <row r="3745" spans="1:14" ht="32" x14ac:dyDescent="0.2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</row>
    <row r="3746" spans="1:14" ht="64" x14ac:dyDescent="0.2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</row>
    <row r="3747" spans="1:14" ht="48" x14ac:dyDescent="0.2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</row>
    <row r="3748" spans="1:14" ht="32" x14ac:dyDescent="0.2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</row>
    <row r="3749" spans="1:14" ht="32" x14ac:dyDescent="0.2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</row>
    <row r="3750" spans="1:14" ht="48" x14ac:dyDescent="0.2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</row>
    <row r="3751" spans="1:14" ht="48" x14ac:dyDescent="0.2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</row>
    <row r="3752" spans="1:14" ht="96" x14ac:dyDescent="0.2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</row>
    <row r="3753" spans="1:14" ht="48" x14ac:dyDescent="0.2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</row>
    <row r="3754" spans="1:14" ht="64" x14ac:dyDescent="0.2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</row>
    <row r="3755" spans="1:14" ht="64" x14ac:dyDescent="0.2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</row>
    <row r="3756" spans="1:14" ht="48" x14ac:dyDescent="0.2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</row>
    <row r="3757" spans="1:14" ht="48" x14ac:dyDescent="0.2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</row>
    <row r="3758" spans="1:14" ht="48" x14ac:dyDescent="0.2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</row>
    <row r="3759" spans="1:14" ht="48" x14ac:dyDescent="0.2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</row>
    <row r="3760" spans="1:14" ht="32" x14ac:dyDescent="0.2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</row>
    <row r="3761" spans="1:14" ht="32" x14ac:dyDescent="0.2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</row>
    <row r="3762" spans="1:14" ht="48" x14ac:dyDescent="0.2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</row>
    <row r="3763" spans="1:14" ht="64" x14ac:dyDescent="0.2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</row>
    <row r="3764" spans="1:14" ht="48" x14ac:dyDescent="0.2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</row>
    <row r="3765" spans="1:14" ht="32" x14ac:dyDescent="0.2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</row>
    <row r="3766" spans="1:14" ht="48" x14ac:dyDescent="0.2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</row>
    <row r="3767" spans="1:14" ht="48" x14ac:dyDescent="0.2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</row>
    <row r="3768" spans="1:14" ht="48" x14ac:dyDescent="0.2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</row>
    <row r="3769" spans="1:14" ht="48" x14ac:dyDescent="0.2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</row>
    <row r="3770" spans="1:14" ht="48" x14ac:dyDescent="0.2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</row>
    <row r="3771" spans="1:14" ht="48" x14ac:dyDescent="0.2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</row>
    <row r="3772" spans="1:14" ht="48" x14ac:dyDescent="0.2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</row>
    <row r="3773" spans="1:14" ht="32" x14ac:dyDescent="0.2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</row>
    <row r="3774" spans="1:14" ht="48" x14ac:dyDescent="0.2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</row>
    <row r="3775" spans="1:14" ht="32" x14ac:dyDescent="0.2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</row>
    <row r="3776" spans="1:14" ht="64" x14ac:dyDescent="0.2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</row>
    <row r="3777" spans="1:14" ht="48" x14ac:dyDescent="0.2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</row>
    <row r="3778" spans="1:14" ht="64" x14ac:dyDescent="0.2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</row>
    <row r="3779" spans="1:14" ht="48" x14ac:dyDescent="0.2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</row>
    <row r="3780" spans="1:14" ht="32" x14ac:dyDescent="0.2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</row>
    <row r="3781" spans="1:14" ht="32" x14ac:dyDescent="0.2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</row>
    <row r="3782" spans="1:14" ht="48" x14ac:dyDescent="0.2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</row>
    <row r="3783" spans="1:14" ht="64" x14ac:dyDescent="0.2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</row>
    <row r="3784" spans="1:14" ht="48" x14ac:dyDescent="0.2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</row>
    <row r="3785" spans="1:14" ht="48" x14ac:dyDescent="0.2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</row>
    <row r="3786" spans="1:14" ht="48" x14ac:dyDescent="0.2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</row>
    <row r="3787" spans="1:14" ht="48" x14ac:dyDescent="0.2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</row>
    <row r="3788" spans="1:14" ht="48" x14ac:dyDescent="0.2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</row>
    <row r="3789" spans="1:14" ht="48" x14ac:dyDescent="0.2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</row>
    <row r="3790" spans="1:14" ht="80" x14ac:dyDescent="0.2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</row>
    <row r="3791" spans="1:14" ht="48" x14ac:dyDescent="0.2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</row>
    <row r="3792" spans="1:14" ht="48" x14ac:dyDescent="0.2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</row>
    <row r="3793" spans="1:14" ht="32" x14ac:dyDescent="0.2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</row>
    <row r="3794" spans="1:14" ht="32" x14ac:dyDescent="0.2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</row>
    <row r="3795" spans="1:14" ht="48" x14ac:dyDescent="0.2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</row>
    <row r="3796" spans="1:14" ht="64" x14ac:dyDescent="0.2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</row>
    <row r="3797" spans="1:14" ht="48" x14ac:dyDescent="0.2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</row>
    <row r="3798" spans="1:14" ht="48" x14ac:dyDescent="0.2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</row>
    <row r="3799" spans="1:14" ht="64" x14ac:dyDescent="0.2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</row>
    <row r="3800" spans="1:14" ht="48" x14ac:dyDescent="0.2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</row>
    <row r="3801" spans="1:14" ht="48" x14ac:dyDescent="0.2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</row>
    <row r="3802" spans="1:14" ht="48" x14ac:dyDescent="0.2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</row>
    <row r="3803" spans="1:14" ht="48" x14ac:dyDescent="0.2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</row>
    <row r="3804" spans="1:14" ht="48" x14ac:dyDescent="0.2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</row>
    <row r="3805" spans="1:14" ht="32" x14ac:dyDescent="0.2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</row>
    <row r="3806" spans="1:14" ht="64" x14ac:dyDescent="0.2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</row>
    <row r="3807" spans="1:14" ht="48" x14ac:dyDescent="0.2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</row>
    <row r="3808" spans="1:14" ht="64" x14ac:dyDescent="0.2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</row>
    <row r="3809" spans="1:14" ht="48" x14ac:dyDescent="0.2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</row>
    <row r="3810" spans="1:14" ht="48" x14ac:dyDescent="0.2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</row>
    <row r="3811" spans="1:14" ht="64" x14ac:dyDescent="0.2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</row>
    <row r="3812" spans="1:14" ht="48" x14ac:dyDescent="0.2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</row>
    <row r="3813" spans="1:14" ht="48" x14ac:dyDescent="0.2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</row>
    <row r="3814" spans="1:14" ht="48" x14ac:dyDescent="0.2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</row>
    <row r="3815" spans="1:14" ht="64" x14ac:dyDescent="0.2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</row>
    <row r="3816" spans="1:14" ht="48" x14ac:dyDescent="0.2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</row>
    <row r="3817" spans="1:14" ht="32" x14ac:dyDescent="0.2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</row>
    <row r="3818" spans="1:14" ht="64" x14ac:dyDescent="0.2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</row>
    <row r="3819" spans="1:14" ht="48" x14ac:dyDescent="0.2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</row>
    <row r="3820" spans="1:14" ht="48" x14ac:dyDescent="0.2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</row>
    <row r="3821" spans="1:14" ht="48" x14ac:dyDescent="0.2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</row>
    <row r="3822" spans="1:14" ht="48" x14ac:dyDescent="0.2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</row>
    <row r="3823" spans="1:14" ht="48" x14ac:dyDescent="0.2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</row>
    <row r="3824" spans="1:14" ht="64" x14ac:dyDescent="0.2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</row>
    <row r="3825" spans="1:14" ht="48" x14ac:dyDescent="0.2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</row>
    <row r="3826" spans="1:14" ht="48" x14ac:dyDescent="0.2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</row>
    <row r="3827" spans="1:14" ht="48" x14ac:dyDescent="0.2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</row>
    <row r="3828" spans="1:14" ht="48" x14ac:dyDescent="0.2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</row>
    <row r="3829" spans="1:14" ht="64" x14ac:dyDescent="0.2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</row>
    <row r="3830" spans="1:14" ht="48" x14ac:dyDescent="0.2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</row>
    <row r="3831" spans="1:14" ht="64" x14ac:dyDescent="0.2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</row>
    <row r="3832" spans="1:14" ht="48" x14ac:dyDescent="0.2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</row>
    <row r="3833" spans="1:14" ht="64" x14ac:dyDescent="0.2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</row>
    <row r="3834" spans="1:14" ht="48" x14ac:dyDescent="0.2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</row>
    <row r="3835" spans="1:14" ht="64" x14ac:dyDescent="0.2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</row>
    <row r="3836" spans="1:14" ht="64" x14ac:dyDescent="0.2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</row>
    <row r="3837" spans="1:14" ht="64" x14ac:dyDescent="0.2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</row>
    <row r="3838" spans="1:14" ht="48" x14ac:dyDescent="0.2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</row>
    <row r="3839" spans="1:14" ht="32" x14ac:dyDescent="0.2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</row>
    <row r="3840" spans="1:14" ht="64" x14ac:dyDescent="0.2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</row>
    <row r="3841" spans="1:14" ht="48" x14ac:dyDescent="0.2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</row>
    <row r="3842" spans="1:14" ht="48" x14ac:dyDescent="0.2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</row>
    <row r="3843" spans="1:14" ht="64" x14ac:dyDescent="0.2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</row>
    <row r="3844" spans="1:14" ht="64" x14ac:dyDescent="0.2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</row>
    <row r="3845" spans="1:14" ht="48" x14ac:dyDescent="0.2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</row>
    <row r="3846" spans="1:14" ht="48" x14ac:dyDescent="0.2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</row>
    <row r="3847" spans="1:14" ht="64" x14ac:dyDescent="0.2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</row>
    <row r="3848" spans="1:14" ht="48" x14ac:dyDescent="0.2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</row>
    <row r="3849" spans="1:14" ht="48" x14ac:dyDescent="0.2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</row>
    <row r="3850" spans="1:14" ht="64" x14ac:dyDescent="0.2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</row>
    <row r="3851" spans="1:14" ht="64" x14ac:dyDescent="0.2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</row>
    <row r="3852" spans="1:14" ht="32" x14ac:dyDescent="0.2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</row>
    <row r="3853" spans="1:14" ht="48" x14ac:dyDescent="0.2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</row>
    <row r="3854" spans="1:14" ht="48" x14ac:dyDescent="0.2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</row>
    <row r="3855" spans="1:14" ht="48" x14ac:dyDescent="0.2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</row>
    <row r="3856" spans="1:14" ht="32" x14ac:dyDescent="0.2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</row>
    <row r="3857" spans="1:14" ht="64" x14ac:dyDescent="0.2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</row>
    <row r="3858" spans="1:14" ht="64" x14ac:dyDescent="0.2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</row>
    <row r="3859" spans="1:14" ht="48" x14ac:dyDescent="0.2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</row>
    <row r="3860" spans="1:14" ht="64" x14ac:dyDescent="0.2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</row>
    <row r="3861" spans="1:14" ht="48" x14ac:dyDescent="0.2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</row>
    <row r="3862" spans="1:14" ht="64" x14ac:dyDescent="0.2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</row>
    <row r="3863" spans="1:14" x14ac:dyDescent="0.2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</row>
    <row r="3864" spans="1:14" ht="32" x14ac:dyDescent="0.2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</row>
    <row r="3865" spans="1:14" ht="48" x14ac:dyDescent="0.2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</row>
    <row r="3866" spans="1:14" ht="64" x14ac:dyDescent="0.2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</row>
    <row r="3867" spans="1:14" ht="48" x14ac:dyDescent="0.2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</row>
    <row r="3868" spans="1:14" ht="32" x14ac:dyDescent="0.2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</row>
    <row r="3869" spans="1:14" ht="48" x14ac:dyDescent="0.2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</row>
    <row r="3870" spans="1:14" x14ac:dyDescent="0.2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</row>
    <row r="3871" spans="1:14" ht="32" x14ac:dyDescent="0.2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</row>
    <row r="3872" spans="1:14" ht="64" x14ac:dyDescent="0.2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</row>
    <row r="3873" spans="1:14" ht="48" x14ac:dyDescent="0.2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</row>
    <row r="3874" spans="1:14" ht="48" x14ac:dyDescent="0.2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</row>
    <row r="3875" spans="1:14" ht="48" x14ac:dyDescent="0.2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</row>
    <row r="3876" spans="1:14" ht="64" x14ac:dyDescent="0.2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</row>
    <row r="3877" spans="1:14" ht="48" x14ac:dyDescent="0.2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</row>
    <row r="3878" spans="1:14" ht="64" x14ac:dyDescent="0.2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</row>
    <row r="3879" spans="1:14" ht="48" x14ac:dyDescent="0.2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</row>
    <row r="3880" spans="1:14" ht="48" x14ac:dyDescent="0.2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</row>
    <row r="3881" spans="1:14" ht="48" x14ac:dyDescent="0.2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</row>
    <row r="3882" spans="1:14" ht="48" x14ac:dyDescent="0.2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</row>
    <row r="3883" spans="1:14" ht="32" x14ac:dyDescent="0.2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</row>
    <row r="3884" spans="1:14" ht="48" x14ac:dyDescent="0.2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</row>
    <row r="3885" spans="1:14" ht="64" x14ac:dyDescent="0.2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</row>
    <row r="3886" spans="1:14" ht="48" x14ac:dyDescent="0.2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</row>
    <row r="3887" spans="1:14" ht="48" x14ac:dyDescent="0.2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</row>
    <row r="3888" spans="1:14" x14ac:dyDescent="0.2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</row>
    <row r="3889" spans="1:14" ht="48" x14ac:dyDescent="0.2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</row>
    <row r="3890" spans="1:14" ht="64" x14ac:dyDescent="0.2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</row>
    <row r="3891" spans="1:14" ht="48" x14ac:dyDescent="0.2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</row>
    <row r="3892" spans="1:14" ht="48" x14ac:dyDescent="0.2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</row>
    <row r="3893" spans="1:14" ht="32" x14ac:dyDescent="0.2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</row>
    <row r="3894" spans="1:14" ht="64" x14ac:dyDescent="0.2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</row>
    <row r="3895" spans="1:14" ht="64" x14ac:dyDescent="0.2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</row>
    <row r="3896" spans="1:14" ht="64" x14ac:dyDescent="0.2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</row>
    <row r="3897" spans="1:14" ht="64" x14ac:dyDescent="0.2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</row>
    <row r="3898" spans="1:14" ht="48" x14ac:dyDescent="0.2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</row>
    <row r="3899" spans="1:14" ht="48" x14ac:dyDescent="0.2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</row>
    <row r="3900" spans="1:14" ht="64" x14ac:dyDescent="0.2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</row>
    <row r="3901" spans="1:14" ht="48" x14ac:dyDescent="0.2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</row>
    <row r="3902" spans="1:14" ht="48" x14ac:dyDescent="0.2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</row>
    <row r="3903" spans="1:14" ht="48" x14ac:dyDescent="0.2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</row>
    <row r="3904" spans="1:14" ht="48" x14ac:dyDescent="0.2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</row>
    <row r="3905" spans="1:14" ht="64" x14ac:dyDescent="0.2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</row>
    <row r="3906" spans="1:14" ht="32" x14ac:dyDescent="0.2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</row>
    <row r="3907" spans="1:14" ht="48" x14ac:dyDescent="0.2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</row>
    <row r="3908" spans="1:14" ht="48" x14ac:dyDescent="0.2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</row>
    <row r="3909" spans="1:14" ht="48" x14ac:dyDescent="0.2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</row>
    <row r="3910" spans="1:14" ht="64" x14ac:dyDescent="0.2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</row>
    <row r="3911" spans="1:14" ht="48" x14ac:dyDescent="0.2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</row>
    <row r="3912" spans="1:14" ht="48" x14ac:dyDescent="0.2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</row>
    <row r="3913" spans="1:14" ht="48" x14ac:dyDescent="0.2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</row>
    <row r="3914" spans="1:14" ht="48" x14ac:dyDescent="0.2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</row>
    <row r="3915" spans="1:14" ht="48" x14ac:dyDescent="0.2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</row>
    <row r="3916" spans="1:14" ht="48" x14ac:dyDescent="0.2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</row>
    <row r="3917" spans="1:14" ht="48" x14ac:dyDescent="0.2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</row>
    <row r="3918" spans="1:14" ht="48" x14ac:dyDescent="0.2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</row>
    <row r="3919" spans="1:14" ht="48" x14ac:dyDescent="0.2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</row>
    <row r="3920" spans="1:14" ht="64" x14ac:dyDescent="0.2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</row>
    <row r="3921" spans="1:14" ht="48" x14ac:dyDescent="0.2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</row>
    <row r="3922" spans="1:14" ht="48" x14ac:dyDescent="0.2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</row>
    <row r="3923" spans="1:14" ht="48" x14ac:dyDescent="0.2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</row>
    <row r="3924" spans="1:14" ht="64" x14ac:dyDescent="0.2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</row>
    <row r="3925" spans="1:14" ht="48" x14ac:dyDescent="0.2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</row>
    <row r="3926" spans="1:14" ht="48" x14ac:dyDescent="0.2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</row>
    <row r="3927" spans="1:14" ht="48" x14ac:dyDescent="0.2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</row>
    <row r="3928" spans="1:14" ht="32" x14ac:dyDescent="0.2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</row>
    <row r="3929" spans="1:14" ht="64" x14ac:dyDescent="0.2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</row>
    <row r="3930" spans="1:14" ht="64" x14ac:dyDescent="0.2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</row>
    <row r="3931" spans="1:14" ht="48" x14ac:dyDescent="0.2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</row>
    <row r="3932" spans="1:14" ht="48" x14ac:dyDescent="0.2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</row>
    <row r="3933" spans="1:14" ht="48" x14ac:dyDescent="0.2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</row>
    <row r="3934" spans="1:14" ht="48" x14ac:dyDescent="0.2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</row>
    <row r="3935" spans="1:14" ht="48" x14ac:dyDescent="0.2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</row>
    <row r="3936" spans="1:14" ht="48" x14ac:dyDescent="0.2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</row>
    <row r="3937" spans="1:14" ht="64" x14ac:dyDescent="0.2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</row>
    <row r="3938" spans="1:14" ht="48" x14ac:dyDescent="0.2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</row>
    <row r="3939" spans="1:14" ht="48" x14ac:dyDescent="0.2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</row>
    <row r="3940" spans="1:14" ht="48" x14ac:dyDescent="0.2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</row>
    <row r="3941" spans="1:14" ht="48" x14ac:dyDescent="0.2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</row>
    <row r="3942" spans="1:14" ht="48" x14ac:dyDescent="0.2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</row>
    <row r="3943" spans="1:14" ht="80" x14ac:dyDescent="0.2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</row>
    <row r="3944" spans="1:14" ht="48" x14ac:dyDescent="0.2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</row>
    <row r="3945" spans="1:14" ht="48" x14ac:dyDescent="0.2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</row>
    <row r="3946" spans="1:14" ht="64" x14ac:dyDescent="0.2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</row>
    <row r="3947" spans="1:14" ht="48" x14ac:dyDescent="0.2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</row>
    <row r="3948" spans="1:14" ht="32" x14ac:dyDescent="0.2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</row>
    <row r="3949" spans="1:14" ht="64" x14ac:dyDescent="0.2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</row>
    <row r="3950" spans="1:14" ht="48" x14ac:dyDescent="0.2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</row>
    <row r="3951" spans="1:14" ht="64" x14ac:dyDescent="0.2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</row>
    <row r="3952" spans="1:14" ht="64" x14ac:dyDescent="0.2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</row>
    <row r="3953" spans="1:14" ht="48" x14ac:dyDescent="0.2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</row>
    <row r="3954" spans="1:14" ht="48" x14ac:dyDescent="0.2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</row>
    <row r="3955" spans="1:14" ht="48" x14ac:dyDescent="0.2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</row>
    <row r="3956" spans="1:14" ht="64" x14ac:dyDescent="0.2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</row>
    <row r="3957" spans="1:14" ht="48" x14ac:dyDescent="0.2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</row>
    <row r="3958" spans="1:14" ht="48" x14ac:dyDescent="0.2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</row>
    <row r="3959" spans="1:14" ht="48" x14ac:dyDescent="0.2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</row>
    <row r="3960" spans="1:14" ht="64" x14ac:dyDescent="0.2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</row>
    <row r="3961" spans="1:14" ht="48" x14ac:dyDescent="0.2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</row>
    <row r="3962" spans="1:14" ht="48" x14ac:dyDescent="0.2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</row>
    <row r="3963" spans="1:14" ht="64" x14ac:dyDescent="0.2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</row>
    <row r="3964" spans="1:14" ht="64" x14ac:dyDescent="0.2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</row>
    <row r="3965" spans="1:14" ht="64" x14ac:dyDescent="0.2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</row>
    <row r="3966" spans="1:14" ht="48" x14ac:dyDescent="0.2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</row>
    <row r="3967" spans="1:14" ht="64" x14ac:dyDescent="0.2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</row>
    <row r="3968" spans="1:14" ht="64" x14ac:dyDescent="0.2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</row>
    <row r="3969" spans="1:14" ht="48" x14ac:dyDescent="0.2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</row>
    <row r="3970" spans="1:14" ht="48" x14ac:dyDescent="0.2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</row>
    <row r="3971" spans="1:14" ht="64" x14ac:dyDescent="0.2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</row>
    <row r="3972" spans="1:14" ht="64" x14ac:dyDescent="0.2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</row>
    <row r="3973" spans="1:14" ht="48" x14ac:dyDescent="0.2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</row>
    <row r="3974" spans="1:14" ht="48" x14ac:dyDescent="0.2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</row>
    <row r="3975" spans="1:14" ht="48" x14ac:dyDescent="0.2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</row>
    <row r="3976" spans="1:14" ht="64" x14ac:dyDescent="0.2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</row>
    <row r="3977" spans="1:14" ht="48" x14ac:dyDescent="0.2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</row>
    <row r="3978" spans="1:14" ht="64" x14ac:dyDescent="0.2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</row>
    <row r="3979" spans="1:14" ht="48" x14ac:dyDescent="0.2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</row>
    <row r="3980" spans="1:14" ht="64" x14ac:dyDescent="0.2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</row>
    <row r="3981" spans="1:14" ht="48" x14ac:dyDescent="0.2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</row>
    <row r="3982" spans="1:14" ht="64" x14ac:dyDescent="0.2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</row>
    <row r="3983" spans="1:14" ht="48" x14ac:dyDescent="0.2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</row>
    <row r="3984" spans="1:14" ht="64" x14ac:dyDescent="0.2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</row>
    <row r="3985" spans="1:14" ht="48" x14ac:dyDescent="0.2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</row>
    <row r="3986" spans="1:14" ht="48" x14ac:dyDescent="0.2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</row>
    <row r="3987" spans="1:14" ht="64" x14ac:dyDescent="0.2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</row>
    <row r="3988" spans="1:14" ht="64" x14ac:dyDescent="0.2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</row>
    <row r="3989" spans="1:14" ht="48" x14ac:dyDescent="0.2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</row>
    <row r="3990" spans="1:14" ht="32" x14ac:dyDescent="0.2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</row>
    <row r="3991" spans="1:14" ht="64" x14ac:dyDescent="0.2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</row>
    <row r="3992" spans="1:14" ht="48" x14ac:dyDescent="0.2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</row>
    <row r="3993" spans="1:14" ht="32" x14ac:dyDescent="0.2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</row>
    <row r="3994" spans="1:14" ht="48" x14ac:dyDescent="0.2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</row>
    <row r="3995" spans="1:14" ht="48" x14ac:dyDescent="0.2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</row>
    <row r="3996" spans="1:14" ht="48" x14ac:dyDescent="0.2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</row>
    <row r="3997" spans="1:14" ht="64" x14ac:dyDescent="0.2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</row>
    <row r="3998" spans="1:14" ht="48" x14ac:dyDescent="0.2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</row>
    <row r="3999" spans="1:14" ht="48" x14ac:dyDescent="0.2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</row>
    <row r="4000" spans="1:14" ht="48" x14ac:dyDescent="0.2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</row>
    <row r="4001" spans="1:14" ht="48" x14ac:dyDescent="0.2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</row>
    <row r="4002" spans="1:14" ht="32" x14ac:dyDescent="0.2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</row>
    <row r="4003" spans="1:14" ht="64" x14ac:dyDescent="0.2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</row>
    <row r="4004" spans="1:14" ht="64" x14ac:dyDescent="0.2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</row>
    <row r="4005" spans="1:14" ht="48" x14ac:dyDescent="0.2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</row>
    <row r="4006" spans="1:14" x14ac:dyDescent="0.2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</row>
    <row r="4007" spans="1:14" ht="48" x14ac:dyDescent="0.2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</row>
    <row r="4008" spans="1:14" ht="48" x14ac:dyDescent="0.2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</row>
    <row r="4009" spans="1:14" ht="48" x14ac:dyDescent="0.2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</row>
    <row r="4010" spans="1:14" ht="64" x14ac:dyDescent="0.2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</row>
    <row r="4011" spans="1:14" ht="48" x14ac:dyDescent="0.2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</row>
    <row r="4012" spans="1:14" ht="48" x14ac:dyDescent="0.2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</row>
    <row r="4013" spans="1:14" ht="48" x14ac:dyDescent="0.2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</row>
    <row r="4014" spans="1:14" ht="64" x14ac:dyDescent="0.2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</row>
    <row r="4015" spans="1:14" ht="64" x14ac:dyDescent="0.2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</row>
    <row r="4016" spans="1:14" ht="48" x14ac:dyDescent="0.2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</row>
    <row r="4017" spans="1:14" ht="64" x14ac:dyDescent="0.2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</row>
    <row r="4018" spans="1:14" ht="48" x14ac:dyDescent="0.2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</row>
    <row r="4019" spans="1:14" ht="48" x14ac:dyDescent="0.2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</row>
    <row r="4020" spans="1:14" ht="32" x14ac:dyDescent="0.2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</row>
    <row r="4021" spans="1:14" ht="48" x14ac:dyDescent="0.2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</row>
    <row r="4022" spans="1:14" ht="48" x14ac:dyDescent="0.2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</row>
    <row r="4023" spans="1:14" ht="48" x14ac:dyDescent="0.2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</row>
    <row r="4024" spans="1:14" ht="32" x14ac:dyDescent="0.2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</row>
    <row r="4025" spans="1:14" ht="48" x14ac:dyDescent="0.2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</row>
    <row r="4026" spans="1:14" ht="48" x14ac:dyDescent="0.2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</row>
    <row r="4027" spans="1:14" ht="64" x14ac:dyDescent="0.2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</row>
    <row r="4028" spans="1:14" ht="48" x14ac:dyDescent="0.2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</row>
    <row r="4029" spans="1:14" ht="64" x14ac:dyDescent="0.2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</row>
    <row r="4030" spans="1:14" ht="48" x14ac:dyDescent="0.2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</row>
    <row r="4031" spans="1:14" ht="48" x14ac:dyDescent="0.2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</row>
    <row r="4032" spans="1:14" ht="64" x14ac:dyDescent="0.2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</row>
    <row r="4033" spans="1:14" ht="64" x14ac:dyDescent="0.2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</row>
    <row r="4034" spans="1:14" ht="48" x14ac:dyDescent="0.2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</row>
    <row r="4035" spans="1:14" ht="48" x14ac:dyDescent="0.2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</row>
    <row r="4036" spans="1:14" ht="48" x14ac:dyDescent="0.2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</row>
    <row r="4037" spans="1:14" ht="32" x14ac:dyDescent="0.2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</row>
    <row r="4038" spans="1:14" ht="48" x14ac:dyDescent="0.2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</row>
    <row r="4039" spans="1:14" ht="64" x14ac:dyDescent="0.2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</row>
    <row r="4040" spans="1:14" ht="48" x14ac:dyDescent="0.2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</row>
    <row r="4041" spans="1:14" ht="48" x14ac:dyDescent="0.2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</row>
    <row r="4042" spans="1:14" ht="48" x14ac:dyDescent="0.2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</row>
    <row r="4043" spans="1:14" ht="32" x14ac:dyDescent="0.2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</row>
    <row r="4044" spans="1:14" ht="48" x14ac:dyDescent="0.2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</row>
    <row r="4045" spans="1:14" ht="48" x14ac:dyDescent="0.2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</row>
    <row r="4046" spans="1:14" ht="48" x14ac:dyDescent="0.2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</row>
    <row r="4047" spans="1:14" ht="64" x14ac:dyDescent="0.2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</row>
    <row r="4048" spans="1:14" ht="64" x14ac:dyDescent="0.2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</row>
    <row r="4049" spans="1:14" ht="48" x14ac:dyDescent="0.2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</row>
    <row r="4050" spans="1:14" ht="64" x14ac:dyDescent="0.2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</row>
    <row r="4051" spans="1:14" ht="48" x14ac:dyDescent="0.2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</row>
    <row r="4052" spans="1:14" ht="64" x14ac:dyDescent="0.2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</row>
    <row r="4053" spans="1:14" ht="48" x14ac:dyDescent="0.2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</row>
    <row r="4054" spans="1:14" ht="64" x14ac:dyDescent="0.2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</row>
    <row r="4055" spans="1:14" ht="48" x14ac:dyDescent="0.2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</row>
    <row r="4056" spans="1:14" ht="48" x14ac:dyDescent="0.2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</row>
    <row r="4057" spans="1:14" ht="48" x14ac:dyDescent="0.2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</row>
    <row r="4058" spans="1:14" ht="48" x14ac:dyDescent="0.2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</row>
    <row r="4059" spans="1:14" ht="64" x14ac:dyDescent="0.2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</row>
    <row r="4060" spans="1:14" ht="48" x14ac:dyDescent="0.2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</row>
    <row r="4061" spans="1:14" ht="48" x14ac:dyDescent="0.2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</row>
    <row r="4062" spans="1:14" ht="64" x14ac:dyDescent="0.2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</row>
    <row r="4063" spans="1:14" ht="48" x14ac:dyDescent="0.2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</row>
    <row r="4064" spans="1:14" ht="48" x14ac:dyDescent="0.2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</row>
    <row r="4065" spans="1:14" ht="64" x14ac:dyDescent="0.2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</row>
    <row r="4066" spans="1:14" ht="48" x14ac:dyDescent="0.2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</row>
    <row r="4067" spans="1:14" ht="32" x14ac:dyDescent="0.2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</row>
    <row r="4068" spans="1:14" ht="64" x14ac:dyDescent="0.2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</row>
    <row r="4069" spans="1:14" ht="48" x14ac:dyDescent="0.2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</row>
    <row r="4070" spans="1:14" ht="48" x14ac:dyDescent="0.2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</row>
    <row r="4071" spans="1:14" ht="48" x14ac:dyDescent="0.2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</row>
    <row r="4072" spans="1:14" ht="48" x14ac:dyDescent="0.2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</row>
    <row r="4073" spans="1:14" ht="64" x14ac:dyDescent="0.2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</row>
    <row r="4074" spans="1:14" ht="64" x14ac:dyDescent="0.2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</row>
    <row r="4075" spans="1:14" ht="48" x14ac:dyDescent="0.2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</row>
    <row r="4076" spans="1:14" ht="48" x14ac:dyDescent="0.2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</row>
    <row r="4077" spans="1:14" ht="48" x14ac:dyDescent="0.2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</row>
    <row r="4078" spans="1:14" ht="48" x14ac:dyDescent="0.2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</row>
    <row r="4079" spans="1:14" ht="48" x14ac:dyDescent="0.2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</row>
    <row r="4080" spans="1:14" ht="48" x14ac:dyDescent="0.2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</row>
    <row r="4081" spans="1:14" ht="48" x14ac:dyDescent="0.2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</row>
    <row r="4082" spans="1:14" ht="48" x14ac:dyDescent="0.2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</row>
    <row r="4083" spans="1:14" ht="48" x14ac:dyDescent="0.2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</row>
    <row r="4084" spans="1:14" ht="64" x14ac:dyDescent="0.2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</row>
    <row r="4085" spans="1:14" ht="48" x14ac:dyDescent="0.2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</row>
    <row r="4086" spans="1:14" ht="64" x14ac:dyDescent="0.2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</row>
    <row r="4087" spans="1:14" ht="48" x14ac:dyDescent="0.2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</row>
    <row r="4088" spans="1:14" ht="48" x14ac:dyDescent="0.2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</row>
    <row r="4089" spans="1:14" x14ac:dyDescent="0.2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</row>
    <row r="4090" spans="1:14" ht="48" x14ac:dyDescent="0.2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</row>
    <row r="4091" spans="1:14" ht="64" x14ac:dyDescent="0.2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</row>
    <row r="4092" spans="1:14" ht="48" x14ac:dyDescent="0.2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</row>
    <row r="4093" spans="1:14" ht="48" x14ac:dyDescent="0.2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</row>
    <row r="4094" spans="1:14" ht="48" x14ac:dyDescent="0.2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</row>
    <row r="4095" spans="1:14" ht="48" x14ac:dyDescent="0.2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</row>
    <row r="4096" spans="1:14" ht="48" x14ac:dyDescent="0.2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</row>
    <row r="4097" spans="1:14" ht="48" x14ac:dyDescent="0.2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</row>
    <row r="4098" spans="1:14" ht="48" x14ac:dyDescent="0.2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</row>
    <row r="4099" spans="1:14" ht="48" x14ac:dyDescent="0.2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</row>
    <row r="4100" spans="1:14" ht="48" x14ac:dyDescent="0.2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</row>
    <row r="4101" spans="1:14" ht="64" x14ac:dyDescent="0.2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</row>
    <row r="4102" spans="1:14" ht="48" x14ac:dyDescent="0.2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</row>
    <row r="4103" spans="1:14" ht="48" x14ac:dyDescent="0.2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</row>
    <row r="4104" spans="1:14" ht="48" x14ac:dyDescent="0.2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</row>
    <row r="4105" spans="1:14" ht="48" x14ac:dyDescent="0.2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</row>
    <row r="4106" spans="1:14" ht="48" x14ac:dyDescent="0.2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</row>
    <row r="4107" spans="1:14" ht="64" x14ac:dyDescent="0.2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</row>
    <row r="4108" spans="1:14" ht="48" x14ac:dyDescent="0.2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</row>
    <row r="4109" spans="1:14" ht="64" x14ac:dyDescent="0.2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</row>
    <row r="4110" spans="1:14" ht="48" x14ac:dyDescent="0.2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</row>
    <row r="4111" spans="1:14" ht="48" x14ac:dyDescent="0.2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</row>
    <row r="4112" spans="1:14" ht="48" x14ac:dyDescent="0.2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</row>
    <row r="4113" spans="1:14" ht="48" x14ac:dyDescent="0.2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</row>
    <row r="4114" spans="1:14" ht="48" x14ac:dyDescent="0.2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</row>
    <row r="4115" spans="1:14" ht="48" x14ac:dyDescent="0.2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CE8FF-3C70-B040-82C5-1EB5BC02E52C}">
  <sheetPr codeName="Sheet2"/>
  <dimension ref="A1:G16385"/>
  <sheetViews>
    <sheetView workbookViewId="0">
      <selection activeCell="G16" sqref="G16"/>
    </sheetView>
  </sheetViews>
  <sheetFormatPr baseColWidth="10" defaultRowHeight="15" x14ac:dyDescent="0.2"/>
  <cols>
    <col min="2" max="2" width="23.83203125" style="6" bestFit="1" customWidth="1"/>
    <col min="3" max="3" width="21.83203125" style="13" bestFit="1" customWidth="1"/>
    <col min="4" max="4" width="40.6640625" style="17" customWidth="1"/>
  </cols>
  <sheetData>
    <row r="1" spans="1:7" s="11" customFormat="1" ht="21" x14ac:dyDescent="0.25">
      <c r="A1" s="11" t="s">
        <v>8317</v>
      </c>
      <c r="B1" s="10" t="s">
        <v>8306</v>
      </c>
      <c r="C1" s="11" t="s">
        <v>8307</v>
      </c>
      <c r="D1" s="16" t="s">
        <v>8335</v>
      </c>
      <c r="F1" s="11" t="s">
        <v>8313</v>
      </c>
    </row>
    <row r="2" spans="1:7" ht="21" x14ac:dyDescent="0.25">
      <c r="A2" t="s">
        <v>8318</v>
      </c>
      <c r="B2" s="7" t="s">
        <v>0</v>
      </c>
      <c r="C2" s="14"/>
      <c r="F2" s="11" t="s">
        <v>8314</v>
      </c>
      <c r="G2" s="11" t="s">
        <v>8308</v>
      </c>
    </row>
    <row r="3" spans="1:7" ht="16" x14ac:dyDescent="0.2">
      <c r="A3" t="s">
        <v>8319</v>
      </c>
      <c r="B3" s="26" t="s">
        <v>1</v>
      </c>
      <c r="C3" s="14"/>
      <c r="F3" t="s">
        <v>8309</v>
      </c>
      <c r="G3" t="s">
        <v>8310</v>
      </c>
    </row>
    <row r="4" spans="1:7" ht="16" x14ac:dyDescent="0.2">
      <c r="A4" t="s">
        <v>8320</v>
      </c>
      <c r="B4" s="8" t="s">
        <v>4110</v>
      </c>
      <c r="C4" s="14"/>
      <c r="F4" t="s">
        <v>8311</v>
      </c>
      <c r="G4" t="s">
        <v>8312</v>
      </c>
    </row>
    <row r="5" spans="1:7" ht="16" x14ac:dyDescent="0.2">
      <c r="A5" t="s">
        <v>8321</v>
      </c>
      <c r="B5" s="12" t="s">
        <v>8216</v>
      </c>
      <c r="C5" s="14"/>
      <c r="F5" t="s">
        <v>8316</v>
      </c>
      <c r="G5" t="s">
        <v>8315</v>
      </c>
    </row>
    <row r="6" spans="1:7" ht="16" x14ac:dyDescent="0.2">
      <c r="A6" t="s">
        <v>8322</v>
      </c>
      <c r="B6" s="12" t="s">
        <v>8217</v>
      </c>
      <c r="C6" s="14"/>
    </row>
    <row r="7" spans="1:7" ht="30" x14ac:dyDescent="0.2">
      <c r="A7" t="s">
        <v>8323</v>
      </c>
      <c r="B7" s="12" t="s">
        <v>8218</v>
      </c>
      <c r="C7" s="14"/>
      <c r="D7" s="17" t="s">
        <v>8336</v>
      </c>
    </row>
    <row r="8" spans="1:7" ht="16" x14ac:dyDescent="0.2">
      <c r="A8" t="s">
        <v>8324</v>
      </c>
      <c r="B8" s="12" t="s">
        <v>8223</v>
      </c>
      <c r="C8" s="14"/>
    </row>
    <row r="9" spans="1:7" ht="16" x14ac:dyDescent="0.2">
      <c r="A9" t="s">
        <v>8325</v>
      </c>
      <c r="B9" s="7" t="s">
        <v>8245</v>
      </c>
      <c r="C9" s="14"/>
    </row>
    <row r="10" spans="1:7" ht="16" x14ac:dyDescent="0.2">
      <c r="A10" t="s">
        <v>4242</v>
      </c>
      <c r="B10" s="12" t="s">
        <v>8259</v>
      </c>
      <c r="C10" s="14"/>
      <c r="D10" s="17" t="s">
        <v>8427</v>
      </c>
    </row>
    <row r="11" spans="1:7" ht="16" x14ac:dyDescent="0.2">
      <c r="A11" t="s">
        <v>8326</v>
      </c>
      <c r="B11" s="12" t="s">
        <v>8260</v>
      </c>
      <c r="C11" s="14"/>
      <c r="D11" s="17" t="s">
        <v>8427</v>
      </c>
    </row>
    <row r="12" spans="1:7" ht="16" x14ac:dyDescent="0.2">
      <c r="A12" t="s">
        <v>8327</v>
      </c>
      <c r="B12" s="7" t="s">
        <v>8261</v>
      </c>
      <c r="C12" s="14"/>
    </row>
    <row r="13" spans="1:7" ht="16" x14ac:dyDescent="0.2">
      <c r="A13" t="s">
        <v>8328</v>
      </c>
      <c r="B13" s="12" t="s">
        <v>8262</v>
      </c>
      <c r="C13" s="14"/>
    </row>
    <row r="14" spans="1:7" ht="16" x14ac:dyDescent="0.2">
      <c r="A14" t="s">
        <v>8329</v>
      </c>
      <c r="B14" s="7" t="s">
        <v>8263</v>
      </c>
      <c r="C14" s="14"/>
    </row>
    <row r="15" spans="1:7" ht="30" x14ac:dyDescent="0.2">
      <c r="A15" t="s">
        <v>8330</v>
      </c>
      <c r="B15" s="12" t="s">
        <v>8264</v>
      </c>
      <c r="C15" s="14"/>
      <c r="D15" s="17" t="s">
        <v>8341</v>
      </c>
    </row>
    <row r="16" spans="1:7" ht="45" x14ac:dyDescent="0.2">
      <c r="A16" t="s">
        <v>8331</v>
      </c>
      <c r="B16" s="9"/>
      <c r="C16" s="14" t="s">
        <v>8332</v>
      </c>
      <c r="D16" s="17" t="s">
        <v>8342</v>
      </c>
    </row>
    <row r="17" spans="1:4" ht="30" x14ac:dyDescent="0.2">
      <c r="A17" t="s">
        <v>8333</v>
      </c>
      <c r="B17" s="9"/>
      <c r="C17" s="14" t="s">
        <v>8334</v>
      </c>
      <c r="D17" s="17" t="s">
        <v>8337</v>
      </c>
    </row>
    <row r="18" spans="1:4" ht="16" customHeight="1" x14ac:dyDescent="0.2">
      <c r="A18" t="s">
        <v>8339</v>
      </c>
      <c r="B18" s="9"/>
      <c r="C18" s="14" t="s">
        <v>8408</v>
      </c>
      <c r="D18" s="18" t="s">
        <v>8428</v>
      </c>
    </row>
    <row r="19" spans="1:4" ht="16" x14ac:dyDescent="0.2">
      <c r="A19" t="s">
        <v>8340</v>
      </c>
      <c r="B19" s="9"/>
      <c r="C19" s="14" t="s">
        <v>8338</v>
      </c>
      <c r="D19" s="18" t="s">
        <v>8428</v>
      </c>
    </row>
    <row r="20" spans="1:4" ht="30" customHeight="1" x14ac:dyDescent="0.2">
      <c r="A20" t="s">
        <v>8399</v>
      </c>
      <c r="B20" s="9"/>
      <c r="C20" s="14" t="s">
        <v>8400</v>
      </c>
      <c r="D20" s="17" t="s">
        <v>8403</v>
      </c>
    </row>
    <row r="21" spans="1:4" ht="30" x14ac:dyDescent="0.2">
      <c r="A21" t="s">
        <v>8402</v>
      </c>
      <c r="B21" s="9"/>
      <c r="C21" s="14" t="s">
        <v>8401</v>
      </c>
      <c r="D21" s="17" t="s">
        <v>8404</v>
      </c>
    </row>
    <row r="22" spans="1:4" ht="16" x14ac:dyDescent="0.2">
      <c r="A22" t="s">
        <v>8405</v>
      </c>
      <c r="B22" s="9"/>
      <c r="C22" s="14" t="s">
        <v>8407</v>
      </c>
      <c r="D22" s="17" t="s">
        <v>8406</v>
      </c>
    </row>
    <row r="23" spans="1:4" ht="16" x14ac:dyDescent="0.2">
      <c r="A23" t="s">
        <v>8412</v>
      </c>
      <c r="B23" s="9"/>
      <c r="C23" s="14" t="s">
        <v>8411</v>
      </c>
      <c r="D23" s="17" t="s">
        <v>8413</v>
      </c>
    </row>
    <row r="24" spans="1:4" ht="16" x14ac:dyDescent="0.2">
      <c r="B24" s="9"/>
      <c r="C24" s="14"/>
    </row>
    <row r="25" spans="1:4" ht="16" x14ac:dyDescent="0.2">
      <c r="B25" s="9"/>
      <c r="C25" s="14"/>
    </row>
    <row r="26" spans="1:4" ht="16" x14ac:dyDescent="0.2">
      <c r="B26" s="9"/>
      <c r="C26" s="14"/>
    </row>
    <row r="27" spans="1:4" ht="16" x14ac:dyDescent="0.2">
      <c r="B27" s="9"/>
      <c r="C27" s="14"/>
    </row>
    <row r="28" spans="1:4" ht="16" x14ac:dyDescent="0.2">
      <c r="B28" s="9"/>
      <c r="C28" s="14"/>
    </row>
    <row r="29" spans="1:4" ht="16" x14ac:dyDescent="0.2">
      <c r="B29" s="9"/>
      <c r="C29" s="14"/>
    </row>
    <row r="30" spans="1:4" ht="16" x14ac:dyDescent="0.2">
      <c r="B30" s="9"/>
      <c r="C30" s="14"/>
    </row>
    <row r="31" spans="1:4" ht="16" x14ac:dyDescent="0.2">
      <c r="B31" s="9"/>
    </row>
    <row r="32" spans="1:4" ht="16" x14ac:dyDescent="0.2">
      <c r="B32" s="9"/>
    </row>
    <row r="33" spans="2:2" ht="16" x14ac:dyDescent="0.2">
      <c r="B33" s="9"/>
    </row>
    <row r="34" spans="2:2" ht="16" x14ac:dyDescent="0.2">
      <c r="B34" s="9"/>
    </row>
    <row r="35" spans="2:2" ht="16" x14ac:dyDescent="0.2">
      <c r="B35" s="9"/>
    </row>
    <row r="36" spans="2:2" ht="16" x14ac:dyDescent="0.2">
      <c r="B36" s="9"/>
    </row>
    <row r="37" spans="2:2" ht="16" x14ac:dyDescent="0.2">
      <c r="B37" s="9"/>
    </row>
    <row r="38" spans="2:2" ht="16" x14ac:dyDescent="0.2">
      <c r="B38" s="9"/>
    </row>
    <row r="39" spans="2:2" ht="16" x14ac:dyDescent="0.2">
      <c r="B39" s="9"/>
    </row>
    <row r="40" spans="2:2" ht="16" x14ac:dyDescent="0.2">
      <c r="B40" s="9"/>
    </row>
    <row r="41" spans="2:2" ht="16" x14ac:dyDescent="0.2">
      <c r="B41" s="9"/>
    </row>
    <row r="42" spans="2:2" ht="16" x14ac:dyDescent="0.2">
      <c r="B42" s="9"/>
    </row>
    <row r="43" spans="2:2" ht="16" x14ac:dyDescent="0.2">
      <c r="B43" s="9"/>
    </row>
    <row r="44" spans="2:2" ht="16" x14ac:dyDescent="0.2">
      <c r="B44" s="9"/>
    </row>
    <row r="45" spans="2:2" ht="16" x14ac:dyDescent="0.2">
      <c r="B45" s="9"/>
    </row>
    <row r="46" spans="2:2" ht="16" x14ac:dyDescent="0.2">
      <c r="B46" s="9"/>
    </row>
    <row r="47" spans="2:2" ht="16" x14ac:dyDescent="0.2">
      <c r="B47" s="9"/>
    </row>
    <row r="48" spans="2:2" ht="16" x14ac:dyDescent="0.2">
      <c r="B48" s="9"/>
    </row>
    <row r="49" spans="2:2" ht="16" x14ac:dyDescent="0.2">
      <c r="B49" s="9"/>
    </row>
    <row r="50" spans="2:2" ht="16" x14ac:dyDescent="0.2">
      <c r="B50" s="9"/>
    </row>
    <row r="51" spans="2:2" ht="16" x14ac:dyDescent="0.2">
      <c r="B51" s="9"/>
    </row>
    <row r="52" spans="2:2" ht="16" x14ac:dyDescent="0.2">
      <c r="B52" s="9"/>
    </row>
    <row r="53" spans="2:2" ht="16" x14ac:dyDescent="0.2">
      <c r="B53" s="9"/>
    </row>
    <row r="54" spans="2:2" ht="16" x14ac:dyDescent="0.2">
      <c r="B54" s="9"/>
    </row>
    <row r="55" spans="2:2" ht="16" x14ac:dyDescent="0.2">
      <c r="B55" s="9"/>
    </row>
    <row r="56" spans="2:2" ht="16" x14ac:dyDescent="0.2">
      <c r="B56" s="9"/>
    </row>
    <row r="57" spans="2:2" ht="16" x14ac:dyDescent="0.2">
      <c r="B57" s="9"/>
    </row>
    <row r="58" spans="2:2" ht="16" x14ac:dyDescent="0.2">
      <c r="B58" s="9"/>
    </row>
    <row r="59" spans="2:2" ht="16" x14ac:dyDescent="0.2">
      <c r="B59" s="9"/>
    </row>
    <row r="60" spans="2:2" ht="16" x14ac:dyDescent="0.2">
      <c r="B60" s="9"/>
    </row>
    <row r="61" spans="2:2" ht="16" x14ac:dyDescent="0.2">
      <c r="B61" s="9"/>
    </row>
    <row r="62" spans="2:2" ht="16" x14ac:dyDescent="0.2">
      <c r="B62" s="9"/>
    </row>
    <row r="63" spans="2:2" ht="16" x14ac:dyDescent="0.2">
      <c r="B63" s="9"/>
    </row>
    <row r="64" spans="2:2" ht="16" x14ac:dyDescent="0.2">
      <c r="B64" s="9"/>
    </row>
    <row r="65" spans="2:2" ht="16" x14ac:dyDescent="0.2">
      <c r="B65" s="9"/>
    </row>
    <row r="66" spans="2:2" ht="16" x14ac:dyDescent="0.2">
      <c r="B66" s="9"/>
    </row>
    <row r="67" spans="2:2" ht="16" x14ac:dyDescent="0.2">
      <c r="B67" s="9"/>
    </row>
    <row r="68" spans="2:2" ht="16" x14ac:dyDescent="0.2">
      <c r="B68" s="9"/>
    </row>
    <row r="69" spans="2:2" ht="16" x14ac:dyDescent="0.2">
      <c r="B69" s="9"/>
    </row>
    <row r="70" spans="2:2" ht="16" x14ac:dyDescent="0.2">
      <c r="B70" s="9"/>
    </row>
    <row r="71" spans="2:2" ht="16" x14ac:dyDescent="0.2">
      <c r="B71" s="9"/>
    </row>
    <row r="72" spans="2:2" ht="16" x14ac:dyDescent="0.2">
      <c r="B72" s="9"/>
    </row>
    <row r="73" spans="2:2" ht="16" x14ac:dyDescent="0.2">
      <c r="B73" s="9"/>
    </row>
    <row r="74" spans="2:2" ht="16" x14ac:dyDescent="0.2">
      <c r="B74" s="9"/>
    </row>
    <row r="75" spans="2:2" ht="16" x14ac:dyDescent="0.2">
      <c r="B75" s="9"/>
    </row>
    <row r="76" spans="2:2" ht="16" x14ac:dyDescent="0.2">
      <c r="B76" s="9"/>
    </row>
    <row r="77" spans="2:2" ht="16" x14ac:dyDescent="0.2">
      <c r="B77" s="9"/>
    </row>
    <row r="78" spans="2:2" ht="16" x14ac:dyDescent="0.2">
      <c r="B78" s="9"/>
    </row>
    <row r="79" spans="2:2" ht="16" x14ac:dyDescent="0.2">
      <c r="B79" s="9"/>
    </row>
    <row r="80" spans="2:2" ht="16" x14ac:dyDescent="0.2">
      <c r="B80" s="9"/>
    </row>
    <row r="81" spans="2:2" ht="16" x14ac:dyDescent="0.2">
      <c r="B81" s="9"/>
    </row>
    <row r="82" spans="2:2" ht="16" x14ac:dyDescent="0.2">
      <c r="B82" s="9"/>
    </row>
    <row r="83" spans="2:2" ht="16" x14ac:dyDescent="0.2">
      <c r="B83" s="9"/>
    </row>
    <row r="84" spans="2:2" ht="16" x14ac:dyDescent="0.2">
      <c r="B84" s="9"/>
    </row>
    <row r="85" spans="2:2" ht="16" x14ac:dyDescent="0.2">
      <c r="B85" s="9"/>
    </row>
    <row r="86" spans="2:2" ht="16" x14ac:dyDescent="0.2">
      <c r="B86" s="9"/>
    </row>
    <row r="87" spans="2:2" ht="16" x14ac:dyDescent="0.2">
      <c r="B87" s="9"/>
    </row>
    <row r="88" spans="2:2" ht="16" x14ac:dyDescent="0.2">
      <c r="B88" s="9"/>
    </row>
    <row r="89" spans="2:2" ht="16" x14ac:dyDescent="0.2">
      <c r="B89" s="9"/>
    </row>
    <row r="90" spans="2:2" ht="16" x14ac:dyDescent="0.2">
      <c r="B90" s="9"/>
    </row>
    <row r="91" spans="2:2" ht="16" x14ac:dyDescent="0.2">
      <c r="B91" s="9"/>
    </row>
    <row r="92" spans="2:2" ht="16" x14ac:dyDescent="0.2">
      <c r="B92" s="9"/>
    </row>
    <row r="93" spans="2:2" ht="16" x14ac:dyDescent="0.2">
      <c r="B93" s="9"/>
    </row>
    <row r="94" spans="2:2" ht="16" x14ac:dyDescent="0.2">
      <c r="B94" s="9"/>
    </row>
    <row r="95" spans="2:2" ht="16" x14ac:dyDescent="0.2">
      <c r="B95" s="9"/>
    </row>
    <row r="96" spans="2:2" ht="16" x14ac:dyDescent="0.2">
      <c r="B96" s="9"/>
    </row>
    <row r="97" spans="2:2" ht="16" x14ac:dyDescent="0.2">
      <c r="B97" s="9"/>
    </row>
    <row r="98" spans="2:2" ht="16" x14ac:dyDescent="0.2">
      <c r="B98" s="9"/>
    </row>
    <row r="99" spans="2:2" ht="16" x14ac:dyDescent="0.2">
      <c r="B99" s="9"/>
    </row>
    <row r="100" spans="2:2" ht="16" x14ac:dyDescent="0.2">
      <c r="B100" s="9"/>
    </row>
    <row r="101" spans="2:2" ht="16" x14ac:dyDescent="0.2">
      <c r="B101" s="9"/>
    </row>
    <row r="102" spans="2:2" ht="16" x14ac:dyDescent="0.2">
      <c r="B102" s="9"/>
    </row>
    <row r="103" spans="2:2" ht="16" x14ac:dyDescent="0.2">
      <c r="B103" s="9"/>
    </row>
    <row r="104" spans="2:2" ht="16" x14ac:dyDescent="0.2">
      <c r="B104" s="9"/>
    </row>
    <row r="105" spans="2:2" ht="16" x14ac:dyDescent="0.2">
      <c r="B105" s="9"/>
    </row>
    <row r="106" spans="2:2" ht="16" x14ac:dyDescent="0.2">
      <c r="B106" s="9"/>
    </row>
    <row r="107" spans="2:2" ht="16" x14ac:dyDescent="0.2">
      <c r="B107" s="9"/>
    </row>
    <row r="108" spans="2:2" ht="16" x14ac:dyDescent="0.2">
      <c r="B108" s="9"/>
    </row>
    <row r="109" spans="2:2" ht="16" x14ac:dyDescent="0.2">
      <c r="B109" s="9"/>
    </row>
    <row r="110" spans="2:2" ht="16" x14ac:dyDescent="0.2">
      <c r="B110" s="9"/>
    </row>
    <row r="111" spans="2:2" ht="16" x14ac:dyDescent="0.2">
      <c r="B111" s="9"/>
    </row>
    <row r="112" spans="2:2" ht="16" x14ac:dyDescent="0.2">
      <c r="B112" s="9"/>
    </row>
    <row r="113" spans="2:2" ht="16" x14ac:dyDescent="0.2">
      <c r="B113" s="9"/>
    </row>
    <row r="114" spans="2:2" ht="16" x14ac:dyDescent="0.2">
      <c r="B114" s="9"/>
    </row>
    <row r="115" spans="2:2" ht="16" x14ac:dyDescent="0.2">
      <c r="B115" s="9"/>
    </row>
    <row r="116" spans="2:2" ht="16" x14ac:dyDescent="0.2">
      <c r="B116" s="9"/>
    </row>
    <row r="117" spans="2:2" ht="16" x14ac:dyDescent="0.2">
      <c r="B117" s="9"/>
    </row>
    <row r="118" spans="2:2" ht="16" x14ac:dyDescent="0.2">
      <c r="B118" s="9"/>
    </row>
    <row r="119" spans="2:2" ht="16" x14ac:dyDescent="0.2">
      <c r="B119" s="9"/>
    </row>
    <row r="120" spans="2:2" ht="16" x14ac:dyDescent="0.2">
      <c r="B120" s="9"/>
    </row>
    <row r="121" spans="2:2" ht="16" x14ac:dyDescent="0.2">
      <c r="B121" s="9"/>
    </row>
    <row r="122" spans="2:2" ht="16" x14ac:dyDescent="0.2">
      <c r="B122" s="9"/>
    </row>
    <row r="123" spans="2:2" ht="16" x14ac:dyDescent="0.2">
      <c r="B123" s="9"/>
    </row>
    <row r="124" spans="2:2" ht="16" x14ac:dyDescent="0.2">
      <c r="B124" s="9"/>
    </row>
    <row r="125" spans="2:2" ht="16" x14ac:dyDescent="0.2">
      <c r="B125" s="9"/>
    </row>
    <row r="126" spans="2:2" ht="16" x14ac:dyDescent="0.2">
      <c r="B126" s="9"/>
    </row>
    <row r="127" spans="2:2" ht="16" x14ac:dyDescent="0.2">
      <c r="B127" s="9"/>
    </row>
    <row r="128" spans="2:2" ht="16" x14ac:dyDescent="0.2">
      <c r="B128" s="9"/>
    </row>
    <row r="129" spans="2:2" ht="16" x14ac:dyDescent="0.2">
      <c r="B129" s="9"/>
    </row>
    <row r="130" spans="2:2" ht="16" x14ac:dyDescent="0.2">
      <c r="B130" s="9"/>
    </row>
    <row r="131" spans="2:2" ht="16" x14ac:dyDescent="0.2">
      <c r="B131" s="9"/>
    </row>
    <row r="132" spans="2:2" ht="16" x14ac:dyDescent="0.2">
      <c r="B132" s="9"/>
    </row>
    <row r="133" spans="2:2" ht="16" x14ac:dyDescent="0.2">
      <c r="B133" s="9"/>
    </row>
    <row r="134" spans="2:2" ht="16" x14ac:dyDescent="0.2">
      <c r="B134" s="9"/>
    </row>
    <row r="135" spans="2:2" ht="16" x14ac:dyDescent="0.2">
      <c r="B135" s="9"/>
    </row>
    <row r="136" spans="2:2" ht="16" x14ac:dyDescent="0.2">
      <c r="B136" s="9"/>
    </row>
    <row r="137" spans="2:2" ht="16" x14ac:dyDescent="0.2">
      <c r="B137" s="9"/>
    </row>
    <row r="138" spans="2:2" ht="16" x14ac:dyDescent="0.2">
      <c r="B138" s="9"/>
    </row>
    <row r="139" spans="2:2" ht="16" x14ac:dyDescent="0.2">
      <c r="B139" s="9"/>
    </row>
    <row r="140" spans="2:2" ht="16" x14ac:dyDescent="0.2">
      <c r="B140" s="9"/>
    </row>
    <row r="141" spans="2:2" ht="16" x14ac:dyDescent="0.2">
      <c r="B141" s="9"/>
    </row>
    <row r="142" spans="2:2" ht="16" x14ac:dyDescent="0.2">
      <c r="B142" s="9"/>
    </row>
    <row r="143" spans="2:2" ht="16" x14ac:dyDescent="0.2">
      <c r="B143" s="9"/>
    </row>
    <row r="144" spans="2:2" ht="16" x14ac:dyDescent="0.2">
      <c r="B144" s="9"/>
    </row>
    <row r="145" spans="2:2" ht="16" x14ac:dyDescent="0.2">
      <c r="B145" s="9"/>
    </row>
    <row r="146" spans="2:2" ht="16" x14ac:dyDescent="0.2">
      <c r="B146" s="9"/>
    </row>
    <row r="147" spans="2:2" ht="16" x14ac:dyDescent="0.2">
      <c r="B147" s="9"/>
    </row>
    <row r="148" spans="2:2" ht="16" x14ac:dyDescent="0.2">
      <c r="B148" s="9"/>
    </row>
    <row r="149" spans="2:2" ht="16" x14ac:dyDescent="0.2">
      <c r="B149" s="9"/>
    </row>
    <row r="150" spans="2:2" ht="16" x14ac:dyDescent="0.2">
      <c r="B150" s="9"/>
    </row>
    <row r="151" spans="2:2" ht="16" x14ac:dyDescent="0.2">
      <c r="B151" s="9"/>
    </row>
    <row r="152" spans="2:2" ht="16" x14ac:dyDescent="0.2">
      <c r="B152" s="9"/>
    </row>
    <row r="153" spans="2:2" ht="16" x14ac:dyDescent="0.2">
      <c r="B153" s="9"/>
    </row>
    <row r="154" spans="2:2" ht="16" x14ac:dyDescent="0.2">
      <c r="B154" s="9"/>
    </row>
    <row r="155" spans="2:2" ht="16" x14ac:dyDescent="0.2">
      <c r="B155" s="9"/>
    </row>
    <row r="156" spans="2:2" ht="16" x14ac:dyDescent="0.2">
      <c r="B156" s="9"/>
    </row>
    <row r="157" spans="2:2" ht="16" x14ac:dyDescent="0.2">
      <c r="B157" s="9"/>
    </row>
    <row r="158" spans="2:2" ht="16" x14ac:dyDescent="0.2">
      <c r="B158" s="9"/>
    </row>
    <row r="159" spans="2:2" ht="16" x14ac:dyDescent="0.2">
      <c r="B159" s="9"/>
    </row>
    <row r="160" spans="2:2" ht="16" x14ac:dyDescent="0.2">
      <c r="B160" s="9"/>
    </row>
    <row r="161" spans="2:2" ht="16" x14ac:dyDescent="0.2">
      <c r="B161" s="9"/>
    </row>
    <row r="162" spans="2:2" ht="16" x14ac:dyDescent="0.2">
      <c r="B162" s="9"/>
    </row>
    <row r="163" spans="2:2" ht="16" x14ac:dyDescent="0.2">
      <c r="B163" s="9"/>
    </row>
    <row r="164" spans="2:2" ht="16" x14ac:dyDescent="0.2">
      <c r="B164" s="9"/>
    </row>
    <row r="165" spans="2:2" ht="16" x14ac:dyDescent="0.2">
      <c r="B165" s="9"/>
    </row>
    <row r="166" spans="2:2" ht="16" x14ac:dyDescent="0.2">
      <c r="B166" s="9"/>
    </row>
    <row r="167" spans="2:2" ht="16" x14ac:dyDescent="0.2">
      <c r="B167" s="9"/>
    </row>
    <row r="168" spans="2:2" ht="16" x14ac:dyDescent="0.2">
      <c r="B168" s="9"/>
    </row>
    <row r="169" spans="2:2" ht="16" x14ac:dyDescent="0.2">
      <c r="B169" s="9"/>
    </row>
    <row r="170" spans="2:2" ht="16" x14ac:dyDescent="0.2">
      <c r="B170" s="9"/>
    </row>
    <row r="171" spans="2:2" ht="16" x14ac:dyDescent="0.2">
      <c r="B171" s="9"/>
    </row>
    <row r="172" spans="2:2" ht="16" x14ac:dyDescent="0.2">
      <c r="B172" s="9"/>
    </row>
    <row r="173" spans="2:2" ht="16" x14ac:dyDescent="0.2">
      <c r="B173" s="9"/>
    </row>
    <row r="174" spans="2:2" ht="16" x14ac:dyDescent="0.2">
      <c r="B174" s="9"/>
    </row>
    <row r="175" spans="2:2" ht="16" x14ac:dyDescent="0.2">
      <c r="B175" s="9"/>
    </row>
    <row r="176" spans="2:2" ht="16" x14ac:dyDescent="0.2">
      <c r="B176" s="9"/>
    </row>
    <row r="177" spans="2:2" ht="16" x14ac:dyDescent="0.2">
      <c r="B177" s="9"/>
    </row>
    <row r="178" spans="2:2" ht="16" x14ac:dyDescent="0.2">
      <c r="B178" s="9"/>
    </row>
    <row r="179" spans="2:2" ht="16" x14ac:dyDescent="0.2">
      <c r="B179" s="9"/>
    </row>
    <row r="180" spans="2:2" ht="16" x14ac:dyDescent="0.2">
      <c r="B180" s="9"/>
    </row>
    <row r="181" spans="2:2" ht="16" x14ac:dyDescent="0.2">
      <c r="B181" s="9"/>
    </row>
    <row r="182" spans="2:2" ht="16" x14ac:dyDescent="0.2">
      <c r="B182" s="9"/>
    </row>
    <row r="183" spans="2:2" ht="16" x14ac:dyDescent="0.2">
      <c r="B183" s="9"/>
    </row>
    <row r="184" spans="2:2" ht="16" x14ac:dyDescent="0.2">
      <c r="B184" s="9"/>
    </row>
    <row r="185" spans="2:2" ht="16" x14ac:dyDescent="0.2">
      <c r="B185" s="9"/>
    </row>
    <row r="186" spans="2:2" ht="16" x14ac:dyDescent="0.2">
      <c r="B186" s="9"/>
    </row>
    <row r="187" spans="2:2" ht="16" x14ac:dyDescent="0.2">
      <c r="B187" s="9"/>
    </row>
    <row r="188" spans="2:2" ht="16" x14ac:dyDescent="0.2">
      <c r="B188" s="9"/>
    </row>
    <row r="189" spans="2:2" ht="16" x14ac:dyDescent="0.2">
      <c r="B189" s="9"/>
    </row>
    <row r="190" spans="2:2" ht="16" x14ac:dyDescent="0.2">
      <c r="B190" s="9"/>
    </row>
    <row r="191" spans="2:2" ht="16" x14ac:dyDescent="0.2">
      <c r="B191" s="9"/>
    </row>
    <row r="192" spans="2:2" ht="16" x14ac:dyDescent="0.2">
      <c r="B192" s="9"/>
    </row>
    <row r="193" spans="2:2" ht="16" x14ac:dyDescent="0.2">
      <c r="B193" s="9"/>
    </row>
    <row r="194" spans="2:2" ht="16" x14ac:dyDescent="0.2">
      <c r="B194" s="9"/>
    </row>
    <row r="195" spans="2:2" ht="16" x14ac:dyDescent="0.2">
      <c r="B195" s="9"/>
    </row>
    <row r="196" spans="2:2" ht="16" x14ac:dyDescent="0.2">
      <c r="B196" s="9"/>
    </row>
    <row r="197" spans="2:2" ht="16" x14ac:dyDescent="0.2">
      <c r="B197" s="9"/>
    </row>
    <row r="198" spans="2:2" ht="16" x14ac:dyDescent="0.2">
      <c r="B198" s="9"/>
    </row>
    <row r="199" spans="2:2" ht="16" x14ac:dyDescent="0.2">
      <c r="B199" s="9"/>
    </row>
    <row r="200" spans="2:2" ht="16" x14ac:dyDescent="0.2">
      <c r="B200" s="9"/>
    </row>
    <row r="201" spans="2:2" ht="16" x14ac:dyDescent="0.2">
      <c r="B201" s="9"/>
    </row>
    <row r="202" spans="2:2" ht="16" x14ac:dyDescent="0.2">
      <c r="B202" s="9"/>
    </row>
    <row r="203" spans="2:2" ht="16" x14ac:dyDescent="0.2">
      <c r="B203" s="9"/>
    </row>
    <row r="204" spans="2:2" ht="16" x14ac:dyDescent="0.2">
      <c r="B204" s="9"/>
    </row>
    <row r="205" spans="2:2" ht="16" x14ac:dyDescent="0.2">
      <c r="B205" s="9"/>
    </row>
    <row r="206" spans="2:2" ht="16" x14ac:dyDescent="0.2">
      <c r="B206" s="9"/>
    </row>
    <row r="207" spans="2:2" ht="16" x14ac:dyDescent="0.2">
      <c r="B207" s="9"/>
    </row>
    <row r="208" spans="2:2" ht="16" x14ac:dyDescent="0.2">
      <c r="B208" s="9"/>
    </row>
    <row r="209" spans="2:2" ht="16" x14ac:dyDescent="0.2">
      <c r="B209" s="9"/>
    </row>
    <row r="210" spans="2:2" ht="16" x14ac:dyDescent="0.2">
      <c r="B210" s="9"/>
    </row>
    <row r="211" spans="2:2" ht="16" x14ac:dyDescent="0.2">
      <c r="B211" s="9"/>
    </row>
    <row r="212" spans="2:2" ht="16" x14ac:dyDescent="0.2">
      <c r="B212" s="9"/>
    </row>
    <row r="213" spans="2:2" ht="16" x14ac:dyDescent="0.2">
      <c r="B213" s="9"/>
    </row>
    <row r="214" spans="2:2" ht="16" x14ac:dyDescent="0.2">
      <c r="B214" s="9"/>
    </row>
    <row r="215" spans="2:2" ht="16" x14ac:dyDescent="0.2">
      <c r="B215" s="9"/>
    </row>
    <row r="216" spans="2:2" ht="16" x14ac:dyDescent="0.2">
      <c r="B216" s="9"/>
    </row>
    <row r="217" spans="2:2" ht="16" x14ac:dyDescent="0.2">
      <c r="B217" s="9"/>
    </row>
    <row r="218" spans="2:2" ht="16" x14ac:dyDescent="0.2">
      <c r="B218" s="9"/>
    </row>
    <row r="219" spans="2:2" ht="16" x14ac:dyDescent="0.2">
      <c r="B219" s="9"/>
    </row>
    <row r="220" spans="2:2" ht="16" x14ac:dyDescent="0.2">
      <c r="B220" s="9"/>
    </row>
    <row r="221" spans="2:2" ht="16" x14ac:dyDescent="0.2">
      <c r="B221" s="9"/>
    </row>
    <row r="222" spans="2:2" ht="16" x14ac:dyDescent="0.2">
      <c r="B222" s="9"/>
    </row>
    <row r="223" spans="2:2" ht="16" x14ac:dyDescent="0.2">
      <c r="B223" s="9"/>
    </row>
    <row r="224" spans="2:2" ht="16" x14ac:dyDescent="0.2">
      <c r="B224" s="9"/>
    </row>
    <row r="225" spans="2:2" ht="16" x14ac:dyDescent="0.2">
      <c r="B225" s="9"/>
    </row>
    <row r="226" spans="2:2" ht="16" x14ac:dyDescent="0.2">
      <c r="B226" s="9"/>
    </row>
    <row r="227" spans="2:2" ht="16" x14ac:dyDescent="0.2">
      <c r="B227" s="9"/>
    </row>
    <row r="228" spans="2:2" ht="16" x14ac:dyDescent="0.2">
      <c r="B228" s="9"/>
    </row>
    <row r="229" spans="2:2" ht="16" x14ac:dyDescent="0.2">
      <c r="B229" s="9"/>
    </row>
    <row r="230" spans="2:2" ht="16" x14ac:dyDescent="0.2">
      <c r="B230" s="9"/>
    </row>
    <row r="231" spans="2:2" ht="16" x14ac:dyDescent="0.2">
      <c r="B231" s="9"/>
    </row>
    <row r="232" spans="2:2" ht="16" x14ac:dyDescent="0.2">
      <c r="B232" s="9"/>
    </row>
    <row r="233" spans="2:2" ht="16" x14ac:dyDescent="0.2">
      <c r="B233" s="9"/>
    </row>
    <row r="234" spans="2:2" ht="16" x14ac:dyDescent="0.2">
      <c r="B234" s="9"/>
    </row>
    <row r="235" spans="2:2" ht="16" x14ac:dyDescent="0.2">
      <c r="B235" s="9"/>
    </row>
    <row r="236" spans="2:2" ht="16" x14ac:dyDescent="0.2">
      <c r="B236" s="9"/>
    </row>
    <row r="237" spans="2:2" ht="16" x14ac:dyDescent="0.2">
      <c r="B237" s="9"/>
    </row>
    <row r="238" spans="2:2" ht="16" x14ac:dyDescent="0.2">
      <c r="B238" s="9"/>
    </row>
    <row r="239" spans="2:2" ht="16" x14ac:dyDescent="0.2">
      <c r="B239" s="9"/>
    </row>
    <row r="240" spans="2:2" ht="16" x14ac:dyDescent="0.2">
      <c r="B240" s="9"/>
    </row>
    <row r="241" spans="2:2" ht="16" x14ac:dyDescent="0.2">
      <c r="B241" s="9"/>
    </row>
    <row r="242" spans="2:2" ht="16" x14ac:dyDescent="0.2">
      <c r="B242" s="9"/>
    </row>
    <row r="243" spans="2:2" ht="16" x14ac:dyDescent="0.2">
      <c r="B243" s="9"/>
    </row>
    <row r="244" spans="2:2" ht="16" x14ac:dyDescent="0.2">
      <c r="B244" s="9"/>
    </row>
    <row r="245" spans="2:2" ht="16" x14ac:dyDescent="0.2">
      <c r="B245" s="9"/>
    </row>
    <row r="246" spans="2:2" ht="16" x14ac:dyDescent="0.2">
      <c r="B246" s="9"/>
    </row>
    <row r="247" spans="2:2" ht="16" x14ac:dyDescent="0.2">
      <c r="B247" s="9"/>
    </row>
    <row r="248" spans="2:2" ht="16" x14ac:dyDescent="0.2">
      <c r="B248" s="9"/>
    </row>
    <row r="249" spans="2:2" ht="16" x14ac:dyDescent="0.2">
      <c r="B249" s="9"/>
    </row>
    <row r="250" spans="2:2" ht="16" x14ac:dyDescent="0.2">
      <c r="B250" s="9"/>
    </row>
    <row r="251" spans="2:2" ht="16" x14ac:dyDescent="0.2">
      <c r="B251" s="9"/>
    </row>
    <row r="252" spans="2:2" ht="16" x14ac:dyDescent="0.2">
      <c r="B252" s="9"/>
    </row>
    <row r="253" spans="2:2" ht="16" x14ac:dyDescent="0.2">
      <c r="B253" s="9"/>
    </row>
    <row r="254" spans="2:2" ht="16" x14ac:dyDescent="0.2">
      <c r="B254" s="9"/>
    </row>
    <row r="255" spans="2:2" ht="16" x14ac:dyDescent="0.2">
      <c r="B255" s="9"/>
    </row>
    <row r="256" spans="2:2" ht="16" x14ac:dyDescent="0.2">
      <c r="B256" s="9"/>
    </row>
    <row r="257" spans="2:2" ht="16" x14ac:dyDescent="0.2">
      <c r="B257" s="9"/>
    </row>
    <row r="258" spans="2:2" ht="16" x14ac:dyDescent="0.2">
      <c r="B258" s="9"/>
    </row>
    <row r="259" spans="2:2" ht="16" x14ac:dyDescent="0.2">
      <c r="B259" s="9"/>
    </row>
    <row r="260" spans="2:2" ht="16" x14ac:dyDescent="0.2">
      <c r="B260" s="9"/>
    </row>
    <row r="261" spans="2:2" ht="16" x14ac:dyDescent="0.2">
      <c r="B261" s="9"/>
    </row>
    <row r="262" spans="2:2" ht="16" x14ac:dyDescent="0.2">
      <c r="B262" s="9"/>
    </row>
    <row r="263" spans="2:2" ht="16" x14ac:dyDescent="0.2">
      <c r="B263" s="9"/>
    </row>
    <row r="264" spans="2:2" ht="16" x14ac:dyDescent="0.2">
      <c r="B264" s="9"/>
    </row>
    <row r="265" spans="2:2" ht="16" x14ac:dyDescent="0.2">
      <c r="B265" s="9"/>
    </row>
    <row r="266" spans="2:2" ht="16" x14ac:dyDescent="0.2">
      <c r="B266" s="9"/>
    </row>
    <row r="267" spans="2:2" ht="16" x14ac:dyDescent="0.2">
      <c r="B267" s="9"/>
    </row>
    <row r="268" spans="2:2" ht="16" x14ac:dyDescent="0.2">
      <c r="B268" s="9"/>
    </row>
    <row r="269" spans="2:2" ht="16" x14ac:dyDescent="0.2">
      <c r="B269" s="9"/>
    </row>
    <row r="270" spans="2:2" ht="16" x14ac:dyDescent="0.2">
      <c r="B270" s="9"/>
    </row>
    <row r="271" spans="2:2" ht="16" x14ac:dyDescent="0.2">
      <c r="B271" s="9"/>
    </row>
    <row r="272" spans="2:2" ht="16" x14ac:dyDescent="0.2">
      <c r="B272" s="9"/>
    </row>
    <row r="273" spans="2:2" ht="16" x14ac:dyDescent="0.2">
      <c r="B273" s="9"/>
    </row>
    <row r="274" spans="2:2" ht="16" x14ac:dyDescent="0.2">
      <c r="B274" s="9"/>
    </row>
    <row r="275" spans="2:2" ht="16" x14ac:dyDescent="0.2">
      <c r="B275" s="9"/>
    </row>
    <row r="276" spans="2:2" ht="16" x14ac:dyDescent="0.2">
      <c r="B276" s="9"/>
    </row>
    <row r="277" spans="2:2" ht="16" x14ac:dyDescent="0.2">
      <c r="B277" s="9"/>
    </row>
    <row r="278" spans="2:2" ht="16" x14ac:dyDescent="0.2">
      <c r="B278" s="9"/>
    </row>
    <row r="279" spans="2:2" ht="16" x14ac:dyDescent="0.2">
      <c r="B279" s="9"/>
    </row>
    <row r="280" spans="2:2" ht="16" x14ac:dyDescent="0.2">
      <c r="B280" s="9"/>
    </row>
    <row r="281" spans="2:2" ht="16" x14ac:dyDescent="0.2">
      <c r="B281" s="9"/>
    </row>
    <row r="282" spans="2:2" ht="16" x14ac:dyDescent="0.2">
      <c r="B282" s="9"/>
    </row>
    <row r="283" spans="2:2" ht="16" x14ac:dyDescent="0.2">
      <c r="B283" s="9"/>
    </row>
    <row r="284" spans="2:2" ht="16" x14ac:dyDescent="0.2">
      <c r="B284" s="9"/>
    </row>
    <row r="285" spans="2:2" ht="16" x14ac:dyDescent="0.2">
      <c r="B285" s="9"/>
    </row>
    <row r="286" spans="2:2" ht="16" x14ac:dyDescent="0.2">
      <c r="B286" s="9"/>
    </row>
    <row r="287" spans="2:2" ht="16" x14ac:dyDescent="0.2">
      <c r="B287" s="9"/>
    </row>
    <row r="288" spans="2:2" ht="16" x14ac:dyDescent="0.2">
      <c r="B288" s="9"/>
    </row>
    <row r="289" spans="2:2" ht="16" x14ac:dyDescent="0.2">
      <c r="B289" s="9"/>
    </row>
    <row r="290" spans="2:2" ht="16" x14ac:dyDescent="0.2">
      <c r="B290" s="9"/>
    </row>
    <row r="291" spans="2:2" ht="16" x14ac:dyDescent="0.2">
      <c r="B291" s="9"/>
    </row>
    <row r="292" spans="2:2" ht="16" x14ac:dyDescent="0.2">
      <c r="B292" s="9"/>
    </row>
    <row r="293" spans="2:2" ht="16" x14ac:dyDescent="0.2">
      <c r="B293" s="9"/>
    </row>
    <row r="294" spans="2:2" ht="16" x14ac:dyDescent="0.2">
      <c r="B294" s="9"/>
    </row>
    <row r="295" spans="2:2" ht="16" x14ac:dyDescent="0.2">
      <c r="B295" s="9"/>
    </row>
    <row r="296" spans="2:2" ht="16" x14ac:dyDescent="0.2">
      <c r="B296" s="9"/>
    </row>
    <row r="297" spans="2:2" ht="16" x14ac:dyDescent="0.2">
      <c r="B297" s="9"/>
    </row>
    <row r="298" spans="2:2" ht="16" x14ac:dyDescent="0.2">
      <c r="B298" s="9"/>
    </row>
    <row r="299" spans="2:2" ht="16" x14ac:dyDescent="0.2">
      <c r="B299" s="9"/>
    </row>
    <row r="300" spans="2:2" ht="16" x14ac:dyDescent="0.2">
      <c r="B300" s="9"/>
    </row>
    <row r="301" spans="2:2" ht="16" x14ac:dyDescent="0.2">
      <c r="B301" s="9"/>
    </row>
    <row r="302" spans="2:2" ht="16" x14ac:dyDescent="0.2">
      <c r="B302" s="9"/>
    </row>
    <row r="303" spans="2:2" ht="16" x14ac:dyDescent="0.2">
      <c r="B303" s="9"/>
    </row>
    <row r="304" spans="2:2" ht="16" x14ac:dyDescent="0.2">
      <c r="B304" s="9"/>
    </row>
    <row r="305" spans="2:2" ht="16" x14ac:dyDescent="0.2">
      <c r="B305" s="9"/>
    </row>
    <row r="306" spans="2:2" ht="16" x14ac:dyDescent="0.2">
      <c r="B306" s="9"/>
    </row>
    <row r="307" spans="2:2" ht="16" x14ac:dyDescent="0.2">
      <c r="B307" s="9"/>
    </row>
    <row r="308" spans="2:2" ht="16" x14ac:dyDescent="0.2">
      <c r="B308" s="9"/>
    </row>
    <row r="309" spans="2:2" ht="16" x14ac:dyDescent="0.2">
      <c r="B309" s="9"/>
    </row>
    <row r="310" spans="2:2" ht="16" x14ac:dyDescent="0.2">
      <c r="B310" s="9"/>
    </row>
    <row r="311" spans="2:2" ht="16" x14ac:dyDescent="0.2">
      <c r="B311" s="9"/>
    </row>
    <row r="312" spans="2:2" ht="16" x14ac:dyDescent="0.2">
      <c r="B312" s="9"/>
    </row>
    <row r="313" spans="2:2" ht="16" x14ac:dyDescent="0.2">
      <c r="B313" s="9"/>
    </row>
    <row r="314" spans="2:2" ht="16" x14ac:dyDescent="0.2">
      <c r="B314" s="9"/>
    </row>
    <row r="315" spans="2:2" ht="16" x14ac:dyDescent="0.2">
      <c r="B315" s="9"/>
    </row>
    <row r="316" spans="2:2" ht="16" x14ac:dyDescent="0.2">
      <c r="B316" s="9"/>
    </row>
    <row r="317" spans="2:2" ht="16" x14ac:dyDescent="0.2">
      <c r="B317" s="9"/>
    </row>
    <row r="318" spans="2:2" ht="16" x14ac:dyDescent="0.2">
      <c r="B318" s="9"/>
    </row>
    <row r="319" spans="2:2" ht="16" x14ac:dyDescent="0.2">
      <c r="B319" s="9"/>
    </row>
    <row r="320" spans="2:2" ht="16" x14ac:dyDescent="0.2">
      <c r="B320" s="9"/>
    </row>
    <row r="321" spans="2:2" ht="16" x14ac:dyDescent="0.2">
      <c r="B321" s="9"/>
    </row>
    <row r="322" spans="2:2" ht="16" x14ac:dyDescent="0.2">
      <c r="B322" s="9"/>
    </row>
    <row r="323" spans="2:2" ht="16" x14ac:dyDescent="0.2">
      <c r="B323" s="9"/>
    </row>
    <row r="324" spans="2:2" ht="16" x14ac:dyDescent="0.2">
      <c r="B324" s="9"/>
    </row>
    <row r="325" spans="2:2" ht="16" x14ac:dyDescent="0.2">
      <c r="B325" s="9"/>
    </row>
    <row r="326" spans="2:2" ht="16" x14ac:dyDescent="0.2">
      <c r="B326" s="9"/>
    </row>
    <row r="327" spans="2:2" ht="16" x14ac:dyDescent="0.2">
      <c r="B327" s="9"/>
    </row>
    <row r="328" spans="2:2" ht="16" x14ac:dyDescent="0.2">
      <c r="B328" s="9"/>
    </row>
    <row r="329" spans="2:2" ht="16" x14ac:dyDescent="0.2">
      <c r="B329" s="9"/>
    </row>
    <row r="330" spans="2:2" ht="16" x14ac:dyDescent="0.2">
      <c r="B330" s="9"/>
    </row>
    <row r="331" spans="2:2" ht="16" x14ac:dyDescent="0.2">
      <c r="B331" s="9"/>
    </row>
    <row r="332" spans="2:2" ht="16" x14ac:dyDescent="0.2">
      <c r="B332" s="9"/>
    </row>
    <row r="333" spans="2:2" ht="16" x14ac:dyDescent="0.2">
      <c r="B333" s="9"/>
    </row>
    <row r="334" spans="2:2" ht="16" x14ac:dyDescent="0.2">
      <c r="B334" s="9"/>
    </row>
    <row r="335" spans="2:2" ht="16" x14ac:dyDescent="0.2">
      <c r="B335" s="9"/>
    </row>
    <row r="336" spans="2:2" ht="16" x14ac:dyDescent="0.2">
      <c r="B336" s="9"/>
    </row>
    <row r="337" spans="2:2" ht="16" x14ac:dyDescent="0.2">
      <c r="B337" s="9"/>
    </row>
    <row r="338" spans="2:2" ht="16" x14ac:dyDescent="0.2">
      <c r="B338" s="9"/>
    </row>
    <row r="339" spans="2:2" ht="16" x14ac:dyDescent="0.2">
      <c r="B339" s="9"/>
    </row>
    <row r="340" spans="2:2" ht="16" x14ac:dyDescent="0.2">
      <c r="B340" s="9"/>
    </row>
    <row r="341" spans="2:2" ht="16" x14ac:dyDescent="0.2">
      <c r="B341" s="9"/>
    </row>
    <row r="342" spans="2:2" ht="16" x14ac:dyDescent="0.2">
      <c r="B342" s="9"/>
    </row>
    <row r="343" spans="2:2" ht="16" x14ac:dyDescent="0.2">
      <c r="B343" s="9"/>
    </row>
    <row r="344" spans="2:2" ht="16" x14ac:dyDescent="0.2">
      <c r="B344" s="9"/>
    </row>
    <row r="345" spans="2:2" ht="16" x14ac:dyDescent="0.2">
      <c r="B345" s="9"/>
    </row>
    <row r="346" spans="2:2" ht="16" x14ac:dyDescent="0.2">
      <c r="B346" s="9"/>
    </row>
    <row r="347" spans="2:2" ht="16" x14ac:dyDescent="0.2">
      <c r="B347" s="9"/>
    </row>
    <row r="348" spans="2:2" ht="16" x14ac:dyDescent="0.2">
      <c r="B348" s="9"/>
    </row>
    <row r="349" spans="2:2" ht="16" x14ac:dyDescent="0.2">
      <c r="B349" s="9"/>
    </row>
    <row r="350" spans="2:2" ht="16" x14ac:dyDescent="0.2">
      <c r="B350" s="9"/>
    </row>
    <row r="351" spans="2:2" ht="16" x14ac:dyDescent="0.2">
      <c r="B351" s="9"/>
    </row>
    <row r="352" spans="2:2" ht="16" x14ac:dyDescent="0.2">
      <c r="B352" s="9"/>
    </row>
    <row r="353" spans="2:2" ht="16" x14ac:dyDescent="0.2">
      <c r="B353" s="9"/>
    </row>
    <row r="354" spans="2:2" ht="16" x14ac:dyDescent="0.2">
      <c r="B354" s="9"/>
    </row>
    <row r="355" spans="2:2" ht="16" x14ac:dyDescent="0.2">
      <c r="B355" s="9"/>
    </row>
    <row r="356" spans="2:2" ht="16" x14ac:dyDescent="0.2">
      <c r="B356" s="9"/>
    </row>
    <row r="357" spans="2:2" ht="16" x14ac:dyDescent="0.2">
      <c r="B357" s="9"/>
    </row>
    <row r="358" spans="2:2" ht="16" x14ac:dyDescent="0.2">
      <c r="B358" s="9"/>
    </row>
    <row r="359" spans="2:2" ht="16" x14ac:dyDescent="0.2">
      <c r="B359" s="9"/>
    </row>
    <row r="360" spans="2:2" ht="16" x14ac:dyDescent="0.2">
      <c r="B360" s="9"/>
    </row>
    <row r="361" spans="2:2" ht="16" x14ac:dyDescent="0.2">
      <c r="B361" s="9"/>
    </row>
    <row r="362" spans="2:2" ht="16" x14ac:dyDescent="0.2">
      <c r="B362" s="9"/>
    </row>
    <row r="363" spans="2:2" ht="16" x14ac:dyDescent="0.2">
      <c r="B363" s="9"/>
    </row>
    <row r="364" spans="2:2" ht="16" x14ac:dyDescent="0.2">
      <c r="B364" s="9"/>
    </row>
    <row r="365" spans="2:2" ht="16" x14ac:dyDescent="0.2">
      <c r="B365" s="9"/>
    </row>
    <row r="366" spans="2:2" ht="16" x14ac:dyDescent="0.2">
      <c r="B366" s="9"/>
    </row>
    <row r="367" spans="2:2" ht="16" x14ac:dyDescent="0.2">
      <c r="B367" s="9"/>
    </row>
    <row r="368" spans="2:2" ht="16" x14ac:dyDescent="0.2">
      <c r="B368" s="9"/>
    </row>
    <row r="369" spans="2:2" ht="16" x14ac:dyDescent="0.2">
      <c r="B369" s="9"/>
    </row>
    <row r="370" spans="2:2" ht="16" x14ac:dyDescent="0.2">
      <c r="B370" s="9"/>
    </row>
    <row r="371" spans="2:2" ht="16" x14ac:dyDescent="0.2">
      <c r="B371" s="9"/>
    </row>
    <row r="372" spans="2:2" ht="16" x14ac:dyDescent="0.2">
      <c r="B372" s="9"/>
    </row>
    <row r="373" spans="2:2" ht="16" x14ac:dyDescent="0.2">
      <c r="B373" s="9"/>
    </row>
    <row r="374" spans="2:2" ht="16" x14ac:dyDescent="0.2">
      <c r="B374" s="9"/>
    </row>
    <row r="375" spans="2:2" ht="16" x14ac:dyDescent="0.2">
      <c r="B375" s="9"/>
    </row>
    <row r="376" spans="2:2" ht="16" x14ac:dyDescent="0.2">
      <c r="B376" s="9"/>
    </row>
    <row r="377" spans="2:2" ht="16" x14ac:dyDescent="0.2">
      <c r="B377" s="9"/>
    </row>
    <row r="378" spans="2:2" ht="16" x14ac:dyDescent="0.2">
      <c r="B378" s="9"/>
    </row>
    <row r="379" spans="2:2" ht="16" x14ac:dyDescent="0.2">
      <c r="B379" s="9"/>
    </row>
    <row r="380" spans="2:2" ht="16" x14ac:dyDescent="0.2">
      <c r="B380" s="9"/>
    </row>
    <row r="381" spans="2:2" ht="16" x14ac:dyDescent="0.2">
      <c r="B381" s="9"/>
    </row>
    <row r="382" spans="2:2" ht="16" x14ac:dyDescent="0.2">
      <c r="B382" s="9"/>
    </row>
    <row r="383" spans="2:2" ht="16" x14ac:dyDescent="0.2">
      <c r="B383" s="9"/>
    </row>
    <row r="384" spans="2:2" ht="16" x14ac:dyDescent="0.2">
      <c r="B384" s="9"/>
    </row>
    <row r="385" spans="2:2" ht="16" x14ac:dyDescent="0.2">
      <c r="B385" s="9"/>
    </row>
    <row r="386" spans="2:2" ht="16" x14ac:dyDescent="0.2">
      <c r="B386" s="9"/>
    </row>
    <row r="387" spans="2:2" ht="16" x14ac:dyDescent="0.2">
      <c r="B387" s="9"/>
    </row>
    <row r="388" spans="2:2" ht="16" x14ac:dyDescent="0.2">
      <c r="B388" s="9"/>
    </row>
    <row r="389" spans="2:2" ht="16" x14ac:dyDescent="0.2">
      <c r="B389" s="9"/>
    </row>
    <row r="390" spans="2:2" ht="16" x14ac:dyDescent="0.2">
      <c r="B390" s="9"/>
    </row>
    <row r="391" spans="2:2" ht="16" x14ac:dyDescent="0.2">
      <c r="B391" s="9"/>
    </row>
    <row r="392" spans="2:2" ht="16" x14ac:dyDescent="0.2">
      <c r="B392" s="9"/>
    </row>
    <row r="393" spans="2:2" ht="16" x14ac:dyDescent="0.2">
      <c r="B393" s="9"/>
    </row>
    <row r="394" spans="2:2" ht="16" x14ac:dyDescent="0.2">
      <c r="B394" s="9"/>
    </row>
    <row r="395" spans="2:2" ht="16" x14ac:dyDescent="0.2">
      <c r="B395" s="9"/>
    </row>
    <row r="396" spans="2:2" ht="16" x14ac:dyDescent="0.2">
      <c r="B396" s="9"/>
    </row>
    <row r="397" spans="2:2" ht="16" x14ac:dyDescent="0.2">
      <c r="B397" s="9"/>
    </row>
    <row r="398" spans="2:2" ht="16" x14ac:dyDescent="0.2">
      <c r="B398" s="9"/>
    </row>
    <row r="399" spans="2:2" ht="16" x14ac:dyDescent="0.2">
      <c r="B399" s="9"/>
    </row>
    <row r="400" spans="2:2" ht="16" x14ac:dyDescent="0.2">
      <c r="B400" s="9"/>
    </row>
    <row r="401" spans="2:2" ht="16" x14ac:dyDescent="0.2">
      <c r="B401" s="9"/>
    </row>
    <row r="402" spans="2:2" ht="16" x14ac:dyDescent="0.2">
      <c r="B402" s="9"/>
    </row>
    <row r="403" spans="2:2" ht="16" x14ac:dyDescent="0.2">
      <c r="B403" s="9"/>
    </row>
    <row r="404" spans="2:2" ht="16" x14ac:dyDescent="0.2">
      <c r="B404" s="9"/>
    </row>
    <row r="405" spans="2:2" ht="16" x14ac:dyDescent="0.2">
      <c r="B405" s="9"/>
    </row>
    <row r="406" spans="2:2" ht="16" x14ac:dyDescent="0.2">
      <c r="B406" s="9"/>
    </row>
    <row r="407" spans="2:2" ht="16" x14ac:dyDescent="0.2">
      <c r="B407" s="9"/>
    </row>
    <row r="408" spans="2:2" ht="16" x14ac:dyDescent="0.2">
      <c r="B408" s="9"/>
    </row>
    <row r="409" spans="2:2" ht="16" x14ac:dyDescent="0.2">
      <c r="B409" s="9"/>
    </row>
    <row r="410" spans="2:2" ht="16" x14ac:dyDescent="0.2">
      <c r="B410" s="9"/>
    </row>
    <row r="411" spans="2:2" ht="16" x14ac:dyDescent="0.2">
      <c r="B411" s="9"/>
    </row>
    <row r="412" spans="2:2" ht="16" x14ac:dyDescent="0.2">
      <c r="B412" s="9"/>
    </row>
    <row r="413" spans="2:2" ht="16" x14ac:dyDescent="0.2">
      <c r="B413" s="9"/>
    </row>
    <row r="414" spans="2:2" ht="16" x14ac:dyDescent="0.2">
      <c r="B414" s="9"/>
    </row>
    <row r="415" spans="2:2" ht="16" x14ac:dyDescent="0.2">
      <c r="B415" s="9"/>
    </row>
    <row r="416" spans="2:2" ht="16" x14ac:dyDescent="0.2">
      <c r="B416" s="9"/>
    </row>
    <row r="417" spans="2:2" ht="16" x14ac:dyDescent="0.2">
      <c r="B417" s="9"/>
    </row>
    <row r="418" spans="2:2" ht="16" x14ac:dyDescent="0.2">
      <c r="B418" s="9"/>
    </row>
    <row r="419" spans="2:2" ht="16" x14ac:dyDescent="0.2">
      <c r="B419" s="9"/>
    </row>
    <row r="420" spans="2:2" ht="16" x14ac:dyDescent="0.2">
      <c r="B420" s="9"/>
    </row>
    <row r="421" spans="2:2" ht="16" x14ac:dyDescent="0.2">
      <c r="B421" s="9"/>
    </row>
    <row r="422" spans="2:2" ht="16" x14ac:dyDescent="0.2">
      <c r="B422" s="9"/>
    </row>
    <row r="423" spans="2:2" ht="16" x14ac:dyDescent="0.2">
      <c r="B423" s="9"/>
    </row>
    <row r="424" spans="2:2" ht="16" x14ac:dyDescent="0.2">
      <c r="B424" s="9"/>
    </row>
    <row r="425" spans="2:2" ht="16" x14ac:dyDescent="0.2">
      <c r="B425" s="9"/>
    </row>
    <row r="426" spans="2:2" ht="16" x14ac:dyDescent="0.2">
      <c r="B426" s="9"/>
    </row>
    <row r="427" spans="2:2" ht="16" x14ac:dyDescent="0.2">
      <c r="B427" s="9"/>
    </row>
    <row r="428" spans="2:2" ht="16" x14ac:dyDescent="0.2">
      <c r="B428" s="9"/>
    </row>
    <row r="429" spans="2:2" ht="16" x14ac:dyDescent="0.2">
      <c r="B429" s="9"/>
    </row>
    <row r="430" spans="2:2" ht="16" x14ac:dyDescent="0.2">
      <c r="B430" s="9"/>
    </row>
    <row r="431" spans="2:2" ht="16" x14ac:dyDescent="0.2">
      <c r="B431" s="9"/>
    </row>
    <row r="432" spans="2:2" ht="16" x14ac:dyDescent="0.2">
      <c r="B432" s="9"/>
    </row>
    <row r="433" spans="2:2" ht="16" x14ac:dyDescent="0.2">
      <c r="B433" s="9"/>
    </row>
    <row r="434" spans="2:2" ht="16" x14ac:dyDescent="0.2">
      <c r="B434" s="9"/>
    </row>
    <row r="435" spans="2:2" ht="16" x14ac:dyDescent="0.2">
      <c r="B435" s="9"/>
    </row>
    <row r="436" spans="2:2" ht="16" x14ac:dyDescent="0.2">
      <c r="B436" s="9"/>
    </row>
    <row r="437" spans="2:2" ht="16" x14ac:dyDescent="0.2">
      <c r="B437" s="9"/>
    </row>
    <row r="438" spans="2:2" ht="16" x14ac:dyDescent="0.2">
      <c r="B438" s="9"/>
    </row>
    <row r="439" spans="2:2" ht="16" x14ac:dyDescent="0.2">
      <c r="B439" s="9"/>
    </row>
    <row r="440" spans="2:2" ht="16" x14ac:dyDescent="0.2">
      <c r="B440" s="9"/>
    </row>
    <row r="441" spans="2:2" ht="16" x14ac:dyDescent="0.2">
      <c r="B441" s="9"/>
    </row>
    <row r="442" spans="2:2" ht="16" x14ac:dyDescent="0.2">
      <c r="B442" s="9"/>
    </row>
    <row r="443" spans="2:2" ht="16" x14ac:dyDescent="0.2">
      <c r="B443" s="9"/>
    </row>
    <row r="444" spans="2:2" ht="16" x14ac:dyDescent="0.2">
      <c r="B444" s="9"/>
    </row>
    <row r="445" spans="2:2" ht="16" x14ac:dyDescent="0.2">
      <c r="B445" s="9"/>
    </row>
    <row r="446" spans="2:2" ht="16" x14ac:dyDescent="0.2">
      <c r="B446" s="9"/>
    </row>
    <row r="447" spans="2:2" ht="16" x14ac:dyDescent="0.2">
      <c r="B447" s="9"/>
    </row>
    <row r="448" spans="2:2" ht="16" x14ac:dyDescent="0.2">
      <c r="B448" s="9"/>
    </row>
    <row r="449" spans="2:2" ht="16" x14ac:dyDescent="0.2">
      <c r="B449" s="9"/>
    </row>
    <row r="450" spans="2:2" ht="16" x14ac:dyDescent="0.2">
      <c r="B450" s="9"/>
    </row>
    <row r="451" spans="2:2" ht="16" x14ac:dyDescent="0.2">
      <c r="B451" s="9"/>
    </row>
    <row r="452" spans="2:2" ht="16" x14ac:dyDescent="0.2">
      <c r="B452" s="9"/>
    </row>
    <row r="453" spans="2:2" ht="16" x14ac:dyDescent="0.2">
      <c r="B453" s="9"/>
    </row>
    <row r="454" spans="2:2" ht="16" x14ac:dyDescent="0.2">
      <c r="B454" s="9"/>
    </row>
    <row r="455" spans="2:2" ht="16" x14ac:dyDescent="0.2">
      <c r="B455" s="9"/>
    </row>
    <row r="456" spans="2:2" ht="16" x14ac:dyDescent="0.2">
      <c r="B456" s="9"/>
    </row>
    <row r="457" spans="2:2" ht="16" x14ac:dyDescent="0.2">
      <c r="B457" s="9"/>
    </row>
    <row r="458" spans="2:2" ht="16" x14ac:dyDescent="0.2">
      <c r="B458" s="9"/>
    </row>
    <row r="459" spans="2:2" ht="16" x14ac:dyDescent="0.2">
      <c r="B459" s="9"/>
    </row>
    <row r="460" spans="2:2" ht="16" x14ac:dyDescent="0.2">
      <c r="B460" s="9"/>
    </row>
    <row r="461" spans="2:2" ht="16" x14ac:dyDescent="0.2">
      <c r="B461" s="9"/>
    </row>
    <row r="462" spans="2:2" ht="16" x14ac:dyDescent="0.2">
      <c r="B462" s="9"/>
    </row>
    <row r="463" spans="2:2" ht="16" x14ac:dyDescent="0.2">
      <c r="B463" s="9"/>
    </row>
    <row r="464" spans="2:2" ht="16" x14ac:dyDescent="0.2">
      <c r="B464" s="9"/>
    </row>
    <row r="465" spans="2:2" ht="16" x14ac:dyDescent="0.2">
      <c r="B465" s="9"/>
    </row>
    <row r="466" spans="2:2" ht="16" x14ac:dyDescent="0.2">
      <c r="B466" s="9"/>
    </row>
    <row r="467" spans="2:2" ht="16" x14ac:dyDescent="0.2">
      <c r="B467" s="9"/>
    </row>
    <row r="468" spans="2:2" ht="16" x14ac:dyDescent="0.2">
      <c r="B468" s="9"/>
    </row>
    <row r="469" spans="2:2" ht="16" x14ac:dyDescent="0.2">
      <c r="B469" s="9"/>
    </row>
    <row r="470" spans="2:2" ht="16" x14ac:dyDescent="0.2">
      <c r="B470" s="9"/>
    </row>
    <row r="471" spans="2:2" ht="16" x14ac:dyDescent="0.2">
      <c r="B471" s="9"/>
    </row>
    <row r="472" spans="2:2" ht="16" x14ac:dyDescent="0.2">
      <c r="B472" s="9"/>
    </row>
    <row r="473" spans="2:2" ht="16" x14ac:dyDescent="0.2">
      <c r="B473" s="9"/>
    </row>
    <row r="474" spans="2:2" ht="16" x14ac:dyDescent="0.2">
      <c r="B474" s="9"/>
    </row>
    <row r="475" spans="2:2" ht="16" x14ac:dyDescent="0.2">
      <c r="B475" s="9"/>
    </row>
    <row r="476" spans="2:2" ht="16" x14ac:dyDescent="0.2">
      <c r="B476" s="9"/>
    </row>
    <row r="477" spans="2:2" ht="16" x14ac:dyDescent="0.2">
      <c r="B477" s="9"/>
    </row>
    <row r="478" spans="2:2" ht="16" x14ac:dyDescent="0.2">
      <c r="B478" s="9"/>
    </row>
    <row r="479" spans="2:2" ht="16" x14ac:dyDescent="0.2">
      <c r="B479" s="9"/>
    </row>
    <row r="480" spans="2:2" ht="16" x14ac:dyDescent="0.2">
      <c r="B480" s="9"/>
    </row>
    <row r="481" spans="2:2" ht="16" x14ac:dyDescent="0.2">
      <c r="B481" s="9"/>
    </row>
    <row r="482" spans="2:2" ht="16" x14ac:dyDescent="0.2">
      <c r="B482" s="9"/>
    </row>
    <row r="483" spans="2:2" ht="16" x14ac:dyDescent="0.2">
      <c r="B483" s="9"/>
    </row>
    <row r="484" spans="2:2" ht="16" x14ac:dyDescent="0.2">
      <c r="B484" s="9"/>
    </row>
    <row r="485" spans="2:2" ht="16" x14ac:dyDescent="0.2">
      <c r="B485" s="9"/>
    </row>
    <row r="486" spans="2:2" ht="16" x14ac:dyDescent="0.2">
      <c r="B486" s="9"/>
    </row>
    <row r="487" spans="2:2" ht="16" x14ac:dyDescent="0.2">
      <c r="B487" s="9"/>
    </row>
    <row r="488" spans="2:2" ht="16" x14ac:dyDescent="0.2">
      <c r="B488" s="9"/>
    </row>
    <row r="489" spans="2:2" ht="16" x14ac:dyDescent="0.2">
      <c r="B489" s="9"/>
    </row>
    <row r="490" spans="2:2" ht="16" x14ac:dyDescent="0.2">
      <c r="B490" s="9"/>
    </row>
    <row r="491" spans="2:2" ht="16" x14ac:dyDescent="0.2">
      <c r="B491" s="9"/>
    </row>
    <row r="492" spans="2:2" ht="16" x14ac:dyDescent="0.2">
      <c r="B492" s="9"/>
    </row>
    <row r="493" spans="2:2" ht="16" x14ac:dyDescent="0.2">
      <c r="B493" s="9"/>
    </row>
    <row r="494" spans="2:2" ht="16" x14ac:dyDescent="0.2">
      <c r="B494" s="9"/>
    </row>
    <row r="495" spans="2:2" ht="16" x14ac:dyDescent="0.2">
      <c r="B495" s="9"/>
    </row>
    <row r="496" spans="2:2" ht="16" x14ac:dyDescent="0.2">
      <c r="B496" s="9"/>
    </row>
    <row r="497" spans="2:2" ht="16" x14ac:dyDescent="0.2">
      <c r="B497" s="9"/>
    </row>
    <row r="498" spans="2:2" ht="16" x14ac:dyDescent="0.2">
      <c r="B498" s="9"/>
    </row>
    <row r="499" spans="2:2" ht="16" x14ac:dyDescent="0.2">
      <c r="B499" s="9"/>
    </row>
    <row r="500" spans="2:2" ht="16" x14ac:dyDescent="0.2">
      <c r="B500" s="9"/>
    </row>
    <row r="501" spans="2:2" ht="16" x14ac:dyDescent="0.2">
      <c r="B501" s="9"/>
    </row>
    <row r="502" spans="2:2" ht="16" x14ac:dyDescent="0.2">
      <c r="B502" s="9"/>
    </row>
    <row r="503" spans="2:2" ht="16" x14ac:dyDescent="0.2">
      <c r="B503" s="9"/>
    </row>
    <row r="504" spans="2:2" ht="16" x14ac:dyDescent="0.2">
      <c r="B504" s="9"/>
    </row>
    <row r="505" spans="2:2" ht="16" x14ac:dyDescent="0.2">
      <c r="B505" s="9"/>
    </row>
    <row r="506" spans="2:2" ht="16" x14ac:dyDescent="0.2">
      <c r="B506" s="9"/>
    </row>
    <row r="507" spans="2:2" ht="16" x14ac:dyDescent="0.2">
      <c r="B507" s="9"/>
    </row>
    <row r="508" spans="2:2" ht="16" x14ac:dyDescent="0.2">
      <c r="B508" s="9"/>
    </row>
    <row r="509" spans="2:2" ht="16" x14ac:dyDescent="0.2">
      <c r="B509" s="9"/>
    </row>
    <row r="510" spans="2:2" ht="16" x14ac:dyDescent="0.2">
      <c r="B510" s="9"/>
    </row>
    <row r="511" spans="2:2" ht="16" x14ac:dyDescent="0.2">
      <c r="B511" s="9"/>
    </row>
    <row r="512" spans="2:2" ht="16" x14ac:dyDescent="0.2">
      <c r="B512" s="9"/>
    </row>
    <row r="513" spans="2:2" ht="16" x14ac:dyDescent="0.2">
      <c r="B513" s="9"/>
    </row>
    <row r="514" spans="2:2" ht="16" x14ac:dyDescent="0.2">
      <c r="B514" s="9"/>
    </row>
    <row r="515" spans="2:2" ht="16" x14ac:dyDescent="0.2">
      <c r="B515" s="9"/>
    </row>
    <row r="516" spans="2:2" ht="16" x14ac:dyDescent="0.2">
      <c r="B516" s="9"/>
    </row>
    <row r="517" spans="2:2" ht="16" x14ac:dyDescent="0.2">
      <c r="B517" s="9"/>
    </row>
    <row r="518" spans="2:2" ht="16" x14ac:dyDescent="0.2">
      <c r="B518" s="9"/>
    </row>
    <row r="519" spans="2:2" ht="16" x14ac:dyDescent="0.2">
      <c r="B519" s="9"/>
    </row>
    <row r="520" spans="2:2" ht="16" x14ac:dyDescent="0.2">
      <c r="B520" s="9"/>
    </row>
    <row r="521" spans="2:2" ht="16" x14ac:dyDescent="0.2">
      <c r="B521" s="9"/>
    </row>
    <row r="522" spans="2:2" ht="16" x14ac:dyDescent="0.2">
      <c r="B522" s="9"/>
    </row>
    <row r="523" spans="2:2" ht="16" x14ac:dyDescent="0.2">
      <c r="B523" s="9"/>
    </row>
    <row r="524" spans="2:2" ht="16" x14ac:dyDescent="0.2">
      <c r="B524" s="9"/>
    </row>
    <row r="525" spans="2:2" ht="16" x14ac:dyDescent="0.2">
      <c r="B525" s="9"/>
    </row>
    <row r="526" spans="2:2" ht="16" x14ac:dyDescent="0.2">
      <c r="B526" s="9"/>
    </row>
    <row r="527" spans="2:2" ht="16" x14ac:dyDescent="0.2">
      <c r="B527" s="9"/>
    </row>
    <row r="528" spans="2:2" ht="16" x14ac:dyDescent="0.2">
      <c r="B528" s="9"/>
    </row>
    <row r="529" spans="2:2" ht="16" x14ac:dyDescent="0.2">
      <c r="B529" s="9"/>
    </row>
    <row r="530" spans="2:2" ht="16" x14ac:dyDescent="0.2">
      <c r="B530" s="9"/>
    </row>
    <row r="531" spans="2:2" ht="16" x14ac:dyDescent="0.2">
      <c r="B531" s="9"/>
    </row>
    <row r="532" spans="2:2" ht="16" x14ac:dyDescent="0.2">
      <c r="B532" s="9"/>
    </row>
    <row r="533" spans="2:2" ht="16" x14ac:dyDescent="0.2">
      <c r="B533" s="9"/>
    </row>
    <row r="534" spans="2:2" ht="16" x14ac:dyDescent="0.2">
      <c r="B534" s="9"/>
    </row>
    <row r="535" spans="2:2" ht="16" x14ac:dyDescent="0.2">
      <c r="B535" s="9"/>
    </row>
    <row r="536" spans="2:2" ht="16" x14ac:dyDescent="0.2">
      <c r="B536" s="9"/>
    </row>
    <row r="537" spans="2:2" ht="16" x14ac:dyDescent="0.2">
      <c r="B537" s="9"/>
    </row>
    <row r="538" spans="2:2" ht="16" x14ac:dyDescent="0.2">
      <c r="B538" s="9"/>
    </row>
    <row r="539" spans="2:2" ht="16" x14ac:dyDescent="0.2">
      <c r="B539" s="9"/>
    </row>
    <row r="540" spans="2:2" ht="16" x14ac:dyDescent="0.2">
      <c r="B540" s="9"/>
    </row>
    <row r="541" spans="2:2" ht="16" x14ac:dyDescent="0.2">
      <c r="B541" s="9"/>
    </row>
    <row r="542" spans="2:2" ht="16" x14ac:dyDescent="0.2">
      <c r="B542" s="9"/>
    </row>
    <row r="543" spans="2:2" ht="16" x14ac:dyDescent="0.2">
      <c r="B543" s="9"/>
    </row>
    <row r="544" spans="2:2" ht="16" x14ac:dyDescent="0.2">
      <c r="B544" s="9"/>
    </row>
    <row r="545" spans="2:2" ht="16" x14ac:dyDescent="0.2">
      <c r="B545" s="9"/>
    </row>
    <row r="546" spans="2:2" ht="16" x14ac:dyDescent="0.2">
      <c r="B546" s="9"/>
    </row>
    <row r="547" spans="2:2" ht="16" x14ac:dyDescent="0.2">
      <c r="B547" s="9"/>
    </row>
    <row r="548" spans="2:2" ht="16" x14ac:dyDescent="0.2">
      <c r="B548" s="9"/>
    </row>
    <row r="549" spans="2:2" ht="16" x14ac:dyDescent="0.2">
      <c r="B549" s="9"/>
    </row>
    <row r="550" spans="2:2" ht="16" x14ac:dyDescent="0.2">
      <c r="B550" s="9"/>
    </row>
    <row r="551" spans="2:2" ht="16" x14ac:dyDescent="0.2">
      <c r="B551" s="9"/>
    </row>
    <row r="552" spans="2:2" ht="16" x14ac:dyDescent="0.2">
      <c r="B552" s="9"/>
    </row>
    <row r="553" spans="2:2" ht="16" x14ac:dyDescent="0.2">
      <c r="B553" s="9"/>
    </row>
    <row r="554" spans="2:2" ht="16" x14ac:dyDescent="0.2">
      <c r="B554" s="9"/>
    </row>
    <row r="555" spans="2:2" ht="16" x14ac:dyDescent="0.2">
      <c r="B555" s="9"/>
    </row>
    <row r="556" spans="2:2" ht="16" x14ac:dyDescent="0.2">
      <c r="B556" s="9"/>
    </row>
    <row r="557" spans="2:2" ht="16" x14ac:dyDescent="0.2">
      <c r="B557" s="9"/>
    </row>
    <row r="558" spans="2:2" ht="16" x14ac:dyDescent="0.2">
      <c r="B558" s="9"/>
    </row>
    <row r="559" spans="2:2" ht="16" x14ac:dyDescent="0.2">
      <c r="B559" s="9"/>
    </row>
    <row r="560" spans="2:2" ht="16" x14ac:dyDescent="0.2">
      <c r="B560" s="9"/>
    </row>
    <row r="561" spans="2:2" ht="16" x14ac:dyDescent="0.2">
      <c r="B561" s="9"/>
    </row>
    <row r="562" spans="2:2" ht="16" x14ac:dyDescent="0.2">
      <c r="B562" s="9"/>
    </row>
    <row r="563" spans="2:2" ht="16" x14ac:dyDescent="0.2">
      <c r="B563" s="9"/>
    </row>
    <row r="564" spans="2:2" ht="16" x14ac:dyDescent="0.2">
      <c r="B564" s="9"/>
    </row>
    <row r="565" spans="2:2" ht="16" x14ac:dyDescent="0.2">
      <c r="B565" s="9"/>
    </row>
    <row r="566" spans="2:2" ht="16" x14ac:dyDescent="0.2">
      <c r="B566" s="9"/>
    </row>
    <row r="567" spans="2:2" ht="16" x14ac:dyDescent="0.2">
      <c r="B567" s="9"/>
    </row>
    <row r="568" spans="2:2" ht="16" x14ac:dyDescent="0.2">
      <c r="B568" s="9"/>
    </row>
    <row r="569" spans="2:2" ht="16" x14ac:dyDescent="0.2">
      <c r="B569" s="9"/>
    </row>
    <row r="570" spans="2:2" ht="16" x14ac:dyDescent="0.2">
      <c r="B570" s="9"/>
    </row>
    <row r="571" spans="2:2" ht="16" x14ac:dyDescent="0.2">
      <c r="B571" s="9"/>
    </row>
    <row r="572" spans="2:2" ht="16" x14ac:dyDescent="0.2">
      <c r="B572" s="9"/>
    </row>
    <row r="573" spans="2:2" ht="16" x14ac:dyDescent="0.2">
      <c r="B573" s="9"/>
    </row>
    <row r="574" spans="2:2" ht="16" x14ac:dyDescent="0.2">
      <c r="B574" s="9"/>
    </row>
    <row r="575" spans="2:2" ht="16" x14ac:dyDescent="0.2">
      <c r="B575" s="9"/>
    </row>
    <row r="576" spans="2:2" ht="16" x14ac:dyDescent="0.2">
      <c r="B576" s="9"/>
    </row>
    <row r="577" spans="2:2" ht="16" x14ac:dyDescent="0.2">
      <c r="B577" s="9"/>
    </row>
    <row r="578" spans="2:2" ht="16" x14ac:dyDescent="0.2">
      <c r="B578" s="9"/>
    </row>
    <row r="579" spans="2:2" ht="16" x14ac:dyDescent="0.2">
      <c r="B579" s="9"/>
    </row>
    <row r="580" spans="2:2" ht="16" x14ac:dyDescent="0.2">
      <c r="B580" s="9"/>
    </row>
    <row r="581" spans="2:2" ht="16" x14ac:dyDescent="0.2">
      <c r="B581" s="9"/>
    </row>
    <row r="582" spans="2:2" ht="16" x14ac:dyDescent="0.2">
      <c r="B582" s="9"/>
    </row>
    <row r="583" spans="2:2" ht="16" x14ac:dyDescent="0.2">
      <c r="B583" s="9"/>
    </row>
    <row r="584" spans="2:2" ht="16" x14ac:dyDescent="0.2">
      <c r="B584" s="9"/>
    </row>
    <row r="585" spans="2:2" ht="16" x14ac:dyDescent="0.2">
      <c r="B585" s="9"/>
    </row>
    <row r="586" spans="2:2" ht="16" x14ac:dyDescent="0.2">
      <c r="B586" s="9"/>
    </row>
    <row r="587" spans="2:2" ht="16" x14ac:dyDescent="0.2">
      <c r="B587" s="9"/>
    </row>
    <row r="588" spans="2:2" ht="16" x14ac:dyDescent="0.2">
      <c r="B588" s="9"/>
    </row>
    <row r="589" spans="2:2" ht="16" x14ac:dyDescent="0.2">
      <c r="B589" s="9"/>
    </row>
    <row r="590" spans="2:2" ht="16" x14ac:dyDescent="0.2">
      <c r="B590" s="9"/>
    </row>
    <row r="591" spans="2:2" ht="16" x14ac:dyDescent="0.2">
      <c r="B591" s="9"/>
    </row>
    <row r="592" spans="2:2" ht="16" x14ac:dyDescent="0.2">
      <c r="B592" s="9"/>
    </row>
    <row r="593" spans="2:2" ht="16" x14ac:dyDescent="0.2">
      <c r="B593" s="9"/>
    </row>
    <row r="594" spans="2:2" ht="16" x14ac:dyDescent="0.2">
      <c r="B594" s="9"/>
    </row>
    <row r="595" spans="2:2" ht="16" x14ac:dyDescent="0.2">
      <c r="B595" s="9"/>
    </row>
    <row r="596" spans="2:2" ht="16" x14ac:dyDescent="0.2">
      <c r="B596" s="9"/>
    </row>
    <row r="597" spans="2:2" ht="16" x14ac:dyDescent="0.2">
      <c r="B597" s="9"/>
    </row>
    <row r="598" spans="2:2" ht="16" x14ac:dyDescent="0.2">
      <c r="B598" s="9"/>
    </row>
    <row r="599" spans="2:2" ht="16" x14ac:dyDescent="0.2">
      <c r="B599" s="9"/>
    </row>
    <row r="600" spans="2:2" ht="16" x14ac:dyDescent="0.2">
      <c r="B600" s="9"/>
    </row>
    <row r="601" spans="2:2" ht="16" x14ac:dyDescent="0.2">
      <c r="B601" s="9"/>
    </row>
    <row r="602" spans="2:2" ht="16" x14ac:dyDescent="0.2">
      <c r="B602" s="9"/>
    </row>
    <row r="603" spans="2:2" ht="16" x14ac:dyDescent="0.2">
      <c r="B603" s="9"/>
    </row>
    <row r="604" spans="2:2" ht="16" x14ac:dyDescent="0.2">
      <c r="B604" s="9"/>
    </row>
    <row r="605" spans="2:2" ht="16" x14ac:dyDescent="0.2">
      <c r="B605" s="9"/>
    </row>
    <row r="606" spans="2:2" ht="16" x14ac:dyDescent="0.2">
      <c r="B606" s="9"/>
    </row>
    <row r="607" spans="2:2" ht="16" x14ac:dyDescent="0.2">
      <c r="B607" s="9"/>
    </row>
    <row r="608" spans="2:2" ht="16" x14ac:dyDescent="0.2">
      <c r="B608" s="9"/>
    </row>
    <row r="609" spans="2:2" ht="16" x14ac:dyDescent="0.2">
      <c r="B609" s="9"/>
    </row>
    <row r="610" spans="2:2" ht="16" x14ac:dyDescent="0.2">
      <c r="B610" s="9"/>
    </row>
    <row r="611" spans="2:2" ht="16" x14ac:dyDescent="0.2">
      <c r="B611" s="9"/>
    </row>
    <row r="612" spans="2:2" ht="16" x14ac:dyDescent="0.2">
      <c r="B612" s="9"/>
    </row>
    <row r="613" spans="2:2" ht="16" x14ac:dyDescent="0.2">
      <c r="B613" s="9"/>
    </row>
    <row r="614" spans="2:2" ht="16" x14ac:dyDescent="0.2">
      <c r="B614" s="9"/>
    </row>
    <row r="615" spans="2:2" ht="16" x14ac:dyDescent="0.2">
      <c r="B615" s="9"/>
    </row>
    <row r="616" spans="2:2" ht="16" x14ac:dyDescent="0.2">
      <c r="B616" s="9"/>
    </row>
    <row r="617" spans="2:2" ht="16" x14ac:dyDescent="0.2">
      <c r="B617" s="9"/>
    </row>
    <row r="618" spans="2:2" ht="16" x14ac:dyDescent="0.2">
      <c r="B618" s="9"/>
    </row>
    <row r="619" spans="2:2" ht="16" x14ac:dyDescent="0.2">
      <c r="B619" s="9"/>
    </row>
    <row r="620" spans="2:2" ht="16" x14ac:dyDescent="0.2">
      <c r="B620" s="9"/>
    </row>
    <row r="621" spans="2:2" ht="16" x14ac:dyDescent="0.2">
      <c r="B621" s="9"/>
    </row>
    <row r="622" spans="2:2" ht="16" x14ac:dyDescent="0.2">
      <c r="B622" s="9"/>
    </row>
    <row r="623" spans="2:2" ht="16" x14ac:dyDescent="0.2">
      <c r="B623" s="9"/>
    </row>
    <row r="624" spans="2:2" ht="16" x14ac:dyDescent="0.2">
      <c r="B624" s="9"/>
    </row>
    <row r="625" spans="2:2" ht="16" x14ac:dyDescent="0.2">
      <c r="B625" s="9"/>
    </row>
    <row r="626" spans="2:2" ht="16" x14ac:dyDescent="0.2">
      <c r="B626" s="9"/>
    </row>
    <row r="627" spans="2:2" ht="16" x14ac:dyDescent="0.2">
      <c r="B627" s="9"/>
    </row>
    <row r="628" spans="2:2" ht="16" x14ac:dyDescent="0.2">
      <c r="B628" s="9"/>
    </row>
    <row r="629" spans="2:2" ht="16" x14ac:dyDescent="0.2">
      <c r="B629" s="9"/>
    </row>
    <row r="630" spans="2:2" ht="16" x14ac:dyDescent="0.2">
      <c r="B630" s="9"/>
    </row>
    <row r="631" spans="2:2" ht="16" x14ac:dyDescent="0.2">
      <c r="B631" s="9"/>
    </row>
    <row r="632" spans="2:2" ht="16" x14ac:dyDescent="0.2">
      <c r="B632" s="9"/>
    </row>
    <row r="633" spans="2:2" ht="16" x14ac:dyDescent="0.2">
      <c r="B633" s="9"/>
    </row>
    <row r="634" spans="2:2" ht="16" x14ac:dyDescent="0.2">
      <c r="B634" s="9"/>
    </row>
    <row r="635" spans="2:2" ht="16" x14ac:dyDescent="0.2">
      <c r="B635" s="9"/>
    </row>
    <row r="636" spans="2:2" ht="16" x14ac:dyDescent="0.2">
      <c r="B636" s="9"/>
    </row>
    <row r="637" spans="2:2" ht="16" x14ac:dyDescent="0.2">
      <c r="B637" s="9"/>
    </row>
    <row r="638" spans="2:2" ht="16" x14ac:dyDescent="0.2">
      <c r="B638" s="9"/>
    </row>
    <row r="639" spans="2:2" ht="16" x14ac:dyDescent="0.2">
      <c r="B639" s="9"/>
    </row>
    <row r="640" spans="2:2" ht="16" x14ac:dyDescent="0.2">
      <c r="B640" s="9"/>
    </row>
    <row r="641" spans="2:2" ht="16" x14ac:dyDescent="0.2">
      <c r="B641" s="9"/>
    </row>
    <row r="642" spans="2:2" ht="16" x14ac:dyDescent="0.2">
      <c r="B642" s="9"/>
    </row>
    <row r="643" spans="2:2" ht="16" x14ac:dyDescent="0.2">
      <c r="B643" s="9"/>
    </row>
    <row r="644" spans="2:2" ht="16" x14ac:dyDescent="0.2">
      <c r="B644" s="9"/>
    </row>
    <row r="645" spans="2:2" ht="16" x14ac:dyDescent="0.2">
      <c r="B645" s="9"/>
    </row>
    <row r="646" spans="2:2" ht="16" x14ac:dyDescent="0.2">
      <c r="B646" s="9"/>
    </row>
    <row r="647" spans="2:2" ht="16" x14ac:dyDescent="0.2">
      <c r="B647" s="9"/>
    </row>
    <row r="648" spans="2:2" ht="16" x14ac:dyDescent="0.2">
      <c r="B648" s="9"/>
    </row>
    <row r="649" spans="2:2" ht="16" x14ac:dyDescent="0.2">
      <c r="B649" s="9"/>
    </row>
    <row r="650" spans="2:2" ht="16" x14ac:dyDescent="0.2">
      <c r="B650" s="9"/>
    </row>
    <row r="651" spans="2:2" ht="16" x14ac:dyDescent="0.2">
      <c r="B651" s="9"/>
    </row>
    <row r="652" spans="2:2" ht="16" x14ac:dyDescent="0.2">
      <c r="B652" s="9"/>
    </row>
    <row r="653" spans="2:2" ht="16" x14ac:dyDescent="0.2">
      <c r="B653" s="9"/>
    </row>
    <row r="654" spans="2:2" ht="16" x14ac:dyDescent="0.2">
      <c r="B654" s="9"/>
    </row>
    <row r="655" spans="2:2" ht="16" x14ac:dyDescent="0.2">
      <c r="B655" s="9"/>
    </row>
    <row r="656" spans="2:2" ht="16" x14ac:dyDescent="0.2">
      <c r="B656" s="9"/>
    </row>
    <row r="657" spans="2:2" ht="16" x14ac:dyDescent="0.2">
      <c r="B657" s="9"/>
    </row>
    <row r="658" spans="2:2" ht="16" x14ac:dyDescent="0.2">
      <c r="B658" s="9"/>
    </row>
    <row r="659" spans="2:2" ht="16" x14ac:dyDescent="0.2">
      <c r="B659" s="9"/>
    </row>
    <row r="660" spans="2:2" ht="16" x14ac:dyDescent="0.2">
      <c r="B660" s="9"/>
    </row>
    <row r="661" spans="2:2" ht="16" x14ac:dyDescent="0.2">
      <c r="B661" s="9"/>
    </row>
    <row r="662" spans="2:2" ht="16" x14ac:dyDescent="0.2">
      <c r="B662" s="9"/>
    </row>
    <row r="663" spans="2:2" ht="16" x14ac:dyDescent="0.2">
      <c r="B663" s="9"/>
    </row>
    <row r="664" spans="2:2" ht="16" x14ac:dyDescent="0.2">
      <c r="B664" s="9"/>
    </row>
    <row r="665" spans="2:2" ht="16" x14ac:dyDescent="0.2">
      <c r="B665" s="9"/>
    </row>
    <row r="666" spans="2:2" ht="16" x14ac:dyDescent="0.2">
      <c r="B666" s="9"/>
    </row>
    <row r="667" spans="2:2" ht="16" x14ac:dyDescent="0.2">
      <c r="B667" s="9"/>
    </row>
    <row r="668" spans="2:2" ht="16" x14ac:dyDescent="0.2">
      <c r="B668" s="9"/>
    </row>
    <row r="669" spans="2:2" ht="16" x14ac:dyDescent="0.2">
      <c r="B669" s="9"/>
    </row>
    <row r="670" spans="2:2" ht="16" x14ac:dyDescent="0.2">
      <c r="B670" s="9"/>
    </row>
    <row r="671" spans="2:2" ht="16" x14ac:dyDescent="0.2">
      <c r="B671" s="9"/>
    </row>
    <row r="672" spans="2:2" ht="16" x14ac:dyDescent="0.2">
      <c r="B672" s="9"/>
    </row>
    <row r="673" spans="2:2" ht="16" x14ac:dyDescent="0.2">
      <c r="B673" s="9"/>
    </row>
    <row r="674" spans="2:2" ht="16" x14ac:dyDescent="0.2">
      <c r="B674" s="9"/>
    </row>
    <row r="675" spans="2:2" ht="16" x14ac:dyDescent="0.2">
      <c r="B675" s="9"/>
    </row>
    <row r="676" spans="2:2" ht="16" x14ac:dyDescent="0.2">
      <c r="B676" s="9"/>
    </row>
    <row r="677" spans="2:2" ht="16" x14ac:dyDescent="0.2">
      <c r="B677" s="9"/>
    </row>
    <row r="678" spans="2:2" ht="16" x14ac:dyDescent="0.2">
      <c r="B678" s="9"/>
    </row>
    <row r="679" spans="2:2" ht="16" x14ac:dyDescent="0.2">
      <c r="B679" s="9"/>
    </row>
    <row r="680" spans="2:2" ht="16" x14ac:dyDescent="0.2">
      <c r="B680" s="9"/>
    </row>
    <row r="681" spans="2:2" ht="16" x14ac:dyDescent="0.2">
      <c r="B681" s="9"/>
    </row>
    <row r="682" spans="2:2" ht="16" x14ac:dyDescent="0.2">
      <c r="B682" s="9"/>
    </row>
    <row r="683" spans="2:2" ht="16" x14ac:dyDescent="0.2">
      <c r="B683" s="9"/>
    </row>
    <row r="684" spans="2:2" ht="16" x14ac:dyDescent="0.2">
      <c r="B684" s="9"/>
    </row>
    <row r="685" spans="2:2" ht="16" x14ac:dyDescent="0.2">
      <c r="B685" s="9"/>
    </row>
    <row r="686" spans="2:2" ht="16" x14ac:dyDescent="0.2">
      <c r="B686" s="9"/>
    </row>
    <row r="687" spans="2:2" ht="16" x14ac:dyDescent="0.2">
      <c r="B687" s="9"/>
    </row>
    <row r="688" spans="2:2" ht="16" x14ac:dyDescent="0.2">
      <c r="B688" s="9"/>
    </row>
    <row r="689" spans="2:2" ht="16" x14ac:dyDescent="0.2">
      <c r="B689" s="9"/>
    </row>
    <row r="690" spans="2:2" ht="16" x14ac:dyDescent="0.2">
      <c r="B690" s="9"/>
    </row>
    <row r="691" spans="2:2" ht="16" x14ac:dyDescent="0.2">
      <c r="B691" s="9"/>
    </row>
    <row r="692" spans="2:2" ht="16" x14ac:dyDescent="0.2">
      <c r="B692" s="9"/>
    </row>
    <row r="693" spans="2:2" ht="16" x14ac:dyDescent="0.2">
      <c r="B693" s="9"/>
    </row>
    <row r="694" spans="2:2" ht="16" x14ac:dyDescent="0.2">
      <c r="B694" s="9"/>
    </row>
    <row r="695" spans="2:2" ht="16" x14ac:dyDescent="0.2">
      <c r="B695" s="9"/>
    </row>
    <row r="696" spans="2:2" ht="16" x14ac:dyDescent="0.2">
      <c r="B696" s="9"/>
    </row>
    <row r="697" spans="2:2" ht="16" x14ac:dyDescent="0.2">
      <c r="B697" s="9"/>
    </row>
    <row r="698" spans="2:2" ht="16" x14ac:dyDescent="0.2">
      <c r="B698" s="9"/>
    </row>
    <row r="699" spans="2:2" ht="16" x14ac:dyDescent="0.2">
      <c r="B699" s="9"/>
    </row>
    <row r="700" spans="2:2" ht="16" x14ac:dyDescent="0.2">
      <c r="B700" s="9"/>
    </row>
    <row r="701" spans="2:2" ht="16" x14ac:dyDescent="0.2">
      <c r="B701" s="9"/>
    </row>
    <row r="702" spans="2:2" ht="16" x14ac:dyDescent="0.2">
      <c r="B702" s="9"/>
    </row>
    <row r="703" spans="2:2" ht="16" x14ac:dyDescent="0.2">
      <c r="B703" s="9"/>
    </row>
    <row r="704" spans="2:2" ht="16" x14ac:dyDescent="0.2">
      <c r="B704" s="9"/>
    </row>
    <row r="705" spans="2:2" ht="16" x14ac:dyDescent="0.2">
      <c r="B705" s="9"/>
    </row>
    <row r="706" spans="2:2" ht="16" x14ac:dyDescent="0.2">
      <c r="B706" s="9"/>
    </row>
    <row r="707" spans="2:2" ht="16" x14ac:dyDescent="0.2">
      <c r="B707" s="9"/>
    </row>
    <row r="708" spans="2:2" ht="16" x14ac:dyDescent="0.2">
      <c r="B708" s="9"/>
    </row>
    <row r="709" spans="2:2" ht="16" x14ac:dyDescent="0.2">
      <c r="B709" s="9"/>
    </row>
    <row r="710" spans="2:2" ht="16" x14ac:dyDescent="0.2">
      <c r="B710" s="9"/>
    </row>
    <row r="711" spans="2:2" ht="16" x14ac:dyDescent="0.2">
      <c r="B711" s="9"/>
    </row>
    <row r="712" spans="2:2" ht="16" x14ac:dyDescent="0.2">
      <c r="B712" s="9"/>
    </row>
    <row r="713" spans="2:2" ht="16" x14ac:dyDescent="0.2">
      <c r="B713" s="9"/>
    </row>
    <row r="714" spans="2:2" ht="16" x14ac:dyDescent="0.2">
      <c r="B714" s="9"/>
    </row>
    <row r="715" spans="2:2" ht="16" x14ac:dyDescent="0.2">
      <c r="B715" s="9"/>
    </row>
    <row r="716" spans="2:2" ht="16" x14ac:dyDescent="0.2">
      <c r="B716" s="9"/>
    </row>
    <row r="717" spans="2:2" ht="16" x14ac:dyDescent="0.2">
      <c r="B717" s="9"/>
    </row>
    <row r="718" spans="2:2" ht="16" x14ac:dyDescent="0.2">
      <c r="B718" s="9"/>
    </row>
    <row r="719" spans="2:2" ht="16" x14ac:dyDescent="0.2">
      <c r="B719" s="9"/>
    </row>
    <row r="720" spans="2:2" ht="16" x14ac:dyDescent="0.2">
      <c r="B720" s="9"/>
    </row>
    <row r="721" spans="2:2" ht="16" x14ac:dyDescent="0.2">
      <c r="B721" s="9"/>
    </row>
    <row r="722" spans="2:2" ht="16" x14ac:dyDescent="0.2">
      <c r="B722" s="9"/>
    </row>
    <row r="723" spans="2:2" ht="16" x14ac:dyDescent="0.2">
      <c r="B723" s="9"/>
    </row>
    <row r="724" spans="2:2" ht="16" x14ac:dyDescent="0.2">
      <c r="B724" s="9"/>
    </row>
    <row r="725" spans="2:2" ht="16" x14ac:dyDescent="0.2">
      <c r="B725" s="9"/>
    </row>
    <row r="726" spans="2:2" ht="16" x14ac:dyDescent="0.2">
      <c r="B726" s="9"/>
    </row>
    <row r="727" spans="2:2" ht="16" x14ac:dyDescent="0.2">
      <c r="B727" s="9"/>
    </row>
    <row r="728" spans="2:2" ht="16" x14ac:dyDescent="0.2">
      <c r="B728" s="9"/>
    </row>
    <row r="729" spans="2:2" ht="16" x14ac:dyDescent="0.2">
      <c r="B729" s="9"/>
    </row>
    <row r="730" spans="2:2" ht="16" x14ac:dyDescent="0.2">
      <c r="B730" s="9"/>
    </row>
    <row r="731" spans="2:2" ht="16" x14ac:dyDescent="0.2">
      <c r="B731" s="9"/>
    </row>
    <row r="732" spans="2:2" ht="16" x14ac:dyDescent="0.2">
      <c r="B732" s="9"/>
    </row>
    <row r="733" spans="2:2" ht="16" x14ac:dyDescent="0.2">
      <c r="B733" s="9"/>
    </row>
    <row r="734" spans="2:2" ht="16" x14ac:dyDescent="0.2">
      <c r="B734" s="9"/>
    </row>
    <row r="735" spans="2:2" ht="16" x14ac:dyDescent="0.2">
      <c r="B735" s="9"/>
    </row>
    <row r="736" spans="2:2" ht="16" x14ac:dyDescent="0.2">
      <c r="B736" s="9"/>
    </row>
    <row r="737" spans="2:2" ht="16" x14ac:dyDescent="0.2">
      <c r="B737" s="9"/>
    </row>
    <row r="738" spans="2:2" ht="16" x14ac:dyDescent="0.2">
      <c r="B738" s="9"/>
    </row>
    <row r="739" spans="2:2" ht="16" x14ac:dyDescent="0.2">
      <c r="B739" s="9"/>
    </row>
    <row r="740" spans="2:2" ht="16" x14ac:dyDescent="0.2">
      <c r="B740" s="9"/>
    </row>
    <row r="741" spans="2:2" ht="16" x14ac:dyDescent="0.2">
      <c r="B741" s="9"/>
    </row>
    <row r="742" spans="2:2" ht="16" x14ac:dyDescent="0.2">
      <c r="B742" s="9"/>
    </row>
    <row r="743" spans="2:2" ht="16" x14ac:dyDescent="0.2">
      <c r="B743" s="9"/>
    </row>
    <row r="744" spans="2:2" ht="16" x14ac:dyDescent="0.2">
      <c r="B744" s="9"/>
    </row>
    <row r="745" spans="2:2" ht="16" x14ac:dyDescent="0.2">
      <c r="B745" s="9"/>
    </row>
    <row r="746" spans="2:2" ht="16" x14ac:dyDescent="0.2">
      <c r="B746" s="9"/>
    </row>
    <row r="747" spans="2:2" ht="16" x14ac:dyDescent="0.2">
      <c r="B747" s="9"/>
    </row>
    <row r="748" spans="2:2" ht="16" x14ac:dyDescent="0.2">
      <c r="B748" s="9"/>
    </row>
    <row r="749" spans="2:2" ht="16" x14ac:dyDescent="0.2">
      <c r="B749" s="9"/>
    </row>
    <row r="750" spans="2:2" ht="16" x14ac:dyDescent="0.2">
      <c r="B750" s="9"/>
    </row>
    <row r="751" spans="2:2" ht="16" x14ac:dyDescent="0.2">
      <c r="B751" s="9"/>
    </row>
    <row r="752" spans="2:2" ht="16" x14ac:dyDescent="0.2">
      <c r="B752" s="9"/>
    </row>
    <row r="753" spans="2:2" ht="16" x14ac:dyDescent="0.2">
      <c r="B753" s="9"/>
    </row>
    <row r="754" spans="2:2" ht="16" x14ac:dyDescent="0.2">
      <c r="B754" s="9"/>
    </row>
    <row r="755" spans="2:2" ht="16" x14ac:dyDescent="0.2">
      <c r="B755" s="9"/>
    </row>
    <row r="756" spans="2:2" ht="16" x14ac:dyDescent="0.2">
      <c r="B756" s="9"/>
    </row>
    <row r="757" spans="2:2" ht="16" x14ac:dyDescent="0.2">
      <c r="B757" s="9"/>
    </row>
    <row r="758" spans="2:2" ht="16" x14ac:dyDescent="0.2">
      <c r="B758" s="9"/>
    </row>
    <row r="759" spans="2:2" ht="16" x14ac:dyDescent="0.2">
      <c r="B759" s="9"/>
    </row>
    <row r="760" spans="2:2" ht="16" x14ac:dyDescent="0.2">
      <c r="B760" s="9"/>
    </row>
    <row r="761" spans="2:2" ht="16" x14ac:dyDescent="0.2">
      <c r="B761" s="9"/>
    </row>
    <row r="762" spans="2:2" ht="16" x14ac:dyDescent="0.2">
      <c r="B762" s="9"/>
    </row>
    <row r="763" spans="2:2" ht="16" x14ac:dyDescent="0.2">
      <c r="B763" s="9"/>
    </row>
    <row r="764" spans="2:2" ht="16" x14ac:dyDescent="0.2">
      <c r="B764" s="9"/>
    </row>
    <row r="765" spans="2:2" ht="16" x14ac:dyDescent="0.2">
      <c r="B765" s="9"/>
    </row>
    <row r="766" spans="2:2" ht="16" x14ac:dyDescent="0.2">
      <c r="B766" s="9"/>
    </row>
    <row r="767" spans="2:2" ht="16" x14ac:dyDescent="0.2">
      <c r="B767" s="9"/>
    </row>
    <row r="768" spans="2:2" ht="16" x14ac:dyDescent="0.2">
      <c r="B768" s="9"/>
    </row>
    <row r="769" spans="2:2" ht="16" x14ac:dyDescent="0.2">
      <c r="B769" s="9"/>
    </row>
    <row r="770" spans="2:2" ht="16" x14ac:dyDescent="0.2">
      <c r="B770" s="9"/>
    </row>
    <row r="771" spans="2:2" ht="16" x14ac:dyDescent="0.2">
      <c r="B771" s="9"/>
    </row>
    <row r="772" spans="2:2" ht="16" x14ac:dyDescent="0.2">
      <c r="B772" s="9"/>
    </row>
    <row r="773" spans="2:2" ht="16" x14ac:dyDescent="0.2">
      <c r="B773" s="9"/>
    </row>
    <row r="774" spans="2:2" ht="16" x14ac:dyDescent="0.2">
      <c r="B774" s="9"/>
    </row>
    <row r="775" spans="2:2" ht="16" x14ac:dyDescent="0.2">
      <c r="B775" s="9"/>
    </row>
    <row r="776" spans="2:2" ht="16" x14ac:dyDescent="0.2">
      <c r="B776" s="9"/>
    </row>
    <row r="777" spans="2:2" ht="16" x14ac:dyDescent="0.2">
      <c r="B777" s="9"/>
    </row>
    <row r="778" spans="2:2" ht="16" x14ac:dyDescent="0.2">
      <c r="B778" s="9"/>
    </row>
    <row r="779" spans="2:2" ht="16" x14ac:dyDescent="0.2">
      <c r="B779" s="9"/>
    </row>
    <row r="780" spans="2:2" ht="16" x14ac:dyDescent="0.2">
      <c r="B780" s="9"/>
    </row>
    <row r="781" spans="2:2" ht="16" x14ac:dyDescent="0.2">
      <c r="B781" s="9"/>
    </row>
    <row r="782" spans="2:2" ht="16" x14ac:dyDescent="0.2">
      <c r="B782" s="9"/>
    </row>
    <row r="783" spans="2:2" ht="16" x14ac:dyDescent="0.2">
      <c r="B783" s="9"/>
    </row>
    <row r="784" spans="2:2" ht="16" x14ac:dyDescent="0.2">
      <c r="B784" s="9"/>
    </row>
    <row r="785" spans="2:2" ht="16" x14ac:dyDescent="0.2">
      <c r="B785" s="9"/>
    </row>
    <row r="786" spans="2:2" ht="16" x14ac:dyDescent="0.2">
      <c r="B786" s="9"/>
    </row>
    <row r="787" spans="2:2" ht="16" x14ac:dyDescent="0.2">
      <c r="B787" s="9"/>
    </row>
    <row r="788" spans="2:2" ht="16" x14ac:dyDescent="0.2">
      <c r="B788" s="9"/>
    </row>
    <row r="789" spans="2:2" ht="16" x14ac:dyDescent="0.2">
      <c r="B789" s="9"/>
    </row>
    <row r="790" spans="2:2" ht="16" x14ac:dyDescent="0.2">
      <c r="B790" s="9"/>
    </row>
    <row r="791" spans="2:2" ht="16" x14ac:dyDescent="0.2">
      <c r="B791" s="9"/>
    </row>
    <row r="792" spans="2:2" ht="16" x14ac:dyDescent="0.2">
      <c r="B792" s="9"/>
    </row>
    <row r="793" spans="2:2" ht="16" x14ac:dyDescent="0.2">
      <c r="B793" s="9"/>
    </row>
    <row r="794" spans="2:2" ht="16" x14ac:dyDescent="0.2">
      <c r="B794" s="9"/>
    </row>
    <row r="795" spans="2:2" ht="16" x14ac:dyDescent="0.2">
      <c r="B795" s="9"/>
    </row>
    <row r="796" spans="2:2" ht="16" x14ac:dyDescent="0.2">
      <c r="B796" s="9"/>
    </row>
    <row r="797" spans="2:2" ht="16" x14ac:dyDescent="0.2">
      <c r="B797" s="9"/>
    </row>
    <row r="798" spans="2:2" ht="16" x14ac:dyDescent="0.2">
      <c r="B798" s="9"/>
    </row>
    <row r="799" spans="2:2" ht="16" x14ac:dyDescent="0.2">
      <c r="B799" s="9"/>
    </row>
    <row r="800" spans="2:2" ht="16" x14ac:dyDescent="0.2">
      <c r="B800" s="9"/>
    </row>
    <row r="801" spans="2:2" ht="16" x14ac:dyDescent="0.2">
      <c r="B801" s="9"/>
    </row>
    <row r="802" spans="2:2" ht="16" x14ac:dyDescent="0.2">
      <c r="B802" s="9"/>
    </row>
    <row r="803" spans="2:2" ht="16" x14ac:dyDescent="0.2">
      <c r="B803" s="9"/>
    </row>
    <row r="804" spans="2:2" ht="16" x14ac:dyDescent="0.2">
      <c r="B804" s="9"/>
    </row>
    <row r="805" spans="2:2" ht="16" x14ac:dyDescent="0.2">
      <c r="B805" s="9"/>
    </row>
    <row r="806" spans="2:2" ht="16" x14ac:dyDescent="0.2">
      <c r="B806" s="9"/>
    </row>
    <row r="807" spans="2:2" ht="16" x14ac:dyDescent="0.2">
      <c r="B807" s="9"/>
    </row>
    <row r="808" spans="2:2" ht="16" x14ac:dyDescent="0.2">
      <c r="B808" s="9"/>
    </row>
    <row r="809" spans="2:2" ht="16" x14ac:dyDescent="0.2">
      <c r="B809" s="9"/>
    </row>
    <row r="810" spans="2:2" ht="16" x14ac:dyDescent="0.2">
      <c r="B810" s="9"/>
    </row>
    <row r="811" spans="2:2" ht="16" x14ac:dyDescent="0.2">
      <c r="B811" s="9"/>
    </row>
    <row r="812" spans="2:2" ht="16" x14ac:dyDescent="0.2">
      <c r="B812" s="9"/>
    </row>
    <row r="813" spans="2:2" ht="16" x14ac:dyDescent="0.2">
      <c r="B813" s="9"/>
    </row>
    <row r="814" spans="2:2" ht="16" x14ac:dyDescent="0.2">
      <c r="B814" s="9"/>
    </row>
    <row r="815" spans="2:2" ht="16" x14ac:dyDescent="0.2">
      <c r="B815" s="9"/>
    </row>
    <row r="816" spans="2:2" ht="16" x14ac:dyDescent="0.2">
      <c r="B816" s="9"/>
    </row>
    <row r="817" spans="2:2" ht="16" x14ac:dyDescent="0.2">
      <c r="B817" s="9"/>
    </row>
    <row r="818" spans="2:2" ht="16" x14ac:dyDescent="0.2">
      <c r="B818" s="9"/>
    </row>
    <row r="819" spans="2:2" ht="16" x14ac:dyDescent="0.2">
      <c r="B819" s="9"/>
    </row>
    <row r="820" spans="2:2" ht="16" x14ac:dyDescent="0.2">
      <c r="B820" s="9"/>
    </row>
    <row r="821" spans="2:2" ht="16" x14ac:dyDescent="0.2">
      <c r="B821" s="9"/>
    </row>
    <row r="822" spans="2:2" ht="16" x14ac:dyDescent="0.2">
      <c r="B822" s="9"/>
    </row>
    <row r="823" spans="2:2" ht="16" x14ac:dyDescent="0.2">
      <c r="B823" s="9"/>
    </row>
    <row r="824" spans="2:2" ht="16" x14ac:dyDescent="0.2">
      <c r="B824" s="9"/>
    </row>
    <row r="825" spans="2:2" ht="16" x14ac:dyDescent="0.2">
      <c r="B825" s="9"/>
    </row>
    <row r="826" spans="2:2" ht="16" x14ac:dyDescent="0.2">
      <c r="B826" s="9"/>
    </row>
    <row r="827" spans="2:2" ht="16" x14ac:dyDescent="0.2">
      <c r="B827" s="9"/>
    </row>
    <row r="828" spans="2:2" ht="16" x14ac:dyDescent="0.2">
      <c r="B828" s="9"/>
    </row>
    <row r="829" spans="2:2" ht="16" x14ac:dyDescent="0.2">
      <c r="B829" s="9"/>
    </row>
    <row r="830" spans="2:2" ht="16" x14ac:dyDescent="0.2">
      <c r="B830" s="9"/>
    </row>
    <row r="831" spans="2:2" ht="16" x14ac:dyDescent="0.2">
      <c r="B831" s="9"/>
    </row>
    <row r="832" spans="2:2" ht="16" x14ac:dyDescent="0.2">
      <c r="B832" s="9"/>
    </row>
    <row r="833" spans="2:2" ht="16" x14ac:dyDescent="0.2">
      <c r="B833" s="9"/>
    </row>
    <row r="834" spans="2:2" ht="16" x14ac:dyDescent="0.2">
      <c r="B834" s="9"/>
    </row>
    <row r="835" spans="2:2" ht="16" x14ac:dyDescent="0.2">
      <c r="B835" s="9"/>
    </row>
    <row r="836" spans="2:2" ht="16" x14ac:dyDescent="0.2">
      <c r="B836" s="9"/>
    </row>
    <row r="837" spans="2:2" ht="16" x14ac:dyDescent="0.2">
      <c r="B837" s="9"/>
    </row>
    <row r="838" spans="2:2" ht="16" x14ac:dyDescent="0.2">
      <c r="B838" s="9"/>
    </row>
    <row r="839" spans="2:2" ht="16" x14ac:dyDescent="0.2">
      <c r="B839" s="9"/>
    </row>
    <row r="840" spans="2:2" ht="16" x14ac:dyDescent="0.2">
      <c r="B840" s="9"/>
    </row>
    <row r="841" spans="2:2" ht="16" x14ac:dyDescent="0.2">
      <c r="B841" s="9"/>
    </row>
    <row r="842" spans="2:2" ht="16" x14ac:dyDescent="0.2">
      <c r="B842" s="9"/>
    </row>
    <row r="843" spans="2:2" ht="16" x14ac:dyDescent="0.2">
      <c r="B843" s="9"/>
    </row>
    <row r="844" spans="2:2" ht="16" x14ac:dyDescent="0.2">
      <c r="B844" s="9"/>
    </row>
    <row r="845" spans="2:2" ht="16" x14ac:dyDescent="0.2">
      <c r="B845" s="9"/>
    </row>
    <row r="846" spans="2:2" ht="16" x14ac:dyDescent="0.2">
      <c r="B846" s="9"/>
    </row>
    <row r="847" spans="2:2" ht="16" x14ac:dyDescent="0.2">
      <c r="B847" s="9"/>
    </row>
    <row r="848" spans="2:2" ht="16" x14ac:dyDescent="0.2">
      <c r="B848" s="9"/>
    </row>
    <row r="849" spans="2:2" ht="16" x14ac:dyDescent="0.2">
      <c r="B849" s="9"/>
    </row>
    <row r="850" spans="2:2" ht="16" x14ac:dyDescent="0.2">
      <c r="B850" s="9"/>
    </row>
    <row r="851" spans="2:2" ht="16" x14ac:dyDescent="0.2">
      <c r="B851" s="9"/>
    </row>
    <row r="852" spans="2:2" ht="16" x14ac:dyDescent="0.2">
      <c r="B852" s="9"/>
    </row>
    <row r="853" spans="2:2" ht="16" x14ac:dyDescent="0.2">
      <c r="B853" s="9"/>
    </row>
    <row r="854" spans="2:2" ht="16" x14ac:dyDescent="0.2">
      <c r="B854" s="9"/>
    </row>
    <row r="855" spans="2:2" ht="16" x14ac:dyDescent="0.2">
      <c r="B855" s="9"/>
    </row>
    <row r="856" spans="2:2" ht="16" x14ac:dyDescent="0.2">
      <c r="B856" s="9"/>
    </row>
    <row r="857" spans="2:2" ht="16" x14ac:dyDescent="0.2">
      <c r="B857" s="9"/>
    </row>
    <row r="858" spans="2:2" ht="16" x14ac:dyDescent="0.2">
      <c r="B858" s="9"/>
    </row>
    <row r="859" spans="2:2" ht="16" x14ac:dyDescent="0.2">
      <c r="B859" s="9"/>
    </row>
    <row r="860" spans="2:2" ht="16" x14ac:dyDescent="0.2">
      <c r="B860" s="9"/>
    </row>
    <row r="861" spans="2:2" ht="16" x14ac:dyDescent="0.2">
      <c r="B861" s="9"/>
    </row>
    <row r="862" spans="2:2" ht="16" x14ac:dyDescent="0.2">
      <c r="B862" s="9"/>
    </row>
    <row r="863" spans="2:2" ht="16" x14ac:dyDescent="0.2">
      <c r="B863" s="9"/>
    </row>
    <row r="864" spans="2:2" ht="16" x14ac:dyDescent="0.2">
      <c r="B864" s="9"/>
    </row>
    <row r="865" spans="2:2" ht="16" x14ac:dyDescent="0.2">
      <c r="B865" s="9"/>
    </row>
    <row r="866" spans="2:2" ht="16" x14ac:dyDescent="0.2">
      <c r="B866" s="9"/>
    </row>
    <row r="867" spans="2:2" ht="16" x14ac:dyDescent="0.2">
      <c r="B867" s="9"/>
    </row>
    <row r="868" spans="2:2" ht="16" x14ac:dyDescent="0.2">
      <c r="B868" s="9"/>
    </row>
    <row r="869" spans="2:2" ht="16" x14ac:dyDescent="0.2">
      <c r="B869" s="9"/>
    </row>
    <row r="870" spans="2:2" ht="16" x14ac:dyDescent="0.2">
      <c r="B870" s="9"/>
    </row>
    <row r="871" spans="2:2" ht="16" x14ac:dyDescent="0.2">
      <c r="B871" s="9"/>
    </row>
    <row r="872" spans="2:2" ht="16" x14ac:dyDescent="0.2">
      <c r="B872" s="9"/>
    </row>
    <row r="873" spans="2:2" ht="16" x14ac:dyDescent="0.2">
      <c r="B873" s="9"/>
    </row>
    <row r="874" spans="2:2" ht="16" x14ac:dyDescent="0.2">
      <c r="B874" s="9"/>
    </row>
    <row r="875" spans="2:2" ht="16" x14ac:dyDescent="0.2">
      <c r="B875" s="9"/>
    </row>
    <row r="876" spans="2:2" ht="16" x14ac:dyDescent="0.2">
      <c r="B876" s="9"/>
    </row>
    <row r="877" spans="2:2" ht="16" x14ac:dyDescent="0.2">
      <c r="B877" s="9"/>
    </row>
    <row r="878" spans="2:2" ht="16" x14ac:dyDescent="0.2">
      <c r="B878" s="9"/>
    </row>
    <row r="879" spans="2:2" ht="16" x14ac:dyDescent="0.2">
      <c r="B879" s="9"/>
    </row>
    <row r="880" spans="2:2" ht="16" x14ac:dyDescent="0.2">
      <c r="B880" s="9"/>
    </row>
    <row r="881" spans="2:2" ht="16" x14ac:dyDescent="0.2">
      <c r="B881" s="9"/>
    </row>
    <row r="882" spans="2:2" ht="16" x14ac:dyDescent="0.2">
      <c r="B882" s="9"/>
    </row>
    <row r="883" spans="2:2" ht="16" x14ac:dyDescent="0.2">
      <c r="B883" s="9"/>
    </row>
    <row r="884" spans="2:2" ht="16" x14ac:dyDescent="0.2">
      <c r="B884" s="9"/>
    </row>
    <row r="885" spans="2:2" ht="16" x14ac:dyDescent="0.2">
      <c r="B885" s="9"/>
    </row>
    <row r="886" spans="2:2" ht="16" x14ac:dyDescent="0.2">
      <c r="B886" s="9"/>
    </row>
    <row r="887" spans="2:2" ht="16" x14ac:dyDescent="0.2">
      <c r="B887" s="9"/>
    </row>
    <row r="888" spans="2:2" ht="16" x14ac:dyDescent="0.2">
      <c r="B888" s="9"/>
    </row>
    <row r="889" spans="2:2" ht="16" x14ac:dyDescent="0.2">
      <c r="B889" s="9"/>
    </row>
    <row r="890" spans="2:2" ht="16" x14ac:dyDescent="0.2">
      <c r="B890" s="9"/>
    </row>
    <row r="891" spans="2:2" ht="16" x14ac:dyDescent="0.2">
      <c r="B891" s="9"/>
    </row>
    <row r="892" spans="2:2" ht="16" x14ac:dyDescent="0.2">
      <c r="B892" s="9"/>
    </row>
    <row r="893" spans="2:2" ht="16" x14ac:dyDescent="0.2">
      <c r="B893" s="9"/>
    </row>
    <row r="894" spans="2:2" ht="16" x14ac:dyDescent="0.2">
      <c r="B894" s="9"/>
    </row>
    <row r="895" spans="2:2" ht="16" x14ac:dyDescent="0.2">
      <c r="B895" s="9"/>
    </row>
    <row r="896" spans="2:2" ht="16" x14ac:dyDescent="0.2">
      <c r="B896" s="9"/>
    </row>
    <row r="897" spans="2:2" ht="16" x14ac:dyDescent="0.2">
      <c r="B897" s="9"/>
    </row>
    <row r="898" spans="2:2" ht="16" x14ac:dyDescent="0.2">
      <c r="B898" s="9"/>
    </row>
    <row r="899" spans="2:2" ht="16" x14ac:dyDescent="0.2">
      <c r="B899" s="9"/>
    </row>
    <row r="900" spans="2:2" ht="16" x14ac:dyDescent="0.2">
      <c r="B900" s="9"/>
    </row>
    <row r="901" spans="2:2" ht="16" x14ac:dyDescent="0.2">
      <c r="B901" s="9"/>
    </row>
    <row r="902" spans="2:2" ht="16" x14ac:dyDescent="0.2">
      <c r="B902" s="9"/>
    </row>
    <row r="903" spans="2:2" ht="16" x14ac:dyDescent="0.2">
      <c r="B903" s="9"/>
    </row>
    <row r="904" spans="2:2" ht="16" x14ac:dyDescent="0.2">
      <c r="B904" s="9"/>
    </row>
    <row r="905" spans="2:2" ht="16" x14ac:dyDescent="0.2">
      <c r="B905" s="9"/>
    </row>
    <row r="906" spans="2:2" ht="16" x14ac:dyDescent="0.2">
      <c r="B906" s="9"/>
    </row>
    <row r="907" spans="2:2" ht="16" x14ac:dyDescent="0.2">
      <c r="B907" s="9"/>
    </row>
    <row r="908" spans="2:2" ht="16" x14ac:dyDescent="0.2">
      <c r="B908" s="9"/>
    </row>
    <row r="909" spans="2:2" ht="16" x14ac:dyDescent="0.2">
      <c r="B909" s="9"/>
    </row>
    <row r="910" spans="2:2" ht="16" x14ac:dyDescent="0.2">
      <c r="B910" s="9"/>
    </row>
    <row r="911" spans="2:2" ht="16" x14ac:dyDescent="0.2">
      <c r="B911" s="9"/>
    </row>
    <row r="912" spans="2:2" ht="16" x14ac:dyDescent="0.2">
      <c r="B912" s="9"/>
    </row>
    <row r="913" spans="2:2" ht="16" x14ac:dyDescent="0.2">
      <c r="B913" s="9"/>
    </row>
    <row r="914" spans="2:2" ht="16" x14ac:dyDescent="0.2">
      <c r="B914" s="9"/>
    </row>
    <row r="915" spans="2:2" ht="16" x14ac:dyDescent="0.2">
      <c r="B915" s="9"/>
    </row>
    <row r="916" spans="2:2" ht="16" x14ac:dyDescent="0.2">
      <c r="B916" s="9"/>
    </row>
    <row r="917" spans="2:2" ht="16" x14ac:dyDescent="0.2">
      <c r="B917" s="9"/>
    </row>
    <row r="918" spans="2:2" ht="16" x14ac:dyDescent="0.2">
      <c r="B918" s="9"/>
    </row>
    <row r="919" spans="2:2" ht="16" x14ac:dyDescent="0.2">
      <c r="B919" s="9"/>
    </row>
    <row r="920" spans="2:2" ht="16" x14ac:dyDescent="0.2">
      <c r="B920" s="9"/>
    </row>
    <row r="921" spans="2:2" ht="16" x14ac:dyDescent="0.2">
      <c r="B921" s="9"/>
    </row>
    <row r="922" spans="2:2" ht="16" x14ac:dyDescent="0.2">
      <c r="B922" s="9"/>
    </row>
    <row r="923" spans="2:2" ht="16" x14ac:dyDescent="0.2">
      <c r="B923" s="9"/>
    </row>
    <row r="924" spans="2:2" ht="16" x14ac:dyDescent="0.2">
      <c r="B924" s="9"/>
    </row>
    <row r="925" spans="2:2" ht="16" x14ac:dyDescent="0.2">
      <c r="B925" s="9"/>
    </row>
    <row r="926" spans="2:2" ht="16" x14ac:dyDescent="0.2">
      <c r="B926" s="9"/>
    </row>
    <row r="927" spans="2:2" ht="16" x14ac:dyDescent="0.2">
      <c r="B927" s="9"/>
    </row>
    <row r="928" spans="2:2" ht="16" x14ac:dyDescent="0.2">
      <c r="B928" s="9"/>
    </row>
    <row r="929" spans="2:2" ht="16" x14ac:dyDescent="0.2">
      <c r="B929" s="9"/>
    </row>
    <row r="930" spans="2:2" ht="16" x14ac:dyDescent="0.2">
      <c r="B930" s="9"/>
    </row>
    <row r="931" spans="2:2" ht="16" x14ac:dyDescent="0.2">
      <c r="B931" s="9"/>
    </row>
    <row r="932" spans="2:2" ht="16" x14ac:dyDescent="0.2">
      <c r="B932" s="9"/>
    </row>
    <row r="933" spans="2:2" ht="16" x14ac:dyDescent="0.2">
      <c r="B933" s="9"/>
    </row>
    <row r="934" spans="2:2" ht="16" x14ac:dyDescent="0.2">
      <c r="B934" s="9"/>
    </row>
    <row r="935" spans="2:2" ht="16" x14ac:dyDescent="0.2">
      <c r="B935" s="9"/>
    </row>
    <row r="936" spans="2:2" ht="16" x14ac:dyDescent="0.2">
      <c r="B936" s="9"/>
    </row>
    <row r="937" spans="2:2" ht="16" x14ac:dyDescent="0.2">
      <c r="B937" s="9"/>
    </row>
    <row r="938" spans="2:2" ht="16" x14ac:dyDescent="0.2">
      <c r="B938" s="9"/>
    </row>
    <row r="939" spans="2:2" ht="16" x14ac:dyDescent="0.2">
      <c r="B939" s="9"/>
    </row>
    <row r="940" spans="2:2" ht="16" x14ac:dyDescent="0.2">
      <c r="B940" s="9"/>
    </row>
    <row r="941" spans="2:2" ht="16" x14ac:dyDescent="0.2">
      <c r="B941" s="9"/>
    </row>
    <row r="942" spans="2:2" ht="16" x14ac:dyDescent="0.2">
      <c r="B942" s="9"/>
    </row>
    <row r="943" spans="2:2" ht="16" x14ac:dyDescent="0.2">
      <c r="B943" s="9"/>
    </row>
    <row r="944" spans="2:2" ht="16" x14ac:dyDescent="0.2">
      <c r="B944" s="9"/>
    </row>
    <row r="945" spans="2:2" ht="16" x14ac:dyDescent="0.2">
      <c r="B945" s="9"/>
    </row>
    <row r="946" spans="2:2" ht="16" x14ac:dyDescent="0.2">
      <c r="B946" s="9"/>
    </row>
    <row r="947" spans="2:2" ht="16" x14ac:dyDescent="0.2">
      <c r="B947" s="9"/>
    </row>
    <row r="948" spans="2:2" ht="16" x14ac:dyDescent="0.2">
      <c r="B948" s="9"/>
    </row>
    <row r="949" spans="2:2" ht="16" x14ac:dyDescent="0.2">
      <c r="B949" s="9"/>
    </row>
    <row r="950" spans="2:2" ht="16" x14ac:dyDescent="0.2">
      <c r="B950" s="9"/>
    </row>
    <row r="951" spans="2:2" ht="16" x14ac:dyDescent="0.2">
      <c r="B951" s="9"/>
    </row>
    <row r="952" spans="2:2" ht="16" x14ac:dyDescent="0.2">
      <c r="B952" s="9"/>
    </row>
    <row r="953" spans="2:2" ht="16" x14ac:dyDescent="0.2">
      <c r="B953" s="9"/>
    </row>
    <row r="954" spans="2:2" ht="16" x14ac:dyDescent="0.2">
      <c r="B954" s="9"/>
    </row>
    <row r="955" spans="2:2" ht="16" x14ac:dyDescent="0.2">
      <c r="B955" s="9"/>
    </row>
    <row r="956" spans="2:2" ht="16" x14ac:dyDescent="0.2">
      <c r="B956" s="9"/>
    </row>
    <row r="957" spans="2:2" ht="16" x14ac:dyDescent="0.2">
      <c r="B957" s="9"/>
    </row>
    <row r="958" spans="2:2" ht="16" x14ac:dyDescent="0.2">
      <c r="B958" s="9"/>
    </row>
    <row r="959" spans="2:2" ht="16" x14ac:dyDescent="0.2">
      <c r="B959" s="9"/>
    </row>
    <row r="960" spans="2:2" ht="16" x14ac:dyDescent="0.2">
      <c r="B960" s="9"/>
    </row>
    <row r="961" spans="2:2" ht="16" x14ac:dyDescent="0.2">
      <c r="B961" s="9"/>
    </row>
    <row r="962" spans="2:2" ht="16" x14ac:dyDescent="0.2">
      <c r="B962" s="9"/>
    </row>
    <row r="963" spans="2:2" ht="16" x14ac:dyDescent="0.2">
      <c r="B963" s="9"/>
    </row>
    <row r="964" spans="2:2" ht="16" x14ac:dyDescent="0.2">
      <c r="B964" s="9"/>
    </row>
    <row r="965" spans="2:2" ht="16" x14ac:dyDescent="0.2">
      <c r="B965" s="9"/>
    </row>
    <row r="966" spans="2:2" ht="16" x14ac:dyDescent="0.2">
      <c r="B966" s="9"/>
    </row>
    <row r="967" spans="2:2" ht="16" x14ac:dyDescent="0.2">
      <c r="B967" s="9"/>
    </row>
    <row r="968" spans="2:2" ht="16" x14ac:dyDescent="0.2">
      <c r="B968" s="9"/>
    </row>
    <row r="969" spans="2:2" ht="16" x14ac:dyDescent="0.2">
      <c r="B969" s="9"/>
    </row>
    <row r="970" spans="2:2" ht="16" x14ac:dyDescent="0.2">
      <c r="B970" s="9"/>
    </row>
    <row r="971" spans="2:2" ht="16" x14ac:dyDescent="0.2">
      <c r="B971" s="9"/>
    </row>
    <row r="972" spans="2:2" ht="16" x14ac:dyDescent="0.2">
      <c r="B972" s="9"/>
    </row>
    <row r="973" spans="2:2" ht="16" x14ac:dyDescent="0.2">
      <c r="B973" s="9"/>
    </row>
    <row r="974" spans="2:2" ht="16" x14ac:dyDescent="0.2">
      <c r="B974" s="9"/>
    </row>
    <row r="975" spans="2:2" ht="16" x14ac:dyDescent="0.2">
      <c r="B975" s="9"/>
    </row>
    <row r="976" spans="2:2" ht="16" x14ac:dyDescent="0.2">
      <c r="B976" s="9"/>
    </row>
    <row r="977" spans="2:2" ht="16" x14ac:dyDescent="0.2">
      <c r="B977" s="9"/>
    </row>
    <row r="978" spans="2:2" ht="16" x14ac:dyDescent="0.2">
      <c r="B978" s="9"/>
    </row>
    <row r="979" spans="2:2" ht="16" x14ac:dyDescent="0.2">
      <c r="B979" s="9"/>
    </row>
    <row r="980" spans="2:2" ht="16" x14ac:dyDescent="0.2">
      <c r="B980" s="9"/>
    </row>
    <row r="981" spans="2:2" ht="16" x14ac:dyDescent="0.2">
      <c r="B981" s="9"/>
    </row>
    <row r="982" spans="2:2" ht="16" x14ac:dyDescent="0.2">
      <c r="B982" s="9"/>
    </row>
    <row r="983" spans="2:2" ht="16" x14ac:dyDescent="0.2">
      <c r="B983" s="9"/>
    </row>
    <row r="984" spans="2:2" ht="16" x14ac:dyDescent="0.2">
      <c r="B984" s="9"/>
    </row>
    <row r="985" spans="2:2" ht="16" x14ac:dyDescent="0.2">
      <c r="B985" s="9"/>
    </row>
    <row r="986" spans="2:2" ht="16" x14ac:dyDescent="0.2">
      <c r="B986" s="9"/>
    </row>
    <row r="987" spans="2:2" ht="16" x14ac:dyDescent="0.2">
      <c r="B987" s="9"/>
    </row>
    <row r="988" spans="2:2" ht="16" x14ac:dyDescent="0.2">
      <c r="B988" s="9"/>
    </row>
    <row r="989" spans="2:2" ht="16" x14ac:dyDescent="0.2">
      <c r="B989" s="9"/>
    </row>
    <row r="990" spans="2:2" ht="16" x14ac:dyDescent="0.2">
      <c r="B990" s="9"/>
    </row>
    <row r="991" spans="2:2" ht="16" x14ac:dyDescent="0.2">
      <c r="B991" s="9"/>
    </row>
    <row r="992" spans="2:2" ht="16" x14ac:dyDescent="0.2">
      <c r="B992" s="9"/>
    </row>
    <row r="993" spans="2:2" ht="16" x14ac:dyDescent="0.2">
      <c r="B993" s="9"/>
    </row>
    <row r="994" spans="2:2" ht="16" x14ac:dyDescent="0.2">
      <c r="B994" s="9"/>
    </row>
    <row r="995" spans="2:2" ht="16" x14ac:dyDescent="0.2">
      <c r="B995" s="9"/>
    </row>
    <row r="996" spans="2:2" ht="16" x14ac:dyDescent="0.2">
      <c r="B996" s="9"/>
    </row>
    <row r="997" spans="2:2" ht="16" x14ac:dyDescent="0.2">
      <c r="B997" s="9"/>
    </row>
    <row r="998" spans="2:2" ht="16" x14ac:dyDescent="0.2">
      <c r="B998" s="9"/>
    </row>
    <row r="999" spans="2:2" ht="16" x14ac:dyDescent="0.2">
      <c r="B999" s="9"/>
    </row>
    <row r="1000" spans="2:2" ht="16" x14ac:dyDescent="0.2">
      <c r="B1000" s="9"/>
    </row>
    <row r="1001" spans="2:2" ht="16" x14ac:dyDescent="0.2">
      <c r="B1001" s="9"/>
    </row>
    <row r="1002" spans="2:2" ht="16" x14ac:dyDescent="0.2">
      <c r="B1002" s="9"/>
    </row>
    <row r="1003" spans="2:2" ht="16" x14ac:dyDescent="0.2">
      <c r="B1003" s="9"/>
    </row>
    <row r="1004" spans="2:2" ht="16" x14ac:dyDescent="0.2">
      <c r="B1004" s="9"/>
    </row>
    <row r="1005" spans="2:2" ht="16" x14ac:dyDescent="0.2">
      <c r="B1005" s="9"/>
    </row>
    <row r="1006" spans="2:2" ht="16" x14ac:dyDescent="0.2">
      <c r="B1006" s="9"/>
    </row>
    <row r="1007" spans="2:2" ht="16" x14ac:dyDescent="0.2">
      <c r="B1007" s="9"/>
    </row>
    <row r="1008" spans="2:2" ht="16" x14ac:dyDescent="0.2">
      <c r="B1008" s="9"/>
    </row>
    <row r="1009" spans="2:2" ht="16" x14ac:dyDescent="0.2">
      <c r="B1009" s="9"/>
    </row>
    <row r="1010" spans="2:2" ht="16" x14ac:dyDescent="0.2">
      <c r="B1010" s="9"/>
    </row>
    <row r="1011" spans="2:2" ht="16" x14ac:dyDescent="0.2">
      <c r="B1011" s="9"/>
    </row>
    <row r="1012" spans="2:2" ht="16" x14ac:dyDescent="0.2">
      <c r="B1012" s="9"/>
    </row>
    <row r="1013" spans="2:2" ht="16" x14ac:dyDescent="0.2">
      <c r="B1013" s="9"/>
    </row>
    <row r="1014" spans="2:2" ht="16" x14ac:dyDescent="0.2">
      <c r="B1014" s="9"/>
    </row>
    <row r="1015" spans="2:2" ht="16" x14ac:dyDescent="0.2">
      <c r="B1015" s="9"/>
    </row>
    <row r="1016" spans="2:2" ht="16" x14ac:dyDescent="0.2">
      <c r="B1016" s="9"/>
    </row>
    <row r="1017" spans="2:2" ht="16" x14ac:dyDescent="0.2">
      <c r="B1017" s="9"/>
    </row>
    <row r="1018" spans="2:2" ht="16" x14ac:dyDescent="0.2">
      <c r="B1018" s="9"/>
    </row>
    <row r="1019" spans="2:2" ht="16" x14ac:dyDescent="0.2">
      <c r="B1019" s="9"/>
    </row>
    <row r="1020" spans="2:2" ht="16" x14ac:dyDescent="0.2">
      <c r="B1020" s="9"/>
    </row>
    <row r="1021" spans="2:2" ht="16" x14ac:dyDescent="0.2">
      <c r="B1021" s="9"/>
    </row>
    <row r="1022" spans="2:2" ht="16" x14ac:dyDescent="0.2">
      <c r="B1022" s="9"/>
    </row>
    <row r="1023" spans="2:2" ht="16" x14ac:dyDescent="0.2">
      <c r="B1023" s="9"/>
    </row>
    <row r="1024" spans="2:2" ht="16" x14ac:dyDescent="0.2">
      <c r="B1024" s="9"/>
    </row>
    <row r="1025" spans="2:2" ht="16" x14ac:dyDescent="0.2">
      <c r="B1025" s="9"/>
    </row>
    <row r="1026" spans="2:2" ht="16" x14ac:dyDescent="0.2">
      <c r="B1026" s="9"/>
    </row>
    <row r="1027" spans="2:2" ht="16" x14ac:dyDescent="0.2">
      <c r="B1027" s="9"/>
    </row>
    <row r="1028" spans="2:2" ht="16" x14ac:dyDescent="0.2">
      <c r="B1028" s="9"/>
    </row>
    <row r="1029" spans="2:2" ht="16" x14ac:dyDescent="0.2">
      <c r="B1029" s="9"/>
    </row>
    <row r="1030" spans="2:2" ht="16" x14ac:dyDescent="0.2">
      <c r="B1030" s="9"/>
    </row>
    <row r="1031" spans="2:2" ht="16" x14ac:dyDescent="0.2">
      <c r="B1031" s="9"/>
    </row>
    <row r="1032" spans="2:2" ht="16" x14ac:dyDescent="0.2">
      <c r="B1032" s="9"/>
    </row>
    <row r="1033" spans="2:2" ht="16" x14ac:dyDescent="0.2">
      <c r="B1033" s="9"/>
    </row>
    <row r="1034" spans="2:2" ht="16" x14ac:dyDescent="0.2">
      <c r="B1034" s="9"/>
    </row>
    <row r="1035" spans="2:2" ht="16" x14ac:dyDescent="0.2">
      <c r="B1035" s="9"/>
    </row>
    <row r="1036" spans="2:2" ht="16" x14ac:dyDescent="0.2">
      <c r="B1036" s="9"/>
    </row>
    <row r="1037" spans="2:2" ht="16" x14ac:dyDescent="0.2">
      <c r="B1037" s="9"/>
    </row>
    <row r="1038" spans="2:2" ht="16" x14ac:dyDescent="0.2">
      <c r="B1038" s="9"/>
    </row>
    <row r="1039" spans="2:2" ht="16" x14ac:dyDescent="0.2">
      <c r="B1039" s="9"/>
    </row>
    <row r="1040" spans="2:2" ht="16" x14ac:dyDescent="0.2">
      <c r="B1040" s="9"/>
    </row>
    <row r="1041" spans="2:2" ht="16" x14ac:dyDescent="0.2">
      <c r="B1041" s="9"/>
    </row>
    <row r="1042" spans="2:2" ht="16" x14ac:dyDescent="0.2">
      <c r="B1042" s="9"/>
    </row>
    <row r="1043" spans="2:2" ht="16" x14ac:dyDescent="0.2">
      <c r="B1043" s="9"/>
    </row>
    <row r="1044" spans="2:2" ht="16" x14ac:dyDescent="0.2">
      <c r="B1044" s="9"/>
    </row>
    <row r="1045" spans="2:2" ht="16" x14ac:dyDescent="0.2">
      <c r="B1045" s="9"/>
    </row>
    <row r="1046" spans="2:2" ht="16" x14ac:dyDescent="0.2">
      <c r="B1046" s="9"/>
    </row>
    <row r="1047" spans="2:2" ht="16" x14ac:dyDescent="0.2">
      <c r="B1047" s="9"/>
    </row>
    <row r="1048" spans="2:2" ht="16" x14ac:dyDescent="0.2">
      <c r="B1048" s="9"/>
    </row>
    <row r="1049" spans="2:2" ht="16" x14ac:dyDescent="0.2">
      <c r="B1049" s="9"/>
    </row>
    <row r="1050" spans="2:2" ht="16" x14ac:dyDescent="0.2">
      <c r="B1050" s="9"/>
    </row>
    <row r="1051" spans="2:2" ht="16" x14ac:dyDescent="0.2">
      <c r="B1051" s="9"/>
    </row>
    <row r="1052" spans="2:2" ht="16" x14ac:dyDescent="0.2">
      <c r="B1052" s="9"/>
    </row>
    <row r="1053" spans="2:2" ht="16" x14ac:dyDescent="0.2">
      <c r="B1053" s="9"/>
    </row>
    <row r="1054" spans="2:2" ht="16" x14ac:dyDescent="0.2">
      <c r="B1054" s="9"/>
    </row>
    <row r="1055" spans="2:2" ht="16" x14ac:dyDescent="0.2">
      <c r="B1055" s="9"/>
    </row>
    <row r="1056" spans="2:2" ht="16" x14ac:dyDescent="0.2">
      <c r="B1056" s="9"/>
    </row>
    <row r="1057" spans="2:2" ht="16" x14ac:dyDescent="0.2">
      <c r="B1057" s="9"/>
    </row>
    <row r="1058" spans="2:2" ht="16" x14ac:dyDescent="0.2">
      <c r="B1058" s="9"/>
    </row>
    <row r="1059" spans="2:2" ht="16" x14ac:dyDescent="0.2">
      <c r="B1059" s="9"/>
    </row>
    <row r="1060" spans="2:2" ht="16" x14ac:dyDescent="0.2">
      <c r="B1060" s="9"/>
    </row>
    <row r="1061" spans="2:2" ht="16" x14ac:dyDescent="0.2">
      <c r="B1061" s="9"/>
    </row>
    <row r="1062" spans="2:2" ht="16" x14ac:dyDescent="0.2">
      <c r="B1062" s="9"/>
    </row>
    <row r="1063" spans="2:2" ht="16" x14ac:dyDescent="0.2">
      <c r="B1063" s="9"/>
    </row>
    <row r="1064" spans="2:2" ht="16" x14ac:dyDescent="0.2">
      <c r="B1064" s="9"/>
    </row>
    <row r="1065" spans="2:2" ht="16" x14ac:dyDescent="0.2">
      <c r="B1065" s="9"/>
    </row>
    <row r="1066" spans="2:2" ht="16" x14ac:dyDescent="0.2">
      <c r="B1066" s="9"/>
    </row>
    <row r="1067" spans="2:2" ht="16" x14ac:dyDescent="0.2">
      <c r="B1067" s="9"/>
    </row>
    <row r="1068" spans="2:2" ht="16" x14ac:dyDescent="0.2">
      <c r="B1068" s="9"/>
    </row>
    <row r="1069" spans="2:2" ht="16" x14ac:dyDescent="0.2">
      <c r="B1069" s="9"/>
    </row>
    <row r="1070" spans="2:2" ht="16" x14ac:dyDescent="0.2">
      <c r="B1070" s="9"/>
    </row>
    <row r="1071" spans="2:2" ht="16" x14ac:dyDescent="0.2">
      <c r="B1071" s="9"/>
    </row>
    <row r="1072" spans="2:2" ht="16" x14ac:dyDescent="0.2">
      <c r="B1072" s="9"/>
    </row>
    <row r="1073" spans="2:2" ht="16" x14ac:dyDescent="0.2">
      <c r="B1073" s="9"/>
    </row>
    <row r="1074" spans="2:2" ht="16" x14ac:dyDescent="0.2">
      <c r="B1074" s="9"/>
    </row>
    <row r="1075" spans="2:2" ht="16" x14ac:dyDescent="0.2">
      <c r="B1075" s="9"/>
    </row>
    <row r="1076" spans="2:2" ht="16" x14ac:dyDescent="0.2">
      <c r="B1076" s="9"/>
    </row>
    <row r="1077" spans="2:2" ht="16" x14ac:dyDescent="0.2">
      <c r="B1077" s="9"/>
    </row>
    <row r="1078" spans="2:2" ht="16" x14ac:dyDescent="0.2">
      <c r="B1078" s="9"/>
    </row>
    <row r="1079" spans="2:2" ht="16" x14ac:dyDescent="0.2">
      <c r="B1079" s="9"/>
    </row>
    <row r="1080" spans="2:2" ht="16" x14ac:dyDescent="0.2">
      <c r="B1080" s="9"/>
    </row>
    <row r="1081" spans="2:2" ht="16" x14ac:dyDescent="0.2">
      <c r="B1081" s="9"/>
    </row>
    <row r="1082" spans="2:2" ht="16" x14ac:dyDescent="0.2">
      <c r="B1082" s="9"/>
    </row>
    <row r="1083" spans="2:2" ht="16" x14ac:dyDescent="0.2">
      <c r="B1083" s="9"/>
    </row>
    <row r="1084" spans="2:2" ht="16" x14ac:dyDescent="0.2">
      <c r="B1084" s="9"/>
    </row>
    <row r="1085" spans="2:2" ht="16" x14ac:dyDescent="0.2">
      <c r="B1085" s="9"/>
    </row>
    <row r="1086" spans="2:2" ht="16" x14ac:dyDescent="0.2">
      <c r="B1086" s="9"/>
    </row>
    <row r="1087" spans="2:2" ht="16" x14ac:dyDescent="0.2">
      <c r="B1087" s="9"/>
    </row>
    <row r="1088" spans="2:2" ht="16" x14ac:dyDescent="0.2">
      <c r="B1088" s="9"/>
    </row>
    <row r="1089" spans="2:2" ht="16" x14ac:dyDescent="0.2">
      <c r="B1089" s="9"/>
    </row>
    <row r="1090" spans="2:2" ht="16" x14ac:dyDescent="0.2">
      <c r="B1090" s="9"/>
    </row>
    <row r="1091" spans="2:2" ht="16" x14ac:dyDescent="0.2">
      <c r="B1091" s="9"/>
    </row>
    <row r="1092" spans="2:2" ht="16" x14ac:dyDescent="0.2">
      <c r="B1092" s="9"/>
    </row>
    <row r="1093" spans="2:2" ht="16" x14ac:dyDescent="0.2">
      <c r="B1093" s="9"/>
    </row>
    <row r="1094" spans="2:2" ht="16" x14ac:dyDescent="0.2">
      <c r="B1094" s="9"/>
    </row>
    <row r="1095" spans="2:2" ht="16" x14ac:dyDescent="0.2">
      <c r="B1095" s="9"/>
    </row>
    <row r="1096" spans="2:2" ht="16" x14ac:dyDescent="0.2">
      <c r="B1096" s="9"/>
    </row>
    <row r="1097" spans="2:2" ht="16" x14ac:dyDescent="0.2">
      <c r="B1097" s="9"/>
    </row>
    <row r="1098" spans="2:2" ht="16" x14ac:dyDescent="0.2">
      <c r="B1098" s="9"/>
    </row>
    <row r="1099" spans="2:2" ht="16" x14ac:dyDescent="0.2">
      <c r="B1099" s="9"/>
    </row>
    <row r="1100" spans="2:2" ht="16" x14ac:dyDescent="0.2">
      <c r="B1100" s="9"/>
    </row>
    <row r="1101" spans="2:2" ht="16" x14ac:dyDescent="0.2">
      <c r="B1101" s="9"/>
    </row>
    <row r="1102" spans="2:2" ht="16" x14ac:dyDescent="0.2">
      <c r="B1102" s="9"/>
    </row>
    <row r="1103" spans="2:2" ht="16" x14ac:dyDescent="0.2">
      <c r="B1103" s="9"/>
    </row>
    <row r="1104" spans="2:2" ht="16" x14ac:dyDescent="0.2">
      <c r="B1104" s="9"/>
    </row>
    <row r="1105" spans="2:2" ht="16" x14ac:dyDescent="0.2">
      <c r="B1105" s="9"/>
    </row>
    <row r="1106" spans="2:2" ht="16" x14ac:dyDescent="0.2">
      <c r="B1106" s="9"/>
    </row>
    <row r="1107" spans="2:2" ht="16" x14ac:dyDescent="0.2">
      <c r="B1107" s="9"/>
    </row>
    <row r="1108" spans="2:2" ht="16" x14ac:dyDescent="0.2">
      <c r="B1108" s="9"/>
    </row>
    <row r="1109" spans="2:2" ht="16" x14ac:dyDescent="0.2">
      <c r="B1109" s="9"/>
    </row>
    <row r="1110" spans="2:2" ht="16" x14ac:dyDescent="0.2">
      <c r="B1110" s="9"/>
    </row>
    <row r="1111" spans="2:2" ht="16" x14ac:dyDescent="0.2">
      <c r="B1111" s="9"/>
    </row>
    <row r="1112" spans="2:2" ht="16" x14ac:dyDescent="0.2">
      <c r="B1112" s="9"/>
    </row>
    <row r="1113" spans="2:2" ht="16" x14ac:dyDescent="0.2">
      <c r="B1113" s="9"/>
    </row>
    <row r="1114" spans="2:2" ht="16" x14ac:dyDescent="0.2">
      <c r="B1114" s="9"/>
    </row>
    <row r="1115" spans="2:2" ht="16" x14ac:dyDescent="0.2">
      <c r="B1115" s="9"/>
    </row>
    <row r="1116" spans="2:2" ht="16" x14ac:dyDescent="0.2">
      <c r="B1116" s="9"/>
    </row>
    <row r="1117" spans="2:2" ht="16" x14ac:dyDescent="0.2">
      <c r="B1117" s="9"/>
    </row>
    <row r="1118" spans="2:2" ht="16" x14ac:dyDescent="0.2">
      <c r="B1118" s="9"/>
    </row>
    <row r="1119" spans="2:2" ht="16" x14ac:dyDescent="0.2">
      <c r="B1119" s="9"/>
    </row>
    <row r="1120" spans="2:2" ht="16" x14ac:dyDescent="0.2">
      <c r="B1120" s="9"/>
    </row>
    <row r="1121" spans="2:2" ht="16" x14ac:dyDescent="0.2">
      <c r="B1121" s="9"/>
    </row>
    <row r="1122" spans="2:2" ht="16" x14ac:dyDescent="0.2">
      <c r="B1122" s="9"/>
    </row>
    <row r="1123" spans="2:2" ht="16" x14ac:dyDescent="0.2">
      <c r="B1123" s="9"/>
    </row>
    <row r="1124" spans="2:2" ht="16" x14ac:dyDescent="0.2">
      <c r="B1124" s="9"/>
    </row>
    <row r="1125" spans="2:2" ht="16" x14ac:dyDescent="0.2">
      <c r="B1125" s="9"/>
    </row>
    <row r="1126" spans="2:2" ht="16" x14ac:dyDescent="0.2">
      <c r="B1126" s="9"/>
    </row>
    <row r="1127" spans="2:2" ht="16" x14ac:dyDescent="0.2">
      <c r="B1127" s="9"/>
    </row>
    <row r="1128" spans="2:2" ht="16" x14ac:dyDescent="0.2">
      <c r="B1128" s="9"/>
    </row>
    <row r="1129" spans="2:2" ht="16" x14ac:dyDescent="0.2">
      <c r="B1129" s="9"/>
    </row>
    <row r="1130" spans="2:2" ht="16" x14ac:dyDescent="0.2">
      <c r="B1130" s="9"/>
    </row>
    <row r="1131" spans="2:2" ht="16" x14ac:dyDescent="0.2">
      <c r="B1131" s="9"/>
    </row>
    <row r="1132" spans="2:2" ht="16" x14ac:dyDescent="0.2">
      <c r="B1132" s="9"/>
    </row>
    <row r="1133" spans="2:2" ht="16" x14ac:dyDescent="0.2">
      <c r="B1133" s="9"/>
    </row>
    <row r="1134" spans="2:2" ht="16" x14ac:dyDescent="0.2">
      <c r="B1134" s="9"/>
    </row>
    <row r="1135" spans="2:2" ht="16" x14ac:dyDescent="0.2">
      <c r="B1135" s="9"/>
    </row>
    <row r="1136" spans="2:2" ht="16" x14ac:dyDescent="0.2">
      <c r="B1136" s="9"/>
    </row>
    <row r="1137" spans="2:2" ht="16" x14ac:dyDescent="0.2">
      <c r="B1137" s="9"/>
    </row>
    <row r="1138" spans="2:2" ht="16" x14ac:dyDescent="0.2">
      <c r="B1138" s="9"/>
    </row>
    <row r="1139" spans="2:2" ht="16" x14ac:dyDescent="0.2">
      <c r="B1139" s="9"/>
    </row>
    <row r="1140" spans="2:2" ht="16" x14ac:dyDescent="0.2">
      <c r="B1140" s="9"/>
    </row>
    <row r="1141" spans="2:2" ht="16" x14ac:dyDescent="0.2">
      <c r="B1141" s="9"/>
    </row>
    <row r="1142" spans="2:2" ht="16" x14ac:dyDescent="0.2">
      <c r="B1142" s="9"/>
    </row>
    <row r="1143" spans="2:2" ht="16" x14ac:dyDescent="0.2">
      <c r="B1143" s="9"/>
    </row>
    <row r="1144" spans="2:2" ht="16" x14ac:dyDescent="0.2">
      <c r="B1144" s="9"/>
    </row>
    <row r="1145" spans="2:2" ht="16" x14ac:dyDescent="0.2">
      <c r="B1145" s="9"/>
    </row>
    <row r="1146" spans="2:2" ht="16" x14ac:dyDescent="0.2">
      <c r="B1146" s="9"/>
    </row>
    <row r="1147" spans="2:2" ht="16" x14ac:dyDescent="0.2">
      <c r="B1147" s="9"/>
    </row>
    <row r="1148" spans="2:2" ht="16" x14ac:dyDescent="0.2">
      <c r="B1148" s="9"/>
    </row>
    <row r="1149" spans="2:2" ht="16" x14ac:dyDescent="0.2">
      <c r="B1149" s="9"/>
    </row>
    <row r="1150" spans="2:2" ht="16" x14ac:dyDescent="0.2">
      <c r="B1150" s="9"/>
    </row>
    <row r="1151" spans="2:2" ht="16" x14ac:dyDescent="0.2">
      <c r="B1151" s="9"/>
    </row>
    <row r="1152" spans="2:2" ht="16" x14ac:dyDescent="0.2">
      <c r="B1152" s="9"/>
    </row>
    <row r="1153" spans="2:2" ht="16" x14ac:dyDescent="0.2">
      <c r="B1153" s="9"/>
    </row>
    <row r="1154" spans="2:2" ht="16" x14ac:dyDescent="0.2">
      <c r="B1154" s="9"/>
    </row>
    <row r="1155" spans="2:2" ht="16" x14ac:dyDescent="0.2">
      <c r="B1155" s="9"/>
    </row>
    <row r="1156" spans="2:2" ht="16" x14ac:dyDescent="0.2">
      <c r="B1156" s="9"/>
    </row>
    <row r="1157" spans="2:2" ht="16" x14ac:dyDescent="0.2">
      <c r="B1157" s="9"/>
    </row>
    <row r="1158" spans="2:2" ht="16" x14ac:dyDescent="0.2">
      <c r="B1158" s="9"/>
    </row>
    <row r="1159" spans="2:2" ht="16" x14ac:dyDescent="0.2">
      <c r="B1159" s="9"/>
    </row>
    <row r="1160" spans="2:2" ht="16" x14ac:dyDescent="0.2">
      <c r="B1160" s="9"/>
    </row>
    <row r="1161" spans="2:2" ht="16" x14ac:dyDescent="0.2">
      <c r="B1161" s="9"/>
    </row>
    <row r="1162" spans="2:2" ht="16" x14ac:dyDescent="0.2">
      <c r="B1162" s="9"/>
    </row>
    <row r="1163" spans="2:2" ht="16" x14ac:dyDescent="0.2">
      <c r="B1163" s="9"/>
    </row>
    <row r="1164" spans="2:2" ht="16" x14ac:dyDescent="0.2">
      <c r="B1164" s="9"/>
    </row>
    <row r="1165" spans="2:2" ht="16" x14ac:dyDescent="0.2">
      <c r="B1165" s="9"/>
    </row>
    <row r="1166" spans="2:2" ht="16" x14ac:dyDescent="0.2">
      <c r="B1166" s="9"/>
    </row>
    <row r="1167" spans="2:2" ht="16" x14ac:dyDescent="0.2">
      <c r="B1167" s="9"/>
    </row>
    <row r="1168" spans="2:2" ht="16" x14ac:dyDescent="0.2">
      <c r="B1168" s="9"/>
    </row>
    <row r="1169" spans="2:2" ht="16" x14ac:dyDescent="0.2">
      <c r="B1169" s="9"/>
    </row>
    <row r="1170" spans="2:2" ht="16" x14ac:dyDescent="0.2">
      <c r="B1170" s="9"/>
    </row>
    <row r="1171" spans="2:2" ht="16" x14ac:dyDescent="0.2">
      <c r="B1171" s="9"/>
    </row>
    <row r="1172" spans="2:2" ht="16" x14ac:dyDescent="0.2">
      <c r="B1172" s="9"/>
    </row>
    <row r="1173" spans="2:2" ht="16" x14ac:dyDescent="0.2">
      <c r="B1173" s="9"/>
    </row>
    <row r="1174" spans="2:2" ht="16" x14ac:dyDescent="0.2">
      <c r="B1174" s="9"/>
    </row>
    <row r="1175" spans="2:2" ht="16" x14ac:dyDescent="0.2">
      <c r="B1175" s="9"/>
    </row>
    <row r="1176" spans="2:2" ht="16" x14ac:dyDescent="0.2">
      <c r="B1176" s="9"/>
    </row>
    <row r="1177" spans="2:2" ht="16" x14ac:dyDescent="0.2">
      <c r="B1177" s="9"/>
    </row>
    <row r="1178" spans="2:2" ht="16" x14ac:dyDescent="0.2">
      <c r="B1178" s="9"/>
    </row>
    <row r="1179" spans="2:2" ht="16" x14ac:dyDescent="0.2">
      <c r="B1179" s="9"/>
    </row>
    <row r="1180" spans="2:2" ht="16" x14ac:dyDescent="0.2">
      <c r="B1180" s="9"/>
    </row>
    <row r="1181" spans="2:2" ht="16" x14ac:dyDescent="0.2">
      <c r="B1181" s="9"/>
    </row>
    <row r="1182" spans="2:2" ht="16" x14ac:dyDescent="0.2">
      <c r="B1182" s="9"/>
    </row>
    <row r="1183" spans="2:2" ht="16" x14ac:dyDescent="0.2">
      <c r="B1183" s="9"/>
    </row>
    <row r="1184" spans="2:2" ht="16" x14ac:dyDescent="0.2">
      <c r="B1184" s="9"/>
    </row>
    <row r="1185" spans="2:2" ht="16" x14ac:dyDescent="0.2">
      <c r="B1185" s="9"/>
    </row>
    <row r="1186" spans="2:2" ht="16" x14ac:dyDescent="0.2">
      <c r="B1186" s="9"/>
    </row>
    <row r="1187" spans="2:2" ht="16" x14ac:dyDescent="0.2">
      <c r="B1187" s="9"/>
    </row>
    <row r="1188" spans="2:2" ht="16" x14ac:dyDescent="0.2">
      <c r="B1188" s="9"/>
    </row>
    <row r="1189" spans="2:2" ht="16" x14ac:dyDescent="0.2">
      <c r="B1189" s="9"/>
    </row>
    <row r="1190" spans="2:2" ht="16" x14ac:dyDescent="0.2">
      <c r="B1190" s="9"/>
    </row>
    <row r="1191" spans="2:2" ht="16" x14ac:dyDescent="0.2">
      <c r="B1191" s="9"/>
    </row>
    <row r="1192" spans="2:2" ht="16" x14ac:dyDescent="0.2">
      <c r="B1192" s="9"/>
    </row>
    <row r="1193" spans="2:2" ht="16" x14ac:dyDescent="0.2">
      <c r="B1193" s="9"/>
    </row>
    <row r="1194" spans="2:2" ht="16" x14ac:dyDescent="0.2">
      <c r="B1194" s="9"/>
    </row>
    <row r="1195" spans="2:2" ht="16" x14ac:dyDescent="0.2">
      <c r="B1195" s="9"/>
    </row>
    <row r="1196" spans="2:2" ht="16" x14ac:dyDescent="0.2">
      <c r="B1196" s="9"/>
    </row>
    <row r="1197" spans="2:2" ht="16" x14ac:dyDescent="0.2">
      <c r="B1197" s="9"/>
    </row>
    <row r="1198" spans="2:2" ht="16" x14ac:dyDescent="0.2">
      <c r="B1198" s="9"/>
    </row>
    <row r="1199" spans="2:2" ht="16" x14ac:dyDescent="0.2">
      <c r="B1199" s="9"/>
    </row>
    <row r="1200" spans="2:2" ht="16" x14ac:dyDescent="0.2">
      <c r="B1200" s="9"/>
    </row>
    <row r="1201" spans="2:2" ht="16" x14ac:dyDescent="0.2">
      <c r="B1201" s="9"/>
    </row>
    <row r="1202" spans="2:2" ht="16" x14ac:dyDescent="0.2">
      <c r="B1202" s="9"/>
    </row>
    <row r="1203" spans="2:2" ht="16" x14ac:dyDescent="0.2">
      <c r="B1203" s="9"/>
    </row>
    <row r="1204" spans="2:2" ht="16" x14ac:dyDescent="0.2">
      <c r="B1204" s="9"/>
    </row>
    <row r="1205" spans="2:2" ht="16" x14ac:dyDescent="0.2">
      <c r="B1205" s="9"/>
    </row>
    <row r="1206" spans="2:2" ht="16" x14ac:dyDescent="0.2">
      <c r="B1206" s="9"/>
    </row>
    <row r="1207" spans="2:2" ht="16" x14ac:dyDescent="0.2">
      <c r="B1207" s="9"/>
    </row>
    <row r="1208" spans="2:2" ht="16" x14ac:dyDescent="0.2">
      <c r="B1208" s="9"/>
    </row>
    <row r="1209" spans="2:2" ht="16" x14ac:dyDescent="0.2">
      <c r="B1209" s="9"/>
    </row>
    <row r="1210" spans="2:2" ht="16" x14ac:dyDescent="0.2">
      <c r="B1210" s="9"/>
    </row>
    <row r="1211" spans="2:2" ht="16" x14ac:dyDescent="0.2">
      <c r="B1211" s="9"/>
    </row>
    <row r="1212" spans="2:2" ht="16" x14ac:dyDescent="0.2">
      <c r="B1212" s="9"/>
    </row>
    <row r="1213" spans="2:2" ht="16" x14ac:dyDescent="0.2">
      <c r="B1213" s="9"/>
    </row>
    <row r="1214" spans="2:2" ht="16" x14ac:dyDescent="0.2">
      <c r="B1214" s="9"/>
    </row>
    <row r="1215" spans="2:2" ht="16" x14ac:dyDescent="0.2">
      <c r="B1215" s="9"/>
    </row>
    <row r="1216" spans="2:2" ht="16" x14ac:dyDescent="0.2">
      <c r="B1216" s="9"/>
    </row>
    <row r="1217" spans="2:2" ht="16" x14ac:dyDescent="0.2">
      <c r="B1217" s="9"/>
    </row>
    <row r="1218" spans="2:2" ht="16" x14ac:dyDescent="0.2">
      <c r="B1218" s="9"/>
    </row>
    <row r="1219" spans="2:2" ht="16" x14ac:dyDescent="0.2">
      <c r="B1219" s="9"/>
    </row>
    <row r="1220" spans="2:2" ht="16" x14ac:dyDescent="0.2">
      <c r="B1220" s="9"/>
    </row>
    <row r="1221" spans="2:2" ht="16" x14ac:dyDescent="0.2">
      <c r="B1221" s="9"/>
    </row>
    <row r="1222" spans="2:2" ht="16" x14ac:dyDescent="0.2">
      <c r="B1222" s="9"/>
    </row>
    <row r="1223" spans="2:2" ht="16" x14ac:dyDescent="0.2">
      <c r="B1223" s="9"/>
    </row>
    <row r="1224" spans="2:2" ht="16" x14ac:dyDescent="0.2">
      <c r="B1224" s="9"/>
    </row>
    <row r="1225" spans="2:2" ht="16" x14ac:dyDescent="0.2">
      <c r="B1225" s="9"/>
    </row>
    <row r="1226" spans="2:2" ht="16" x14ac:dyDescent="0.2">
      <c r="B1226" s="9"/>
    </row>
    <row r="1227" spans="2:2" ht="16" x14ac:dyDescent="0.2">
      <c r="B1227" s="9"/>
    </row>
    <row r="1228" spans="2:2" ht="16" x14ac:dyDescent="0.2">
      <c r="B1228" s="9"/>
    </row>
    <row r="1229" spans="2:2" ht="16" x14ac:dyDescent="0.2">
      <c r="B1229" s="9"/>
    </row>
    <row r="1230" spans="2:2" ht="16" x14ac:dyDescent="0.2">
      <c r="B1230" s="9"/>
    </row>
    <row r="1231" spans="2:2" ht="16" x14ac:dyDescent="0.2">
      <c r="B1231" s="9"/>
    </row>
    <row r="1232" spans="2:2" ht="16" x14ac:dyDescent="0.2">
      <c r="B1232" s="9"/>
    </row>
    <row r="1233" spans="2:2" ht="16" x14ac:dyDescent="0.2">
      <c r="B1233" s="9"/>
    </row>
    <row r="1234" spans="2:2" ht="16" x14ac:dyDescent="0.2">
      <c r="B1234" s="9"/>
    </row>
    <row r="1235" spans="2:2" ht="16" x14ac:dyDescent="0.2">
      <c r="B1235" s="9"/>
    </row>
    <row r="1236" spans="2:2" ht="16" x14ac:dyDescent="0.2">
      <c r="B1236" s="9"/>
    </row>
    <row r="1237" spans="2:2" ht="16" x14ac:dyDescent="0.2">
      <c r="B1237" s="9"/>
    </row>
    <row r="1238" spans="2:2" ht="16" x14ac:dyDescent="0.2">
      <c r="B1238" s="9"/>
    </row>
    <row r="1239" spans="2:2" ht="16" x14ac:dyDescent="0.2">
      <c r="B1239" s="9"/>
    </row>
    <row r="1240" spans="2:2" ht="16" x14ac:dyDescent="0.2">
      <c r="B1240" s="9"/>
    </row>
    <row r="1241" spans="2:2" ht="16" x14ac:dyDescent="0.2">
      <c r="B1241" s="9"/>
    </row>
    <row r="1242" spans="2:2" ht="16" x14ac:dyDescent="0.2">
      <c r="B1242" s="9"/>
    </row>
    <row r="1243" spans="2:2" ht="16" x14ac:dyDescent="0.2">
      <c r="B1243" s="9"/>
    </row>
    <row r="1244" spans="2:2" ht="16" x14ac:dyDescent="0.2">
      <c r="B1244" s="9"/>
    </row>
    <row r="1245" spans="2:2" ht="16" x14ac:dyDescent="0.2">
      <c r="B1245" s="9"/>
    </row>
    <row r="1246" spans="2:2" ht="16" x14ac:dyDescent="0.2">
      <c r="B1246" s="9"/>
    </row>
    <row r="1247" spans="2:2" ht="16" x14ac:dyDescent="0.2">
      <c r="B1247" s="9"/>
    </row>
    <row r="1248" spans="2:2" ht="16" x14ac:dyDescent="0.2">
      <c r="B1248" s="9"/>
    </row>
    <row r="1249" spans="2:2" ht="16" x14ac:dyDescent="0.2">
      <c r="B1249" s="9"/>
    </row>
    <row r="1250" spans="2:2" ht="16" x14ac:dyDescent="0.2">
      <c r="B1250" s="9"/>
    </row>
    <row r="1251" spans="2:2" ht="16" x14ac:dyDescent="0.2">
      <c r="B1251" s="9"/>
    </row>
    <row r="1252" spans="2:2" ht="16" x14ac:dyDescent="0.2">
      <c r="B1252" s="9"/>
    </row>
    <row r="1253" spans="2:2" ht="16" x14ac:dyDescent="0.2">
      <c r="B1253" s="9"/>
    </row>
    <row r="1254" spans="2:2" ht="16" x14ac:dyDescent="0.2">
      <c r="B1254" s="9"/>
    </row>
    <row r="1255" spans="2:2" ht="16" x14ac:dyDescent="0.2">
      <c r="B1255" s="9"/>
    </row>
    <row r="1256" spans="2:2" ht="16" x14ac:dyDescent="0.2">
      <c r="B1256" s="9"/>
    </row>
    <row r="1257" spans="2:2" ht="16" x14ac:dyDescent="0.2">
      <c r="B1257" s="9"/>
    </row>
    <row r="1258" spans="2:2" ht="16" x14ac:dyDescent="0.2">
      <c r="B1258" s="9"/>
    </row>
    <row r="1259" spans="2:2" ht="16" x14ac:dyDescent="0.2">
      <c r="B1259" s="9"/>
    </row>
    <row r="1260" spans="2:2" ht="16" x14ac:dyDescent="0.2">
      <c r="B1260" s="9"/>
    </row>
    <row r="1261" spans="2:2" ht="16" x14ac:dyDescent="0.2">
      <c r="B1261" s="9"/>
    </row>
    <row r="1262" spans="2:2" ht="16" x14ac:dyDescent="0.2">
      <c r="B1262" s="9"/>
    </row>
    <row r="1263" spans="2:2" ht="16" x14ac:dyDescent="0.2">
      <c r="B1263" s="9"/>
    </row>
    <row r="1264" spans="2:2" ht="16" x14ac:dyDescent="0.2">
      <c r="B1264" s="9"/>
    </row>
    <row r="1265" spans="2:2" ht="16" x14ac:dyDescent="0.2">
      <c r="B1265" s="9"/>
    </row>
    <row r="1266" spans="2:2" ht="16" x14ac:dyDescent="0.2">
      <c r="B1266" s="9"/>
    </row>
    <row r="1267" spans="2:2" ht="16" x14ac:dyDescent="0.2">
      <c r="B1267" s="9"/>
    </row>
    <row r="1268" spans="2:2" ht="16" x14ac:dyDescent="0.2">
      <c r="B1268" s="9"/>
    </row>
    <row r="1269" spans="2:2" ht="16" x14ac:dyDescent="0.2">
      <c r="B1269" s="9"/>
    </row>
    <row r="1270" spans="2:2" ht="16" x14ac:dyDescent="0.2">
      <c r="B1270" s="9"/>
    </row>
    <row r="1271" spans="2:2" ht="16" x14ac:dyDescent="0.2">
      <c r="B1271" s="9"/>
    </row>
    <row r="1272" spans="2:2" ht="16" x14ac:dyDescent="0.2">
      <c r="B1272" s="9"/>
    </row>
    <row r="1273" spans="2:2" ht="16" x14ac:dyDescent="0.2">
      <c r="B1273" s="9"/>
    </row>
    <row r="1274" spans="2:2" ht="16" x14ac:dyDescent="0.2">
      <c r="B1274" s="9"/>
    </row>
    <row r="1275" spans="2:2" ht="16" x14ac:dyDescent="0.2">
      <c r="B1275" s="9"/>
    </row>
    <row r="1276" spans="2:2" ht="16" x14ac:dyDescent="0.2">
      <c r="B1276" s="9"/>
    </row>
    <row r="1277" spans="2:2" ht="16" x14ac:dyDescent="0.2">
      <c r="B1277" s="9"/>
    </row>
    <row r="1278" spans="2:2" ht="16" x14ac:dyDescent="0.2">
      <c r="B1278" s="9"/>
    </row>
    <row r="1279" spans="2:2" ht="16" x14ac:dyDescent="0.2">
      <c r="B1279" s="9"/>
    </row>
    <row r="1280" spans="2:2" ht="16" x14ac:dyDescent="0.2">
      <c r="B1280" s="9"/>
    </row>
    <row r="1281" spans="2:2" ht="16" x14ac:dyDescent="0.2">
      <c r="B1281" s="9"/>
    </row>
    <row r="1282" spans="2:2" ht="16" x14ac:dyDescent="0.2">
      <c r="B1282" s="9"/>
    </row>
    <row r="1283" spans="2:2" ht="16" x14ac:dyDescent="0.2">
      <c r="B1283" s="9"/>
    </row>
    <row r="1284" spans="2:2" ht="16" x14ac:dyDescent="0.2">
      <c r="B1284" s="9"/>
    </row>
    <row r="1285" spans="2:2" ht="16" x14ac:dyDescent="0.2">
      <c r="B1285" s="9"/>
    </row>
    <row r="1286" spans="2:2" ht="16" x14ac:dyDescent="0.2">
      <c r="B1286" s="9"/>
    </row>
    <row r="1287" spans="2:2" ht="16" x14ac:dyDescent="0.2">
      <c r="B1287" s="9"/>
    </row>
    <row r="1288" spans="2:2" ht="16" x14ac:dyDescent="0.2">
      <c r="B1288" s="9"/>
    </row>
    <row r="1289" spans="2:2" ht="16" x14ac:dyDescent="0.2">
      <c r="B1289" s="9"/>
    </row>
    <row r="1290" spans="2:2" ht="16" x14ac:dyDescent="0.2">
      <c r="B1290" s="9"/>
    </row>
    <row r="1291" spans="2:2" ht="16" x14ac:dyDescent="0.2">
      <c r="B1291" s="9"/>
    </row>
    <row r="1292" spans="2:2" ht="16" x14ac:dyDescent="0.2">
      <c r="B1292" s="9"/>
    </row>
    <row r="1293" spans="2:2" ht="16" x14ac:dyDescent="0.2">
      <c r="B1293" s="9"/>
    </row>
    <row r="1294" spans="2:2" ht="16" x14ac:dyDescent="0.2">
      <c r="B1294" s="9"/>
    </row>
    <row r="1295" spans="2:2" ht="16" x14ac:dyDescent="0.2">
      <c r="B1295" s="9"/>
    </row>
    <row r="1296" spans="2:2" ht="16" x14ac:dyDescent="0.2">
      <c r="B1296" s="9"/>
    </row>
    <row r="1297" spans="2:2" ht="16" x14ac:dyDescent="0.2">
      <c r="B1297" s="9"/>
    </row>
    <row r="1298" spans="2:2" ht="16" x14ac:dyDescent="0.2">
      <c r="B1298" s="9"/>
    </row>
    <row r="1299" spans="2:2" ht="16" x14ac:dyDescent="0.2">
      <c r="B1299" s="9"/>
    </row>
    <row r="1300" spans="2:2" ht="16" x14ac:dyDescent="0.2">
      <c r="B1300" s="9"/>
    </row>
    <row r="1301" spans="2:2" ht="16" x14ac:dyDescent="0.2">
      <c r="B1301" s="9"/>
    </row>
    <row r="1302" spans="2:2" ht="16" x14ac:dyDescent="0.2">
      <c r="B1302" s="9"/>
    </row>
    <row r="1303" spans="2:2" ht="16" x14ac:dyDescent="0.2">
      <c r="B1303" s="9"/>
    </row>
    <row r="1304" spans="2:2" ht="16" x14ac:dyDescent="0.2">
      <c r="B1304" s="9"/>
    </row>
    <row r="1305" spans="2:2" ht="16" x14ac:dyDescent="0.2">
      <c r="B1305" s="9"/>
    </row>
    <row r="1306" spans="2:2" ht="16" x14ac:dyDescent="0.2">
      <c r="B1306" s="9"/>
    </row>
    <row r="1307" spans="2:2" ht="16" x14ac:dyDescent="0.2">
      <c r="B1307" s="9"/>
    </row>
    <row r="1308" spans="2:2" ht="16" x14ac:dyDescent="0.2">
      <c r="B1308" s="9"/>
    </row>
    <row r="1309" spans="2:2" ht="16" x14ac:dyDescent="0.2">
      <c r="B1309" s="9"/>
    </row>
    <row r="1310" spans="2:2" ht="16" x14ac:dyDescent="0.2">
      <c r="B1310" s="9"/>
    </row>
    <row r="1311" spans="2:2" ht="16" x14ac:dyDescent="0.2">
      <c r="B1311" s="9"/>
    </row>
    <row r="1312" spans="2:2" ht="16" x14ac:dyDescent="0.2">
      <c r="B1312" s="9"/>
    </row>
    <row r="1313" spans="2:2" ht="16" x14ac:dyDescent="0.2">
      <c r="B1313" s="9"/>
    </row>
    <row r="1314" spans="2:2" ht="16" x14ac:dyDescent="0.2">
      <c r="B1314" s="9"/>
    </row>
    <row r="1315" spans="2:2" ht="16" x14ac:dyDescent="0.2">
      <c r="B1315" s="9"/>
    </row>
    <row r="1316" spans="2:2" ht="16" x14ac:dyDescent="0.2">
      <c r="B1316" s="9"/>
    </row>
    <row r="1317" spans="2:2" ht="16" x14ac:dyDescent="0.2">
      <c r="B1317" s="9"/>
    </row>
    <row r="1318" spans="2:2" ht="16" x14ac:dyDescent="0.2">
      <c r="B1318" s="9"/>
    </row>
    <row r="1319" spans="2:2" ht="16" x14ac:dyDescent="0.2">
      <c r="B1319" s="9"/>
    </row>
    <row r="1320" spans="2:2" ht="16" x14ac:dyDescent="0.2">
      <c r="B1320" s="9"/>
    </row>
    <row r="1321" spans="2:2" ht="16" x14ac:dyDescent="0.2">
      <c r="B1321" s="9"/>
    </row>
    <row r="1322" spans="2:2" ht="16" x14ac:dyDescent="0.2">
      <c r="B1322" s="9"/>
    </row>
    <row r="1323" spans="2:2" ht="16" x14ac:dyDescent="0.2">
      <c r="B1323" s="9"/>
    </row>
    <row r="1324" spans="2:2" ht="16" x14ac:dyDescent="0.2">
      <c r="B1324" s="9"/>
    </row>
    <row r="1325" spans="2:2" ht="16" x14ac:dyDescent="0.2">
      <c r="B1325" s="9"/>
    </row>
    <row r="1326" spans="2:2" ht="16" x14ac:dyDescent="0.2">
      <c r="B1326" s="9"/>
    </row>
    <row r="1327" spans="2:2" ht="16" x14ac:dyDescent="0.2">
      <c r="B1327" s="9"/>
    </row>
    <row r="1328" spans="2:2" ht="16" x14ac:dyDescent="0.2">
      <c r="B1328" s="9"/>
    </row>
    <row r="1329" spans="2:2" ht="16" x14ac:dyDescent="0.2">
      <c r="B1329" s="9"/>
    </row>
    <row r="1330" spans="2:2" ht="16" x14ac:dyDescent="0.2">
      <c r="B1330" s="9"/>
    </row>
    <row r="1331" spans="2:2" ht="16" x14ac:dyDescent="0.2">
      <c r="B1331" s="9"/>
    </row>
    <row r="1332" spans="2:2" ht="16" x14ac:dyDescent="0.2">
      <c r="B1332" s="9"/>
    </row>
    <row r="1333" spans="2:2" ht="16" x14ac:dyDescent="0.2">
      <c r="B1333" s="9"/>
    </row>
    <row r="1334" spans="2:2" ht="16" x14ac:dyDescent="0.2">
      <c r="B1334" s="9"/>
    </row>
    <row r="1335" spans="2:2" ht="16" x14ac:dyDescent="0.2">
      <c r="B1335" s="9"/>
    </row>
    <row r="1336" spans="2:2" ht="16" x14ac:dyDescent="0.2">
      <c r="B1336" s="9"/>
    </row>
    <row r="1337" spans="2:2" ht="16" x14ac:dyDescent="0.2">
      <c r="B1337" s="9"/>
    </row>
    <row r="1338" spans="2:2" ht="16" x14ac:dyDescent="0.2">
      <c r="B1338" s="9"/>
    </row>
    <row r="1339" spans="2:2" ht="16" x14ac:dyDescent="0.2">
      <c r="B1339" s="9"/>
    </row>
    <row r="1340" spans="2:2" ht="16" x14ac:dyDescent="0.2">
      <c r="B1340" s="9"/>
    </row>
    <row r="1341" spans="2:2" ht="16" x14ac:dyDescent="0.2">
      <c r="B1341" s="9"/>
    </row>
    <row r="1342" spans="2:2" ht="16" x14ac:dyDescent="0.2">
      <c r="B1342" s="9"/>
    </row>
    <row r="1343" spans="2:2" ht="16" x14ac:dyDescent="0.2">
      <c r="B1343" s="9"/>
    </row>
    <row r="1344" spans="2:2" ht="16" x14ac:dyDescent="0.2">
      <c r="B1344" s="9"/>
    </row>
    <row r="1345" spans="2:2" ht="16" x14ac:dyDescent="0.2">
      <c r="B1345" s="9"/>
    </row>
    <row r="1346" spans="2:2" ht="16" x14ac:dyDescent="0.2">
      <c r="B1346" s="9"/>
    </row>
    <row r="1347" spans="2:2" ht="16" x14ac:dyDescent="0.2">
      <c r="B1347" s="9"/>
    </row>
    <row r="1348" spans="2:2" ht="16" x14ac:dyDescent="0.2">
      <c r="B1348" s="9"/>
    </row>
    <row r="1349" spans="2:2" ht="16" x14ac:dyDescent="0.2">
      <c r="B1349" s="9"/>
    </row>
    <row r="1350" spans="2:2" ht="16" x14ac:dyDescent="0.2">
      <c r="B1350" s="9"/>
    </row>
    <row r="1351" spans="2:2" ht="16" x14ac:dyDescent="0.2">
      <c r="B1351" s="9"/>
    </row>
    <row r="1352" spans="2:2" ht="16" x14ac:dyDescent="0.2">
      <c r="B1352" s="9"/>
    </row>
    <row r="1353" spans="2:2" ht="16" x14ac:dyDescent="0.2">
      <c r="B1353" s="9"/>
    </row>
    <row r="1354" spans="2:2" ht="16" x14ac:dyDescent="0.2">
      <c r="B1354" s="9"/>
    </row>
    <row r="1355" spans="2:2" ht="16" x14ac:dyDescent="0.2">
      <c r="B1355" s="9"/>
    </row>
    <row r="1356" spans="2:2" ht="16" x14ac:dyDescent="0.2">
      <c r="B1356" s="9"/>
    </row>
    <row r="1357" spans="2:2" ht="16" x14ac:dyDescent="0.2">
      <c r="B1357" s="9"/>
    </row>
    <row r="1358" spans="2:2" ht="16" x14ac:dyDescent="0.2">
      <c r="B1358" s="9"/>
    </row>
    <row r="1359" spans="2:2" ht="16" x14ac:dyDescent="0.2">
      <c r="B1359" s="9"/>
    </row>
    <row r="1360" spans="2:2" ht="16" x14ac:dyDescent="0.2">
      <c r="B1360" s="9"/>
    </row>
    <row r="1361" spans="2:2" ht="16" x14ac:dyDescent="0.2">
      <c r="B1361" s="9"/>
    </row>
    <row r="1362" spans="2:2" ht="16" x14ac:dyDescent="0.2">
      <c r="B1362" s="9"/>
    </row>
    <row r="1363" spans="2:2" ht="16" x14ac:dyDescent="0.2">
      <c r="B1363" s="9"/>
    </row>
    <row r="1364" spans="2:2" ht="16" x14ac:dyDescent="0.2">
      <c r="B1364" s="9"/>
    </row>
    <row r="1365" spans="2:2" ht="16" x14ac:dyDescent="0.2">
      <c r="B1365" s="9"/>
    </row>
    <row r="1366" spans="2:2" ht="16" x14ac:dyDescent="0.2">
      <c r="B1366" s="9"/>
    </row>
    <row r="1367" spans="2:2" ht="16" x14ac:dyDescent="0.2">
      <c r="B1367" s="9"/>
    </row>
    <row r="1368" spans="2:2" ht="16" x14ac:dyDescent="0.2">
      <c r="B1368" s="9"/>
    </row>
    <row r="1369" spans="2:2" ht="16" x14ac:dyDescent="0.2">
      <c r="B1369" s="9"/>
    </row>
    <row r="1370" spans="2:2" ht="16" x14ac:dyDescent="0.2">
      <c r="B1370" s="9"/>
    </row>
    <row r="1371" spans="2:2" ht="16" x14ac:dyDescent="0.2">
      <c r="B1371" s="9"/>
    </row>
    <row r="1372" spans="2:2" ht="16" x14ac:dyDescent="0.2">
      <c r="B1372" s="9"/>
    </row>
    <row r="1373" spans="2:2" ht="16" x14ac:dyDescent="0.2">
      <c r="B1373" s="9"/>
    </row>
    <row r="1374" spans="2:2" ht="16" x14ac:dyDescent="0.2">
      <c r="B1374" s="9"/>
    </row>
    <row r="1375" spans="2:2" ht="16" x14ac:dyDescent="0.2">
      <c r="B1375" s="9"/>
    </row>
    <row r="1376" spans="2:2" ht="16" x14ac:dyDescent="0.2">
      <c r="B1376" s="9"/>
    </row>
    <row r="1377" spans="2:2" ht="16" x14ac:dyDescent="0.2">
      <c r="B1377" s="9"/>
    </row>
    <row r="1378" spans="2:2" ht="16" x14ac:dyDescent="0.2">
      <c r="B1378" s="9"/>
    </row>
    <row r="1379" spans="2:2" ht="16" x14ac:dyDescent="0.2">
      <c r="B1379" s="9"/>
    </row>
    <row r="1380" spans="2:2" ht="16" x14ac:dyDescent="0.2">
      <c r="B1380" s="9"/>
    </row>
    <row r="1381" spans="2:2" ht="16" x14ac:dyDescent="0.2">
      <c r="B1381" s="9"/>
    </row>
    <row r="1382" spans="2:2" ht="16" x14ac:dyDescent="0.2">
      <c r="B1382" s="9"/>
    </row>
    <row r="1383" spans="2:2" ht="16" x14ac:dyDescent="0.2">
      <c r="B1383" s="9"/>
    </row>
    <row r="1384" spans="2:2" ht="16" x14ac:dyDescent="0.2">
      <c r="B1384" s="9"/>
    </row>
    <row r="1385" spans="2:2" ht="16" x14ac:dyDescent="0.2">
      <c r="B1385" s="9"/>
    </row>
    <row r="1386" spans="2:2" ht="16" x14ac:dyDescent="0.2">
      <c r="B1386" s="9"/>
    </row>
    <row r="1387" spans="2:2" ht="16" x14ac:dyDescent="0.2">
      <c r="B1387" s="9"/>
    </row>
    <row r="1388" spans="2:2" ht="16" x14ac:dyDescent="0.2">
      <c r="B1388" s="9"/>
    </row>
    <row r="1389" spans="2:2" ht="16" x14ac:dyDescent="0.2">
      <c r="B1389" s="9"/>
    </row>
    <row r="1390" spans="2:2" ht="16" x14ac:dyDescent="0.2">
      <c r="B1390" s="9"/>
    </row>
    <row r="1391" spans="2:2" ht="16" x14ac:dyDescent="0.2">
      <c r="B1391" s="9"/>
    </row>
    <row r="1392" spans="2:2" ht="16" x14ac:dyDescent="0.2">
      <c r="B1392" s="9"/>
    </row>
    <row r="1393" spans="2:2" ht="16" x14ac:dyDescent="0.2">
      <c r="B1393" s="9"/>
    </row>
    <row r="1394" spans="2:2" ht="16" x14ac:dyDescent="0.2">
      <c r="B1394" s="9"/>
    </row>
    <row r="1395" spans="2:2" ht="16" x14ac:dyDescent="0.2">
      <c r="B1395" s="9"/>
    </row>
    <row r="1396" spans="2:2" ht="16" x14ac:dyDescent="0.2">
      <c r="B1396" s="9"/>
    </row>
    <row r="1397" spans="2:2" ht="16" x14ac:dyDescent="0.2">
      <c r="B1397" s="9"/>
    </row>
    <row r="1398" spans="2:2" ht="16" x14ac:dyDescent="0.2">
      <c r="B1398" s="9"/>
    </row>
    <row r="1399" spans="2:2" ht="16" x14ac:dyDescent="0.2">
      <c r="B1399" s="9"/>
    </row>
    <row r="1400" spans="2:2" ht="16" x14ac:dyDescent="0.2">
      <c r="B1400" s="9"/>
    </row>
    <row r="1401" spans="2:2" ht="16" x14ac:dyDescent="0.2">
      <c r="B1401" s="9"/>
    </row>
    <row r="1402" spans="2:2" ht="16" x14ac:dyDescent="0.2">
      <c r="B1402" s="9"/>
    </row>
    <row r="1403" spans="2:2" ht="16" x14ac:dyDescent="0.2">
      <c r="B1403" s="9"/>
    </row>
    <row r="1404" spans="2:2" ht="16" x14ac:dyDescent="0.2">
      <c r="B1404" s="9"/>
    </row>
    <row r="1405" spans="2:2" ht="16" x14ac:dyDescent="0.2">
      <c r="B1405" s="9"/>
    </row>
    <row r="1406" spans="2:2" ht="16" x14ac:dyDescent="0.2">
      <c r="B1406" s="9"/>
    </row>
    <row r="1407" spans="2:2" ht="16" x14ac:dyDescent="0.2">
      <c r="B1407" s="9"/>
    </row>
    <row r="1408" spans="2:2" ht="16" x14ac:dyDescent="0.2">
      <c r="B1408" s="9"/>
    </row>
    <row r="1409" spans="2:2" ht="16" x14ac:dyDescent="0.2">
      <c r="B1409" s="9"/>
    </row>
    <row r="1410" spans="2:2" ht="16" x14ac:dyDescent="0.2">
      <c r="B1410" s="9"/>
    </row>
    <row r="1411" spans="2:2" ht="16" x14ac:dyDescent="0.2">
      <c r="B1411" s="9"/>
    </row>
    <row r="1412" spans="2:2" ht="16" x14ac:dyDescent="0.2">
      <c r="B1412" s="9"/>
    </row>
    <row r="1413" spans="2:2" ht="16" x14ac:dyDescent="0.2">
      <c r="B1413" s="9"/>
    </row>
    <row r="1414" spans="2:2" ht="16" x14ac:dyDescent="0.2">
      <c r="B1414" s="9"/>
    </row>
    <row r="1415" spans="2:2" ht="16" x14ac:dyDescent="0.2">
      <c r="B1415" s="9"/>
    </row>
    <row r="1416" spans="2:2" ht="16" x14ac:dyDescent="0.2">
      <c r="B1416" s="9"/>
    </row>
    <row r="1417" spans="2:2" ht="16" x14ac:dyDescent="0.2">
      <c r="B1417" s="9"/>
    </row>
    <row r="1418" spans="2:2" ht="16" x14ac:dyDescent="0.2">
      <c r="B1418" s="9"/>
    </row>
    <row r="1419" spans="2:2" ht="16" x14ac:dyDescent="0.2">
      <c r="B1419" s="9"/>
    </row>
    <row r="1420" spans="2:2" ht="16" x14ac:dyDescent="0.2">
      <c r="B1420" s="9"/>
    </row>
    <row r="1421" spans="2:2" ht="16" x14ac:dyDescent="0.2">
      <c r="B1421" s="9"/>
    </row>
    <row r="1422" spans="2:2" ht="16" x14ac:dyDescent="0.2">
      <c r="B1422" s="9"/>
    </row>
    <row r="1423" spans="2:2" ht="16" x14ac:dyDescent="0.2">
      <c r="B1423" s="9"/>
    </row>
    <row r="1424" spans="2:2" ht="16" x14ac:dyDescent="0.2">
      <c r="B1424" s="9"/>
    </row>
    <row r="1425" spans="2:2" ht="16" x14ac:dyDescent="0.2">
      <c r="B1425" s="9"/>
    </row>
    <row r="1426" spans="2:2" ht="16" x14ac:dyDescent="0.2">
      <c r="B1426" s="9"/>
    </row>
    <row r="1427" spans="2:2" ht="16" x14ac:dyDescent="0.2">
      <c r="B1427" s="9"/>
    </row>
    <row r="1428" spans="2:2" ht="16" x14ac:dyDescent="0.2">
      <c r="B1428" s="9"/>
    </row>
    <row r="1429" spans="2:2" ht="16" x14ac:dyDescent="0.2">
      <c r="B1429" s="9"/>
    </row>
    <row r="1430" spans="2:2" ht="16" x14ac:dyDescent="0.2">
      <c r="B1430" s="9"/>
    </row>
    <row r="1431" spans="2:2" ht="16" x14ac:dyDescent="0.2">
      <c r="B1431" s="9"/>
    </row>
    <row r="1432" spans="2:2" ht="16" x14ac:dyDescent="0.2">
      <c r="B1432" s="9"/>
    </row>
    <row r="1433" spans="2:2" ht="16" x14ac:dyDescent="0.2">
      <c r="B1433" s="9"/>
    </row>
    <row r="1434" spans="2:2" ht="16" x14ac:dyDescent="0.2">
      <c r="B1434" s="9"/>
    </row>
    <row r="1435" spans="2:2" ht="16" x14ac:dyDescent="0.2">
      <c r="B1435" s="9"/>
    </row>
    <row r="1436" spans="2:2" ht="16" x14ac:dyDescent="0.2">
      <c r="B1436" s="9"/>
    </row>
    <row r="1437" spans="2:2" ht="16" x14ac:dyDescent="0.2">
      <c r="B1437" s="9"/>
    </row>
    <row r="1438" spans="2:2" ht="16" x14ac:dyDescent="0.2">
      <c r="B1438" s="9"/>
    </row>
    <row r="1439" spans="2:2" ht="16" x14ac:dyDescent="0.2">
      <c r="B1439" s="9"/>
    </row>
    <row r="1440" spans="2:2" ht="16" x14ac:dyDescent="0.2">
      <c r="B1440" s="9"/>
    </row>
    <row r="1441" spans="2:2" ht="16" x14ac:dyDescent="0.2">
      <c r="B1441" s="9"/>
    </row>
    <row r="1442" spans="2:2" ht="16" x14ac:dyDescent="0.2">
      <c r="B1442" s="9"/>
    </row>
    <row r="1443" spans="2:2" ht="16" x14ac:dyDescent="0.2">
      <c r="B1443" s="9"/>
    </row>
    <row r="1444" spans="2:2" ht="16" x14ac:dyDescent="0.2">
      <c r="B1444" s="9"/>
    </row>
    <row r="1445" spans="2:2" ht="16" x14ac:dyDescent="0.2">
      <c r="B1445" s="9"/>
    </row>
    <row r="1446" spans="2:2" ht="16" x14ac:dyDescent="0.2">
      <c r="B1446" s="9"/>
    </row>
    <row r="1447" spans="2:2" ht="16" x14ac:dyDescent="0.2">
      <c r="B1447" s="9"/>
    </row>
    <row r="1448" spans="2:2" ht="16" x14ac:dyDescent="0.2">
      <c r="B1448" s="9"/>
    </row>
    <row r="1449" spans="2:2" ht="16" x14ac:dyDescent="0.2">
      <c r="B1449" s="9"/>
    </row>
    <row r="1450" spans="2:2" ht="16" x14ac:dyDescent="0.2">
      <c r="B1450" s="9"/>
    </row>
    <row r="1451" spans="2:2" ht="16" x14ac:dyDescent="0.2">
      <c r="B1451" s="9"/>
    </row>
    <row r="1452" spans="2:2" ht="16" x14ac:dyDescent="0.2">
      <c r="B1452" s="9"/>
    </row>
    <row r="1453" spans="2:2" ht="16" x14ac:dyDescent="0.2">
      <c r="B1453" s="9"/>
    </row>
    <row r="1454" spans="2:2" ht="16" x14ac:dyDescent="0.2">
      <c r="B1454" s="9"/>
    </row>
    <row r="1455" spans="2:2" ht="16" x14ac:dyDescent="0.2">
      <c r="B1455" s="9"/>
    </row>
    <row r="1456" spans="2:2" ht="16" x14ac:dyDescent="0.2">
      <c r="B1456" s="9"/>
    </row>
    <row r="1457" spans="2:2" ht="16" x14ac:dyDescent="0.2">
      <c r="B1457" s="9"/>
    </row>
    <row r="1458" spans="2:2" ht="16" x14ac:dyDescent="0.2">
      <c r="B1458" s="9"/>
    </row>
    <row r="1459" spans="2:2" ht="16" x14ac:dyDescent="0.2">
      <c r="B1459" s="9"/>
    </row>
    <row r="1460" spans="2:2" ht="16" x14ac:dyDescent="0.2">
      <c r="B1460" s="9"/>
    </row>
    <row r="1461" spans="2:2" ht="16" x14ac:dyDescent="0.2">
      <c r="B1461" s="9"/>
    </row>
    <row r="1462" spans="2:2" ht="16" x14ac:dyDescent="0.2">
      <c r="B1462" s="9"/>
    </row>
    <row r="1463" spans="2:2" ht="16" x14ac:dyDescent="0.2">
      <c r="B1463" s="9"/>
    </row>
    <row r="1464" spans="2:2" ht="16" x14ac:dyDescent="0.2">
      <c r="B1464" s="9"/>
    </row>
    <row r="1465" spans="2:2" ht="16" x14ac:dyDescent="0.2">
      <c r="B1465" s="9"/>
    </row>
    <row r="1466" spans="2:2" ht="16" x14ac:dyDescent="0.2">
      <c r="B1466" s="9"/>
    </row>
    <row r="1467" spans="2:2" ht="16" x14ac:dyDescent="0.2">
      <c r="B1467" s="9"/>
    </row>
    <row r="1468" spans="2:2" ht="16" x14ac:dyDescent="0.2">
      <c r="B1468" s="9"/>
    </row>
    <row r="1469" spans="2:2" ht="16" x14ac:dyDescent="0.2">
      <c r="B1469" s="9"/>
    </row>
    <row r="1470" spans="2:2" ht="16" x14ac:dyDescent="0.2">
      <c r="B1470" s="9"/>
    </row>
    <row r="1471" spans="2:2" ht="16" x14ac:dyDescent="0.2">
      <c r="B1471" s="9"/>
    </row>
    <row r="1472" spans="2:2" ht="16" x14ac:dyDescent="0.2">
      <c r="B1472" s="9"/>
    </row>
    <row r="1473" spans="2:2" ht="16" x14ac:dyDescent="0.2">
      <c r="B1473" s="9"/>
    </row>
    <row r="1474" spans="2:2" ht="16" x14ac:dyDescent="0.2">
      <c r="B1474" s="9"/>
    </row>
    <row r="1475" spans="2:2" ht="16" x14ac:dyDescent="0.2">
      <c r="B1475" s="9"/>
    </row>
    <row r="1476" spans="2:2" ht="16" x14ac:dyDescent="0.2">
      <c r="B1476" s="9"/>
    </row>
    <row r="1477" spans="2:2" ht="16" x14ac:dyDescent="0.2">
      <c r="B1477" s="9"/>
    </row>
    <row r="1478" spans="2:2" ht="16" x14ac:dyDescent="0.2">
      <c r="B1478" s="9"/>
    </row>
    <row r="1479" spans="2:2" ht="16" x14ac:dyDescent="0.2">
      <c r="B1479" s="9"/>
    </row>
    <row r="1480" spans="2:2" ht="16" x14ac:dyDescent="0.2">
      <c r="B1480" s="9"/>
    </row>
    <row r="1481" spans="2:2" ht="16" x14ac:dyDescent="0.2">
      <c r="B1481" s="9"/>
    </row>
    <row r="1482" spans="2:2" ht="16" x14ac:dyDescent="0.2">
      <c r="B1482" s="9"/>
    </row>
    <row r="1483" spans="2:2" ht="16" x14ac:dyDescent="0.2">
      <c r="B1483" s="9"/>
    </row>
    <row r="1484" spans="2:2" ht="16" x14ac:dyDescent="0.2">
      <c r="B1484" s="9"/>
    </row>
    <row r="1485" spans="2:2" ht="16" x14ac:dyDescent="0.2">
      <c r="B1485" s="9"/>
    </row>
    <row r="1486" spans="2:2" ht="16" x14ac:dyDescent="0.2">
      <c r="B1486" s="9"/>
    </row>
    <row r="1487" spans="2:2" ht="16" x14ac:dyDescent="0.2">
      <c r="B1487" s="9"/>
    </row>
    <row r="1488" spans="2:2" ht="16" x14ac:dyDescent="0.2">
      <c r="B1488" s="9"/>
    </row>
    <row r="1489" spans="2:2" ht="16" x14ac:dyDescent="0.2">
      <c r="B1489" s="9"/>
    </row>
    <row r="1490" spans="2:2" ht="16" x14ac:dyDescent="0.2">
      <c r="B1490" s="9"/>
    </row>
    <row r="1491" spans="2:2" ht="16" x14ac:dyDescent="0.2">
      <c r="B1491" s="9"/>
    </row>
    <row r="1492" spans="2:2" ht="16" x14ac:dyDescent="0.2">
      <c r="B1492" s="9"/>
    </row>
    <row r="1493" spans="2:2" ht="16" x14ac:dyDescent="0.2">
      <c r="B1493" s="9"/>
    </row>
    <row r="1494" spans="2:2" ht="16" x14ac:dyDescent="0.2">
      <c r="B1494" s="9"/>
    </row>
    <row r="1495" spans="2:2" ht="16" x14ac:dyDescent="0.2">
      <c r="B1495" s="9"/>
    </row>
    <row r="1496" spans="2:2" ht="16" x14ac:dyDescent="0.2">
      <c r="B1496" s="9"/>
    </row>
    <row r="1497" spans="2:2" ht="16" x14ac:dyDescent="0.2">
      <c r="B1497" s="9"/>
    </row>
    <row r="1498" spans="2:2" ht="16" x14ac:dyDescent="0.2">
      <c r="B1498" s="9"/>
    </row>
    <row r="1499" spans="2:2" ht="16" x14ac:dyDescent="0.2">
      <c r="B1499" s="9"/>
    </row>
    <row r="1500" spans="2:2" ht="16" x14ac:dyDescent="0.2">
      <c r="B1500" s="9"/>
    </row>
    <row r="1501" spans="2:2" ht="16" x14ac:dyDescent="0.2">
      <c r="B1501" s="9"/>
    </row>
    <row r="1502" spans="2:2" ht="16" x14ac:dyDescent="0.2">
      <c r="B1502" s="9"/>
    </row>
    <row r="1503" spans="2:2" ht="16" x14ac:dyDescent="0.2">
      <c r="B1503" s="9"/>
    </row>
    <row r="1504" spans="2:2" ht="16" x14ac:dyDescent="0.2">
      <c r="B1504" s="9"/>
    </row>
    <row r="1505" spans="2:2" ht="16" x14ac:dyDescent="0.2">
      <c r="B1505" s="9"/>
    </row>
    <row r="1506" spans="2:2" ht="16" x14ac:dyDescent="0.2">
      <c r="B1506" s="9"/>
    </row>
    <row r="1507" spans="2:2" ht="16" x14ac:dyDescent="0.2">
      <c r="B1507" s="9"/>
    </row>
    <row r="1508" spans="2:2" ht="16" x14ac:dyDescent="0.2">
      <c r="B1508" s="9"/>
    </row>
    <row r="1509" spans="2:2" ht="16" x14ac:dyDescent="0.2">
      <c r="B1509" s="9"/>
    </row>
    <row r="1510" spans="2:2" ht="16" x14ac:dyDescent="0.2">
      <c r="B1510" s="9"/>
    </row>
    <row r="1511" spans="2:2" ht="16" x14ac:dyDescent="0.2">
      <c r="B1511" s="9"/>
    </row>
    <row r="1512" spans="2:2" ht="16" x14ac:dyDescent="0.2">
      <c r="B1512" s="9"/>
    </row>
    <row r="1513" spans="2:2" ht="16" x14ac:dyDescent="0.2">
      <c r="B1513" s="9"/>
    </row>
    <row r="1514" spans="2:2" ht="16" x14ac:dyDescent="0.2">
      <c r="B1514" s="9"/>
    </row>
    <row r="1515" spans="2:2" ht="16" x14ac:dyDescent="0.2">
      <c r="B1515" s="9"/>
    </row>
    <row r="1516" spans="2:2" ht="16" x14ac:dyDescent="0.2">
      <c r="B1516" s="9"/>
    </row>
    <row r="1517" spans="2:2" ht="16" x14ac:dyDescent="0.2">
      <c r="B1517" s="9"/>
    </row>
    <row r="1518" spans="2:2" ht="16" x14ac:dyDescent="0.2">
      <c r="B1518" s="9"/>
    </row>
    <row r="1519" spans="2:2" ht="16" x14ac:dyDescent="0.2">
      <c r="B1519" s="9"/>
    </row>
    <row r="1520" spans="2:2" ht="16" x14ac:dyDescent="0.2">
      <c r="B1520" s="9"/>
    </row>
    <row r="1521" spans="2:2" ht="16" x14ac:dyDescent="0.2">
      <c r="B1521" s="9"/>
    </row>
    <row r="1522" spans="2:2" ht="16" x14ac:dyDescent="0.2">
      <c r="B1522" s="9"/>
    </row>
    <row r="1523" spans="2:2" ht="16" x14ac:dyDescent="0.2">
      <c r="B1523" s="9"/>
    </row>
    <row r="1524" spans="2:2" ht="16" x14ac:dyDescent="0.2">
      <c r="B1524" s="9"/>
    </row>
    <row r="1525" spans="2:2" ht="16" x14ac:dyDescent="0.2">
      <c r="B1525" s="9"/>
    </row>
    <row r="1526" spans="2:2" ht="16" x14ac:dyDescent="0.2">
      <c r="B1526" s="9"/>
    </row>
    <row r="1527" spans="2:2" ht="16" x14ac:dyDescent="0.2">
      <c r="B1527" s="9"/>
    </row>
    <row r="1528" spans="2:2" ht="16" x14ac:dyDescent="0.2">
      <c r="B1528" s="9"/>
    </row>
    <row r="1529" spans="2:2" ht="16" x14ac:dyDescent="0.2">
      <c r="B1529" s="9"/>
    </row>
    <row r="1530" spans="2:2" ht="16" x14ac:dyDescent="0.2">
      <c r="B1530" s="9"/>
    </row>
    <row r="1531" spans="2:2" ht="16" x14ac:dyDescent="0.2">
      <c r="B1531" s="9"/>
    </row>
    <row r="1532" spans="2:2" ht="16" x14ac:dyDescent="0.2">
      <c r="B1532" s="9"/>
    </row>
    <row r="1533" spans="2:2" ht="16" x14ac:dyDescent="0.2">
      <c r="B1533" s="9"/>
    </row>
    <row r="1534" spans="2:2" ht="16" x14ac:dyDescent="0.2">
      <c r="B1534" s="9"/>
    </row>
    <row r="1535" spans="2:2" ht="16" x14ac:dyDescent="0.2">
      <c r="B1535" s="9"/>
    </row>
    <row r="1536" spans="2:2" ht="16" x14ac:dyDescent="0.2">
      <c r="B1536" s="9"/>
    </row>
    <row r="1537" spans="2:2" ht="16" x14ac:dyDescent="0.2">
      <c r="B1537" s="9"/>
    </row>
    <row r="1538" spans="2:2" ht="16" x14ac:dyDescent="0.2">
      <c r="B1538" s="9"/>
    </row>
    <row r="1539" spans="2:2" ht="16" x14ac:dyDescent="0.2">
      <c r="B1539" s="9"/>
    </row>
    <row r="1540" spans="2:2" ht="16" x14ac:dyDescent="0.2">
      <c r="B1540" s="9"/>
    </row>
    <row r="1541" spans="2:2" ht="16" x14ac:dyDescent="0.2">
      <c r="B1541" s="9"/>
    </row>
    <row r="1542" spans="2:2" ht="16" x14ac:dyDescent="0.2">
      <c r="B1542" s="9"/>
    </row>
    <row r="1543" spans="2:2" ht="16" x14ac:dyDescent="0.2">
      <c r="B1543" s="9"/>
    </row>
    <row r="1544" spans="2:2" ht="16" x14ac:dyDescent="0.2">
      <c r="B1544" s="9"/>
    </row>
    <row r="1545" spans="2:2" ht="16" x14ac:dyDescent="0.2">
      <c r="B1545" s="9"/>
    </row>
    <row r="1546" spans="2:2" ht="16" x14ac:dyDescent="0.2">
      <c r="B1546" s="9"/>
    </row>
    <row r="1547" spans="2:2" ht="16" x14ac:dyDescent="0.2">
      <c r="B1547" s="9"/>
    </row>
    <row r="1548" spans="2:2" ht="16" x14ac:dyDescent="0.2">
      <c r="B1548" s="9"/>
    </row>
    <row r="1549" spans="2:2" ht="16" x14ac:dyDescent="0.2">
      <c r="B1549" s="9"/>
    </row>
    <row r="1550" spans="2:2" ht="16" x14ac:dyDescent="0.2">
      <c r="B1550" s="9"/>
    </row>
    <row r="1551" spans="2:2" ht="16" x14ac:dyDescent="0.2">
      <c r="B1551" s="9"/>
    </row>
    <row r="1552" spans="2:2" ht="16" x14ac:dyDescent="0.2">
      <c r="B1552" s="9"/>
    </row>
    <row r="1553" spans="2:2" ht="16" x14ac:dyDescent="0.2">
      <c r="B1553" s="9"/>
    </row>
    <row r="1554" spans="2:2" ht="16" x14ac:dyDescent="0.2">
      <c r="B1554" s="9"/>
    </row>
    <row r="1555" spans="2:2" ht="16" x14ac:dyDescent="0.2">
      <c r="B1555" s="9"/>
    </row>
    <row r="1556" spans="2:2" ht="16" x14ac:dyDescent="0.2">
      <c r="B1556" s="9"/>
    </row>
    <row r="1557" spans="2:2" ht="16" x14ac:dyDescent="0.2">
      <c r="B1557" s="9"/>
    </row>
    <row r="1558" spans="2:2" ht="16" x14ac:dyDescent="0.2">
      <c r="B1558" s="9"/>
    </row>
    <row r="1559" spans="2:2" ht="16" x14ac:dyDescent="0.2">
      <c r="B1559" s="9"/>
    </row>
    <row r="1560" spans="2:2" ht="16" x14ac:dyDescent="0.2">
      <c r="B1560" s="9"/>
    </row>
    <row r="1561" spans="2:2" ht="16" x14ac:dyDescent="0.2">
      <c r="B1561" s="9"/>
    </row>
    <row r="1562" spans="2:2" ht="16" x14ac:dyDescent="0.2">
      <c r="B1562" s="9"/>
    </row>
    <row r="1563" spans="2:2" ht="16" x14ac:dyDescent="0.2">
      <c r="B1563" s="9"/>
    </row>
    <row r="1564" spans="2:2" ht="16" x14ac:dyDescent="0.2">
      <c r="B1564" s="9"/>
    </row>
    <row r="1565" spans="2:2" ht="16" x14ac:dyDescent="0.2">
      <c r="B1565" s="9"/>
    </row>
    <row r="1566" spans="2:2" ht="16" x14ac:dyDescent="0.2">
      <c r="B1566" s="9"/>
    </row>
    <row r="1567" spans="2:2" ht="16" x14ac:dyDescent="0.2">
      <c r="B1567" s="9"/>
    </row>
    <row r="1568" spans="2:2" ht="16" x14ac:dyDescent="0.2">
      <c r="B1568" s="9"/>
    </row>
    <row r="1569" spans="2:2" ht="16" x14ac:dyDescent="0.2">
      <c r="B1569" s="9"/>
    </row>
    <row r="1570" spans="2:2" ht="16" x14ac:dyDescent="0.2">
      <c r="B1570" s="9"/>
    </row>
    <row r="1571" spans="2:2" ht="16" x14ac:dyDescent="0.2">
      <c r="B1571" s="9"/>
    </row>
    <row r="1572" spans="2:2" ht="16" x14ac:dyDescent="0.2">
      <c r="B1572" s="9"/>
    </row>
    <row r="1573" spans="2:2" ht="16" x14ac:dyDescent="0.2">
      <c r="B1573" s="9"/>
    </row>
    <row r="1574" spans="2:2" ht="16" x14ac:dyDescent="0.2">
      <c r="B1574" s="9"/>
    </row>
    <row r="1575" spans="2:2" ht="16" x14ac:dyDescent="0.2">
      <c r="B1575" s="9"/>
    </row>
    <row r="1576" spans="2:2" ht="16" x14ac:dyDescent="0.2">
      <c r="B1576" s="9"/>
    </row>
    <row r="1577" spans="2:2" ht="16" x14ac:dyDescent="0.2">
      <c r="B1577" s="9"/>
    </row>
    <row r="1578" spans="2:2" ht="16" x14ac:dyDescent="0.2">
      <c r="B1578" s="9"/>
    </row>
    <row r="1579" spans="2:2" ht="16" x14ac:dyDescent="0.2">
      <c r="B1579" s="9"/>
    </row>
    <row r="1580" spans="2:2" ht="16" x14ac:dyDescent="0.2">
      <c r="B1580" s="9"/>
    </row>
    <row r="1581" spans="2:2" ht="16" x14ac:dyDescent="0.2">
      <c r="B1581" s="9"/>
    </row>
    <row r="1582" spans="2:2" ht="16" x14ac:dyDescent="0.2">
      <c r="B1582" s="9"/>
    </row>
    <row r="1583" spans="2:2" ht="16" x14ac:dyDescent="0.2">
      <c r="B1583" s="9"/>
    </row>
    <row r="1584" spans="2:2" ht="16" x14ac:dyDescent="0.2">
      <c r="B1584" s="9"/>
    </row>
    <row r="1585" spans="2:2" ht="16" x14ac:dyDescent="0.2">
      <c r="B1585" s="9"/>
    </row>
    <row r="1586" spans="2:2" ht="16" x14ac:dyDescent="0.2">
      <c r="B1586" s="9"/>
    </row>
    <row r="1587" spans="2:2" ht="16" x14ac:dyDescent="0.2">
      <c r="B1587" s="9"/>
    </row>
    <row r="1588" spans="2:2" ht="16" x14ac:dyDescent="0.2">
      <c r="B1588" s="9"/>
    </row>
    <row r="1589" spans="2:2" ht="16" x14ac:dyDescent="0.2">
      <c r="B1589" s="9"/>
    </row>
    <row r="1590" spans="2:2" ht="16" x14ac:dyDescent="0.2">
      <c r="B1590" s="9"/>
    </row>
    <row r="1591" spans="2:2" ht="16" x14ac:dyDescent="0.2">
      <c r="B1591" s="9"/>
    </row>
    <row r="1592" spans="2:2" ht="16" x14ac:dyDescent="0.2">
      <c r="B1592" s="9"/>
    </row>
    <row r="1593" spans="2:2" ht="16" x14ac:dyDescent="0.2">
      <c r="B1593" s="9"/>
    </row>
    <row r="1594" spans="2:2" ht="16" x14ac:dyDescent="0.2">
      <c r="B1594" s="9"/>
    </row>
    <row r="1595" spans="2:2" ht="16" x14ac:dyDescent="0.2">
      <c r="B1595" s="9"/>
    </row>
    <row r="1596" spans="2:2" ht="16" x14ac:dyDescent="0.2">
      <c r="B1596" s="9"/>
    </row>
    <row r="1597" spans="2:2" ht="16" x14ac:dyDescent="0.2">
      <c r="B1597" s="9"/>
    </row>
    <row r="1598" spans="2:2" ht="16" x14ac:dyDescent="0.2">
      <c r="B1598" s="9"/>
    </row>
    <row r="1599" spans="2:2" ht="16" x14ac:dyDescent="0.2">
      <c r="B1599" s="9"/>
    </row>
    <row r="1600" spans="2:2" ht="16" x14ac:dyDescent="0.2">
      <c r="B1600" s="9"/>
    </row>
    <row r="1601" spans="2:2" ht="16" x14ac:dyDescent="0.2">
      <c r="B1601" s="9"/>
    </row>
    <row r="1602" spans="2:2" ht="16" x14ac:dyDescent="0.2">
      <c r="B1602" s="9"/>
    </row>
    <row r="1603" spans="2:2" ht="16" x14ac:dyDescent="0.2">
      <c r="B1603" s="9"/>
    </row>
    <row r="1604" spans="2:2" ht="16" x14ac:dyDescent="0.2">
      <c r="B1604" s="9"/>
    </row>
    <row r="1605" spans="2:2" ht="16" x14ac:dyDescent="0.2">
      <c r="B1605" s="9"/>
    </row>
    <row r="1606" spans="2:2" ht="16" x14ac:dyDescent="0.2">
      <c r="B1606" s="9"/>
    </row>
    <row r="1607" spans="2:2" ht="16" x14ac:dyDescent="0.2">
      <c r="B1607" s="9"/>
    </row>
    <row r="1608" spans="2:2" ht="16" x14ac:dyDescent="0.2">
      <c r="B1608" s="9"/>
    </row>
    <row r="1609" spans="2:2" ht="16" x14ac:dyDescent="0.2">
      <c r="B1609" s="9"/>
    </row>
    <row r="1610" spans="2:2" ht="16" x14ac:dyDescent="0.2">
      <c r="B1610" s="9"/>
    </row>
    <row r="1611" spans="2:2" ht="16" x14ac:dyDescent="0.2">
      <c r="B1611" s="9"/>
    </row>
    <row r="1612" spans="2:2" ht="16" x14ac:dyDescent="0.2">
      <c r="B1612" s="9"/>
    </row>
    <row r="1613" spans="2:2" ht="16" x14ac:dyDescent="0.2">
      <c r="B1613" s="9"/>
    </row>
    <row r="1614" spans="2:2" ht="16" x14ac:dyDescent="0.2">
      <c r="B1614" s="9"/>
    </row>
    <row r="1615" spans="2:2" ht="16" x14ac:dyDescent="0.2">
      <c r="B1615" s="9"/>
    </row>
    <row r="1616" spans="2:2" ht="16" x14ac:dyDescent="0.2">
      <c r="B1616" s="9"/>
    </row>
    <row r="1617" spans="2:2" ht="16" x14ac:dyDescent="0.2">
      <c r="B1617" s="9"/>
    </row>
    <row r="1618" spans="2:2" ht="16" x14ac:dyDescent="0.2">
      <c r="B1618" s="9"/>
    </row>
    <row r="1619" spans="2:2" ht="16" x14ac:dyDescent="0.2">
      <c r="B1619" s="9"/>
    </row>
    <row r="1620" spans="2:2" ht="16" x14ac:dyDescent="0.2">
      <c r="B1620" s="9"/>
    </row>
    <row r="1621" spans="2:2" ht="16" x14ac:dyDescent="0.2">
      <c r="B1621" s="9"/>
    </row>
    <row r="1622" spans="2:2" ht="16" x14ac:dyDescent="0.2">
      <c r="B1622" s="9"/>
    </row>
    <row r="1623" spans="2:2" ht="16" x14ac:dyDescent="0.2">
      <c r="B1623" s="9"/>
    </row>
    <row r="1624" spans="2:2" ht="16" x14ac:dyDescent="0.2">
      <c r="B1624" s="9"/>
    </row>
    <row r="1625" spans="2:2" ht="16" x14ac:dyDescent="0.2">
      <c r="B1625" s="9"/>
    </row>
    <row r="1626" spans="2:2" ht="16" x14ac:dyDescent="0.2">
      <c r="B1626" s="9"/>
    </row>
    <row r="1627" spans="2:2" ht="16" x14ac:dyDescent="0.2">
      <c r="B1627" s="9"/>
    </row>
    <row r="1628" spans="2:2" ht="16" x14ac:dyDescent="0.2">
      <c r="B1628" s="9"/>
    </row>
    <row r="1629" spans="2:2" ht="16" x14ac:dyDescent="0.2">
      <c r="B1629" s="9"/>
    </row>
    <row r="1630" spans="2:2" ht="16" x14ac:dyDescent="0.2">
      <c r="B1630" s="9"/>
    </row>
    <row r="1631" spans="2:2" ht="16" x14ac:dyDescent="0.2">
      <c r="B1631" s="9"/>
    </row>
    <row r="1632" spans="2:2" ht="16" x14ac:dyDescent="0.2">
      <c r="B1632" s="9"/>
    </row>
    <row r="1633" spans="2:2" ht="16" x14ac:dyDescent="0.2">
      <c r="B1633" s="9"/>
    </row>
    <row r="1634" spans="2:2" ht="16" x14ac:dyDescent="0.2">
      <c r="B1634" s="9"/>
    </row>
    <row r="1635" spans="2:2" ht="16" x14ac:dyDescent="0.2">
      <c r="B1635" s="9"/>
    </row>
    <row r="1636" spans="2:2" ht="16" x14ac:dyDescent="0.2">
      <c r="B1636" s="9"/>
    </row>
    <row r="1637" spans="2:2" ht="16" x14ac:dyDescent="0.2">
      <c r="B1637" s="9"/>
    </row>
    <row r="1638" spans="2:2" ht="16" x14ac:dyDescent="0.2">
      <c r="B1638" s="9"/>
    </row>
    <row r="1639" spans="2:2" ht="16" x14ac:dyDescent="0.2">
      <c r="B1639" s="9"/>
    </row>
    <row r="1640" spans="2:2" ht="16" x14ac:dyDescent="0.2">
      <c r="B1640" s="9"/>
    </row>
    <row r="1641" spans="2:2" ht="16" x14ac:dyDescent="0.2">
      <c r="B1641" s="9"/>
    </row>
    <row r="1642" spans="2:2" ht="16" x14ac:dyDescent="0.2">
      <c r="B1642" s="9"/>
    </row>
    <row r="1643" spans="2:2" ht="16" x14ac:dyDescent="0.2">
      <c r="B1643" s="9"/>
    </row>
    <row r="1644" spans="2:2" ht="16" x14ac:dyDescent="0.2">
      <c r="B1644" s="9"/>
    </row>
    <row r="1645" spans="2:2" ht="16" x14ac:dyDescent="0.2">
      <c r="B1645" s="9"/>
    </row>
    <row r="1646" spans="2:2" ht="16" x14ac:dyDescent="0.2">
      <c r="B1646" s="9"/>
    </row>
    <row r="1647" spans="2:2" ht="16" x14ac:dyDescent="0.2">
      <c r="B1647" s="9"/>
    </row>
    <row r="1648" spans="2:2" ht="16" x14ac:dyDescent="0.2">
      <c r="B1648" s="9"/>
    </row>
    <row r="1649" spans="2:2" ht="16" x14ac:dyDescent="0.2">
      <c r="B1649" s="9"/>
    </row>
    <row r="1650" spans="2:2" ht="16" x14ac:dyDescent="0.2">
      <c r="B1650" s="9"/>
    </row>
    <row r="1651" spans="2:2" ht="16" x14ac:dyDescent="0.2">
      <c r="B1651" s="9"/>
    </row>
    <row r="1652" spans="2:2" ht="16" x14ac:dyDescent="0.2">
      <c r="B1652" s="9"/>
    </row>
    <row r="1653" spans="2:2" ht="16" x14ac:dyDescent="0.2">
      <c r="B1653" s="9"/>
    </row>
    <row r="1654" spans="2:2" ht="16" x14ac:dyDescent="0.2">
      <c r="B1654" s="9"/>
    </row>
    <row r="1655" spans="2:2" ht="16" x14ac:dyDescent="0.2">
      <c r="B1655" s="9"/>
    </row>
    <row r="1656" spans="2:2" ht="16" x14ac:dyDescent="0.2">
      <c r="B1656" s="9"/>
    </row>
    <row r="1657" spans="2:2" ht="16" x14ac:dyDescent="0.2">
      <c r="B1657" s="9"/>
    </row>
    <row r="1658" spans="2:2" ht="16" x14ac:dyDescent="0.2">
      <c r="B1658" s="9"/>
    </row>
    <row r="1659" spans="2:2" ht="16" x14ac:dyDescent="0.2">
      <c r="B1659" s="9"/>
    </row>
    <row r="1660" spans="2:2" ht="16" x14ac:dyDescent="0.2">
      <c r="B1660" s="9"/>
    </row>
    <row r="1661" spans="2:2" ht="16" x14ac:dyDescent="0.2">
      <c r="B1661" s="9"/>
    </row>
    <row r="1662" spans="2:2" ht="16" x14ac:dyDescent="0.2">
      <c r="B1662" s="9"/>
    </row>
    <row r="1663" spans="2:2" ht="16" x14ac:dyDescent="0.2">
      <c r="B1663" s="9"/>
    </row>
    <row r="1664" spans="2:2" ht="16" x14ac:dyDescent="0.2">
      <c r="B1664" s="9"/>
    </row>
    <row r="1665" spans="2:2" ht="16" x14ac:dyDescent="0.2">
      <c r="B1665" s="9"/>
    </row>
    <row r="1666" spans="2:2" ht="16" x14ac:dyDescent="0.2">
      <c r="B1666" s="9"/>
    </row>
    <row r="1667" spans="2:2" ht="16" x14ac:dyDescent="0.2">
      <c r="B1667" s="9"/>
    </row>
    <row r="1668" spans="2:2" ht="16" x14ac:dyDescent="0.2">
      <c r="B1668" s="9"/>
    </row>
    <row r="1669" spans="2:2" ht="16" x14ac:dyDescent="0.2">
      <c r="B1669" s="9"/>
    </row>
    <row r="1670" spans="2:2" ht="16" x14ac:dyDescent="0.2">
      <c r="B1670" s="9"/>
    </row>
    <row r="1671" spans="2:2" ht="16" x14ac:dyDescent="0.2">
      <c r="B1671" s="9"/>
    </row>
    <row r="1672" spans="2:2" ht="16" x14ac:dyDescent="0.2">
      <c r="B1672" s="9"/>
    </row>
    <row r="1673" spans="2:2" ht="16" x14ac:dyDescent="0.2">
      <c r="B1673" s="9"/>
    </row>
    <row r="1674" spans="2:2" ht="16" x14ac:dyDescent="0.2">
      <c r="B1674" s="9"/>
    </row>
    <row r="1675" spans="2:2" ht="16" x14ac:dyDescent="0.2">
      <c r="B1675" s="9"/>
    </row>
    <row r="1676" spans="2:2" ht="16" x14ac:dyDescent="0.2">
      <c r="B1676" s="9"/>
    </row>
    <row r="1677" spans="2:2" ht="16" x14ac:dyDescent="0.2">
      <c r="B1677" s="9"/>
    </row>
    <row r="1678" spans="2:2" ht="16" x14ac:dyDescent="0.2">
      <c r="B1678" s="9"/>
    </row>
    <row r="1679" spans="2:2" ht="16" x14ac:dyDescent="0.2">
      <c r="B1679" s="9"/>
    </row>
    <row r="1680" spans="2:2" ht="16" x14ac:dyDescent="0.2">
      <c r="B1680" s="9"/>
    </row>
    <row r="1681" spans="2:2" ht="16" x14ac:dyDescent="0.2">
      <c r="B1681" s="9"/>
    </row>
    <row r="1682" spans="2:2" ht="16" x14ac:dyDescent="0.2">
      <c r="B1682" s="9"/>
    </row>
    <row r="1683" spans="2:2" ht="16" x14ac:dyDescent="0.2">
      <c r="B1683" s="9"/>
    </row>
    <row r="1684" spans="2:2" ht="16" x14ac:dyDescent="0.2">
      <c r="B1684" s="9"/>
    </row>
    <row r="1685" spans="2:2" ht="16" x14ac:dyDescent="0.2">
      <c r="B1685" s="9"/>
    </row>
    <row r="1686" spans="2:2" ht="16" x14ac:dyDescent="0.2">
      <c r="B1686" s="9"/>
    </row>
    <row r="1687" spans="2:2" ht="16" x14ac:dyDescent="0.2">
      <c r="B1687" s="9"/>
    </row>
    <row r="1688" spans="2:2" ht="16" x14ac:dyDescent="0.2">
      <c r="B1688" s="9"/>
    </row>
    <row r="1689" spans="2:2" ht="16" x14ac:dyDescent="0.2">
      <c r="B1689" s="9"/>
    </row>
    <row r="1690" spans="2:2" ht="16" x14ac:dyDescent="0.2">
      <c r="B1690" s="9"/>
    </row>
    <row r="1691" spans="2:2" ht="16" x14ac:dyDescent="0.2">
      <c r="B1691" s="9"/>
    </row>
    <row r="1692" spans="2:2" ht="16" x14ac:dyDescent="0.2">
      <c r="B1692" s="9"/>
    </row>
    <row r="1693" spans="2:2" ht="16" x14ac:dyDescent="0.2">
      <c r="B1693" s="9"/>
    </row>
    <row r="1694" spans="2:2" ht="16" x14ac:dyDescent="0.2">
      <c r="B1694" s="9"/>
    </row>
    <row r="1695" spans="2:2" ht="16" x14ac:dyDescent="0.2">
      <c r="B1695" s="9"/>
    </row>
    <row r="1696" spans="2:2" ht="16" x14ac:dyDescent="0.2">
      <c r="B1696" s="9"/>
    </row>
    <row r="1697" spans="2:2" ht="16" x14ac:dyDescent="0.2">
      <c r="B1697" s="9"/>
    </row>
    <row r="1698" spans="2:2" ht="16" x14ac:dyDescent="0.2">
      <c r="B1698" s="9"/>
    </row>
    <row r="1699" spans="2:2" ht="16" x14ac:dyDescent="0.2">
      <c r="B1699" s="9"/>
    </row>
    <row r="1700" spans="2:2" ht="16" x14ac:dyDescent="0.2">
      <c r="B1700" s="9"/>
    </row>
    <row r="1701" spans="2:2" ht="16" x14ac:dyDescent="0.2">
      <c r="B1701" s="9"/>
    </row>
    <row r="1702" spans="2:2" ht="16" x14ac:dyDescent="0.2">
      <c r="B1702" s="9"/>
    </row>
    <row r="1703" spans="2:2" ht="16" x14ac:dyDescent="0.2">
      <c r="B1703" s="9"/>
    </row>
    <row r="1704" spans="2:2" ht="16" x14ac:dyDescent="0.2">
      <c r="B1704" s="9"/>
    </row>
    <row r="1705" spans="2:2" ht="16" x14ac:dyDescent="0.2">
      <c r="B1705" s="9"/>
    </row>
    <row r="1706" spans="2:2" ht="16" x14ac:dyDescent="0.2">
      <c r="B1706" s="9"/>
    </row>
    <row r="1707" spans="2:2" ht="16" x14ac:dyDescent="0.2">
      <c r="B1707" s="9"/>
    </row>
    <row r="1708" spans="2:2" ht="16" x14ac:dyDescent="0.2">
      <c r="B1708" s="9"/>
    </row>
    <row r="1709" spans="2:2" ht="16" x14ac:dyDescent="0.2">
      <c r="B1709" s="9"/>
    </row>
    <row r="1710" spans="2:2" ht="16" x14ac:dyDescent="0.2">
      <c r="B1710" s="9"/>
    </row>
    <row r="1711" spans="2:2" ht="16" x14ac:dyDescent="0.2">
      <c r="B1711" s="9"/>
    </row>
    <row r="1712" spans="2:2" ht="16" x14ac:dyDescent="0.2">
      <c r="B1712" s="9"/>
    </row>
    <row r="1713" spans="2:2" ht="16" x14ac:dyDescent="0.2">
      <c r="B1713" s="9"/>
    </row>
    <row r="1714" spans="2:2" ht="16" x14ac:dyDescent="0.2">
      <c r="B1714" s="9"/>
    </row>
    <row r="1715" spans="2:2" ht="16" x14ac:dyDescent="0.2">
      <c r="B1715" s="9"/>
    </row>
    <row r="1716" spans="2:2" ht="16" x14ac:dyDescent="0.2">
      <c r="B1716" s="9"/>
    </row>
    <row r="1717" spans="2:2" ht="16" x14ac:dyDescent="0.2">
      <c r="B1717" s="9"/>
    </row>
    <row r="1718" spans="2:2" ht="16" x14ac:dyDescent="0.2">
      <c r="B1718" s="9"/>
    </row>
    <row r="1719" spans="2:2" ht="16" x14ac:dyDescent="0.2">
      <c r="B1719" s="9"/>
    </row>
    <row r="1720" spans="2:2" ht="16" x14ac:dyDescent="0.2">
      <c r="B1720" s="9"/>
    </row>
    <row r="1721" spans="2:2" ht="16" x14ac:dyDescent="0.2">
      <c r="B1721" s="9"/>
    </row>
    <row r="1722" spans="2:2" ht="16" x14ac:dyDescent="0.2">
      <c r="B1722" s="9"/>
    </row>
    <row r="1723" spans="2:2" ht="16" x14ac:dyDescent="0.2">
      <c r="B1723" s="9"/>
    </row>
    <row r="1724" spans="2:2" ht="16" x14ac:dyDescent="0.2">
      <c r="B1724" s="9"/>
    </row>
    <row r="1725" spans="2:2" ht="16" x14ac:dyDescent="0.2">
      <c r="B1725" s="9"/>
    </row>
    <row r="1726" spans="2:2" ht="16" x14ac:dyDescent="0.2">
      <c r="B1726" s="9"/>
    </row>
    <row r="1727" spans="2:2" ht="16" x14ac:dyDescent="0.2">
      <c r="B1727" s="9"/>
    </row>
    <row r="1728" spans="2:2" ht="16" x14ac:dyDescent="0.2">
      <c r="B1728" s="9"/>
    </row>
    <row r="1729" spans="2:2" ht="16" x14ac:dyDescent="0.2">
      <c r="B1729" s="9"/>
    </row>
    <row r="1730" spans="2:2" ht="16" x14ac:dyDescent="0.2">
      <c r="B1730" s="9"/>
    </row>
    <row r="1731" spans="2:2" ht="16" x14ac:dyDescent="0.2">
      <c r="B1731" s="9"/>
    </row>
    <row r="1732" spans="2:2" ht="16" x14ac:dyDescent="0.2">
      <c r="B1732" s="9"/>
    </row>
    <row r="1733" spans="2:2" ht="16" x14ac:dyDescent="0.2">
      <c r="B1733" s="9"/>
    </row>
    <row r="1734" spans="2:2" ht="16" x14ac:dyDescent="0.2">
      <c r="B1734" s="9"/>
    </row>
    <row r="1735" spans="2:2" ht="16" x14ac:dyDescent="0.2">
      <c r="B1735" s="9"/>
    </row>
    <row r="1736" spans="2:2" ht="16" x14ac:dyDescent="0.2">
      <c r="B1736" s="9"/>
    </row>
    <row r="1737" spans="2:2" ht="16" x14ac:dyDescent="0.2">
      <c r="B1737" s="9"/>
    </row>
    <row r="1738" spans="2:2" ht="16" x14ac:dyDescent="0.2">
      <c r="B1738" s="9"/>
    </row>
    <row r="1739" spans="2:2" ht="16" x14ac:dyDescent="0.2">
      <c r="B1739" s="9"/>
    </row>
    <row r="1740" spans="2:2" ht="16" x14ac:dyDescent="0.2">
      <c r="B1740" s="9"/>
    </row>
    <row r="1741" spans="2:2" ht="16" x14ac:dyDescent="0.2">
      <c r="B1741" s="9"/>
    </row>
    <row r="1742" spans="2:2" ht="16" x14ac:dyDescent="0.2">
      <c r="B1742" s="9"/>
    </row>
    <row r="1743" spans="2:2" ht="16" x14ac:dyDescent="0.2">
      <c r="B1743" s="9"/>
    </row>
    <row r="1744" spans="2:2" ht="16" x14ac:dyDescent="0.2">
      <c r="B1744" s="9"/>
    </row>
    <row r="1745" spans="2:2" ht="16" x14ac:dyDescent="0.2">
      <c r="B1745" s="9"/>
    </row>
    <row r="1746" spans="2:2" ht="16" x14ac:dyDescent="0.2">
      <c r="B1746" s="9"/>
    </row>
    <row r="1747" spans="2:2" ht="16" x14ac:dyDescent="0.2">
      <c r="B1747" s="9"/>
    </row>
    <row r="1748" spans="2:2" ht="16" x14ac:dyDescent="0.2">
      <c r="B1748" s="9"/>
    </row>
    <row r="1749" spans="2:2" ht="16" x14ac:dyDescent="0.2">
      <c r="B1749" s="9"/>
    </row>
    <row r="1750" spans="2:2" ht="16" x14ac:dyDescent="0.2">
      <c r="B1750" s="9"/>
    </row>
    <row r="1751" spans="2:2" ht="16" x14ac:dyDescent="0.2">
      <c r="B1751" s="9"/>
    </row>
    <row r="1752" spans="2:2" ht="16" x14ac:dyDescent="0.2">
      <c r="B1752" s="9"/>
    </row>
    <row r="1753" spans="2:2" ht="16" x14ac:dyDescent="0.2">
      <c r="B1753" s="9"/>
    </row>
    <row r="1754" spans="2:2" ht="16" x14ac:dyDescent="0.2">
      <c r="B1754" s="9"/>
    </row>
    <row r="1755" spans="2:2" ht="16" x14ac:dyDescent="0.2">
      <c r="B1755" s="9"/>
    </row>
    <row r="1756" spans="2:2" ht="16" x14ac:dyDescent="0.2">
      <c r="B1756" s="9"/>
    </row>
    <row r="1757" spans="2:2" ht="16" x14ac:dyDescent="0.2">
      <c r="B1757" s="9"/>
    </row>
    <row r="1758" spans="2:2" ht="16" x14ac:dyDescent="0.2">
      <c r="B1758" s="9"/>
    </row>
    <row r="1759" spans="2:2" ht="16" x14ac:dyDescent="0.2">
      <c r="B1759" s="9"/>
    </row>
    <row r="1760" spans="2:2" ht="16" x14ac:dyDescent="0.2">
      <c r="B1760" s="9"/>
    </row>
    <row r="1761" spans="2:2" ht="16" x14ac:dyDescent="0.2">
      <c r="B1761" s="9"/>
    </row>
    <row r="1762" spans="2:2" ht="16" x14ac:dyDescent="0.2">
      <c r="B1762" s="9"/>
    </row>
    <row r="1763" spans="2:2" ht="16" x14ac:dyDescent="0.2">
      <c r="B1763" s="9"/>
    </row>
    <row r="1764" spans="2:2" ht="16" x14ac:dyDescent="0.2">
      <c r="B1764" s="9"/>
    </row>
    <row r="1765" spans="2:2" ht="16" x14ac:dyDescent="0.2">
      <c r="B1765" s="9"/>
    </row>
    <row r="1766" spans="2:2" ht="16" x14ac:dyDescent="0.2">
      <c r="B1766" s="9"/>
    </row>
    <row r="1767" spans="2:2" ht="16" x14ac:dyDescent="0.2">
      <c r="B1767" s="9"/>
    </row>
    <row r="1768" spans="2:2" ht="16" x14ac:dyDescent="0.2">
      <c r="B1768" s="9"/>
    </row>
    <row r="1769" spans="2:2" ht="16" x14ac:dyDescent="0.2">
      <c r="B1769" s="9"/>
    </row>
    <row r="1770" spans="2:2" ht="16" x14ac:dyDescent="0.2">
      <c r="B1770" s="9"/>
    </row>
    <row r="1771" spans="2:2" ht="16" x14ac:dyDescent="0.2">
      <c r="B1771" s="9"/>
    </row>
    <row r="1772" spans="2:2" ht="16" x14ac:dyDescent="0.2">
      <c r="B1772" s="9"/>
    </row>
    <row r="1773" spans="2:2" ht="16" x14ac:dyDescent="0.2">
      <c r="B1773" s="9"/>
    </row>
    <row r="1774" spans="2:2" ht="16" x14ac:dyDescent="0.2">
      <c r="B1774" s="9"/>
    </row>
    <row r="1775" spans="2:2" ht="16" x14ac:dyDescent="0.2">
      <c r="B1775" s="9"/>
    </row>
    <row r="1776" spans="2:2" ht="16" x14ac:dyDescent="0.2">
      <c r="B1776" s="9"/>
    </row>
    <row r="1777" spans="2:2" ht="16" x14ac:dyDescent="0.2">
      <c r="B1777" s="9"/>
    </row>
    <row r="1778" spans="2:2" ht="16" x14ac:dyDescent="0.2">
      <c r="B1778" s="9"/>
    </row>
    <row r="1779" spans="2:2" ht="16" x14ac:dyDescent="0.2">
      <c r="B1779" s="9"/>
    </row>
    <row r="1780" spans="2:2" ht="16" x14ac:dyDescent="0.2">
      <c r="B1780" s="9"/>
    </row>
    <row r="1781" spans="2:2" ht="16" x14ac:dyDescent="0.2">
      <c r="B1781" s="9"/>
    </row>
    <row r="1782" spans="2:2" ht="16" x14ac:dyDescent="0.2">
      <c r="B1782" s="9"/>
    </row>
    <row r="1783" spans="2:2" ht="16" x14ac:dyDescent="0.2">
      <c r="B1783" s="9"/>
    </row>
    <row r="1784" spans="2:2" ht="16" x14ac:dyDescent="0.2">
      <c r="B1784" s="9"/>
    </row>
    <row r="1785" spans="2:2" ht="16" x14ac:dyDescent="0.2">
      <c r="B1785" s="9"/>
    </row>
    <row r="1786" spans="2:2" ht="16" x14ac:dyDescent="0.2">
      <c r="B1786" s="9"/>
    </row>
    <row r="1787" spans="2:2" ht="16" x14ac:dyDescent="0.2">
      <c r="B1787" s="9"/>
    </row>
    <row r="1788" spans="2:2" ht="16" x14ac:dyDescent="0.2">
      <c r="B1788" s="9"/>
    </row>
    <row r="1789" spans="2:2" ht="16" x14ac:dyDescent="0.2">
      <c r="B1789" s="9"/>
    </row>
    <row r="1790" spans="2:2" ht="16" x14ac:dyDescent="0.2">
      <c r="B1790" s="9"/>
    </row>
    <row r="1791" spans="2:2" ht="16" x14ac:dyDescent="0.2">
      <c r="B1791" s="9"/>
    </row>
    <row r="1792" spans="2:2" ht="16" x14ac:dyDescent="0.2">
      <c r="B1792" s="9"/>
    </row>
    <row r="1793" spans="2:2" ht="16" x14ac:dyDescent="0.2">
      <c r="B1793" s="9"/>
    </row>
    <row r="1794" spans="2:2" ht="16" x14ac:dyDescent="0.2">
      <c r="B1794" s="9"/>
    </row>
    <row r="1795" spans="2:2" ht="16" x14ac:dyDescent="0.2">
      <c r="B1795" s="9"/>
    </row>
    <row r="1796" spans="2:2" ht="16" x14ac:dyDescent="0.2">
      <c r="B1796" s="9"/>
    </row>
    <row r="1797" spans="2:2" ht="16" x14ac:dyDescent="0.2">
      <c r="B1797" s="9"/>
    </row>
    <row r="1798" spans="2:2" ht="16" x14ac:dyDescent="0.2">
      <c r="B1798" s="9"/>
    </row>
    <row r="1799" spans="2:2" ht="16" x14ac:dyDescent="0.2">
      <c r="B1799" s="9"/>
    </row>
    <row r="1800" spans="2:2" ht="16" x14ac:dyDescent="0.2">
      <c r="B1800" s="9"/>
    </row>
    <row r="1801" spans="2:2" ht="16" x14ac:dyDescent="0.2">
      <c r="B1801" s="9"/>
    </row>
    <row r="1802" spans="2:2" ht="16" x14ac:dyDescent="0.2">
      <c r="B1802" s="9"/>
    </row>
    <row r="1803" spans="2:2" ht="16" x14ac:dyDescent="0.2">
      <c r="B1803" s="9"/>
    </row>
    <row r="1804" spans="2:2" ht="16" x14ac:dyDescent="0.2">
      <c r="B1804" s="9"/>
    </row>
    <row r="1805" spans="2:2" ht="16" x14ac:dyDescent="0.2">
      <c r="B1805" s="9"/>
    </row>
    <row r="1806" spans="2:2" ht="16" x14ac:dyDescent="0.2">
      <c r="B1806" s="9"/>
    </row>
    <row r="1807" spans="2:2" ht="16" x14ac:dyDescent="0.2">
      <c r="B1807" s="9"/>
    </row>
    <row r="1808" spans="2:2" ht="16" x14ac:dyDescent="0.2">
      <c r="B1808" s="9"/>
    </row>
    <row r="1809" spans="2:2" ht="16" x14ac:dyDescent="0.2">
      <c r="B1809" s="9"/>
    </row>
    <row r="1810" spans="2:2" ht="16" x14ac:dyDescent="0.2">
      <c r="B1810" s="9"/>
    </row>
    <row r="1811" spans="2:2" ht="16" x14ac:dyDescent="0.2">
      <c r="B1811" s="9"/>
    </row>
    <row r="1812" spans="2:2" ht="16" x14ac:dyDescent="0.2">
      <c r="B1812" s="9"/>
    </row>
    <row r="1813" spans="2:2" ht="16" x14ac:dyDescent="0.2">
      <c r="B1813" s="9"/>
    </row>
    <row r="1814" spans="2:2" ht="16" x14ac:dyDescent="0.2">
      <c r="B1814" s="9"/>
    </row>
    <row r="1815" spans="2:2" ht="16" x14ac:dyDescent="0.2">
      <c r="B1815" s="9"/>
    </row>
    <row r="1816" spans="2:2" ht="16" x14ac:dyDescent="0.2">
      <c r="B1816" s="9"/>
    </row>
    <row r="1817" spans="2:2" ht="16" x14ac:dyDescent="0.2">
      <c r="B1817" s="9"/>
    </row>
    <row r="1818" spans="2:2" ht="16" x14ac:dyDescent="0.2">
      <c r="B1818" s="9"/>
    </row>
    <row r="1819" spans="2:2" ht="16" x14ac:dyDescent="0.2">
      <c r="B1819" s="9"/>
    </row>
    <row r="1820" spans="2:2" ht="16" x14ac:dyDescent="0.2">
      <c r="B1820" s="9"/>
    </row>
    <row r="1821" spans="2:2" ht="16" x14ac:dyDescent="0.2">
      <c r="B1821" s="9"/>
    </row>
    <row r="1822" spans="2:2" ht="16" x14ac:dyDescent="0.2">
      <c r="B1822" s="9"/>
    </row>
    <row r="1823" spans="2:2" ht="16" x14ac:dyDescent="0.2">
      <c r="B1823" s="9"/>
    </row>
    <row r="1824" spans="2:2" ht="16" x14ac:dyDescent="0.2">
      <c r="B1824" s="9"/>
    </row>
    <row r="1825" spans="2:2" ht="16" x14ac:dyDescent="0.2">
      <c r="B1825" s="9"/>
    </row>
    <row r="1826" spans="2:2" ht="16" x14ac:dyDescent="0.2">
      <c r="B1826" s="9"/>
    </row>
    <row r="1827" spans="2:2" ht="16" x14ac:dyDescent="0.2">
      <c r="B1827" s="9"/>
    </row>
    <row r="1828" spans="2:2" ht="16" x14ac:dyDescent="0.2">
      <c r="B1828" s="9"/>
    </row>
    <row r="1829" spans="2:2" ht="16" x14ac:dyDescent="0.2">
      <c r="B1829" s="9"/>
    </row>
    <row r="1830" spans="2:2" ht="16" x14ac:dyDescent="0.2">
      <c r="B1830" s="9"/>
    </row>
    <row r="1831" spans="2:2" ht="16" x14ac:dyDescent="0.2">
      <c r="B1831" s="9"/>
    </row>
    <row r="1832" spans="2:2" ht="16" x14ac:dyDescent="0.2">
      <c r="B1832" s="9"/>
    </row>
    <row r="1833" spans="2:2" ht="16" x14ac:dyDescent="0.2">
      <c r="B1833" s="9"/>
    </row>
    <row r="1834" spans="2:2" ht="16" x14ac:dyDescent="0.2">
      <c r="B1834" s="9"/>
    </row>
    <row r="1835" spans="2:2" ht="16" x14ac:dyDescent="0.2">
      <c r="B1835" s="9"/>
    </row>
    <row r="1836" spans="2:2" ht="16" x14ac:dyDescent="0.2">
      <c r="B1836" s="9"/>
    </row>
    <row r="1837" spans="2:2" ht="16" x14ac:dyDescent="0.2">
      <c r="B1837" s="9"/>
    </row>
    <row r="1838" spans="2:2" ht="16" x14ac:dyDescent="0.2">
      <c r="B1838" s="9"/>
    </row>
    <row r="1839" spans="2:2" ht="16" x14ac:dyDescent="0.2">
      <c r="B1839" s="9"/>
    </row>
    <row r="1840" spans="2:2" ht="16" x14ac:dyDescent="0.2">
      <c r="B1840" s="9"/>
    </row>
    <row r="1841" spans="2:2" ht="16" x14ac:dyDescent="0.2">
      <c r="B1841" s="9"/>
    </row>
    <row r="1842" spans="2:2" ht="16" x14ac:dyDescent="0.2">
      <c r="B1842" s="9"/>
    </row>
    <row r="1843" spans="2:2" ht="16" x14ac:dyDescent="0.2">
      <c r="B1843" s="9"/>
    </row>
    <row r="1844" spans="2:2" ht="16" x14ac:dyDescent="0.2">
      <c r="B1844" s="9"/>
    </row>
    <row r="1845" spans="2:2" ht="16" x14ac:dyDescent="0.2">
      <c r="B1845" s="9"/>
    </row>
    <row r="1846" spans="2:2" ht="16" x14ac:dyDescent="0.2">
      <c r="B1846" s="9"/>
    </row>
    <row r="1847" spans="2:2" ht="16" x14ac:dyDescent="0.2">
      <c r="B1847" s="9"/>
    </row>
    <row r="1848" spans="2:2" ht="16" x14ac:dyDescent="0.2">
      <c r="B1848" s="9"/>
    </row>
    <row r="1849" spans="2:2" ht="16" x14ac:dyDescent="0.2">
      <c r="B1849" s="9"/>
    </row>
    <row r="1850" spans="2:2" ht="16" x14ac:dyDescent="0.2">
      <c r="B1850" s="9"/>
    </row>
    <row r="1851" spans="2:2" ht="16" x14ac:dyDescent="0.2">
      <c r="B1851" s="9"/>
    </row>
    <row r="1852" spans="2:2" ht="16" x14ac:dyDescent="0.2">
      <c r="B1852" s="9"/>
    </row>
    <row r="1853" spans="2:2" ht="16" x14ac:dyDescent="0.2">
      <c r="B1853" s="9"/>
    </row>
    <row r="1854" spans="2:2" ht="16" x14ac:dyDescent="0.2">
      <c r="B1854" s="9"/>
    </row>
    <row r="1855" spans="2:2" ht="16" x14ac:dyDescent="0.2">
      <c r="B1855" s="9"/>
    </row>
    <row r="1856" spans="2:2" ht="16" x14ac:dyDescent="0.2">
      <c r="B1856" s="9"/>
    </row>
    <row r="1857" spans="2:2" ht="16" x14ac:dyDescent="0.2">
      <c r="B1857" s="9"/>
    </row>
    <row r="1858" spans="2:2" ht="16" x14ac:dyDescent="0.2">
      <c r="B1858" s="9"/>
    </row>
    <row r="1859" spans="2:2" ht="16" x14ac:dyDescent="0.2">
      <c r="B1859" s="9"/>
    </row>
    <row r="1860" spans="2:2" ht="16" x14ac:dyDescent="0.2">
      <c r="B1860" s="9"/>
    </row>
    <row r="1861" spans="2:2" ht="16" x14ac:dyDescent="0.2">
      <c r="B1861" s="9"/>
    </row>
    <row r="1862" spans="2:2" ht="16" x14ac:dyDescent="0.2">
      <c r="B1862" s="9"/>
    </row>
    <row r="1863" spans="2:2" ht="16" x14ac:dyDescent="0.2">
      <c r="B1863" s="9"/>
    </row>
    <row r="1864" spans="2:2" ht="16" x14ac:dyDescent="0.2">
      <c r="B1864" s="9"/>
    </row>
    <row r="1865" spans="2:2" ht="16" x14ac:dyDescent="0.2">
      <c r="B1865" s="9"/>
    </row>
    <row r="1866" spans="2:2" ht="16" x14ac:dyDescent="0.2">
      <c r="B1866" s="9"/>
    </row>
    <row r="1867" spans="2:2" ht="16" x14ac:dyDescent="0.2">
      <c r="B1867" s="9"/>
    </row>
    <row r="1868" spans="2:2" ht="16" x14ac:dyDescent="0.2">
      <c r="B1868" s="9"/>
    </row>
    <row r="1869" spans="2:2" ht="16" x14ac:dyDescent="0.2">
      <c r="B1869" s="9"/>
    </row>
    <row r="1870" spans="2:2" ht="16" x14ac:dyDescent="0.2">
      <c r="B1870" s="9"/>
    </row>
    <row r="1871" spans="2:2" ht="16" x14ac:dyDescent="0.2">
      <c r="B1871" s="9"/>
    </row>
    <row r="1872" spans="2:2" ht="16" x14ac:dyDescent="0.2">
      <c r="B1872" s="9"/>
    </row>
    <row r="1873" spans="2:2" ht="16" x14ac:dyDescent="0.2">
      <c r="B1873" s="9"/>
    </row>
    <row r="1874" spans="2:2" ht="16" x14ac:dyDescent="0.2">
      <c r="B1874" s="9"/>
    </row>
    <row r="1875" spans="2:2" ht="16" x14ac:dyDescent="0.2">
      <c r="B1875" s="9"/>
    </row>
    <row r="1876" spans="2:2" ht="16" x14ac:dyDescent="0.2">
      <c r="B1876" s="9"/>
    </row>
    <row r="1877" spans="2:2" ht="16" x14ac:dyDescent="0.2">
      <c r="B1877" s="9"/>
    </row>
    <row r="1878" spans="2:2" ht="16" x14ac:dyDescent="0.2">
      <c r="B1878" s="9"/>
    </row>
    <row r="1879" spans="2:2" ht="16" x14ac:dyDescent="0.2">
      <c r="B1879" s="9"/>
    </row>
    <row r="1880" spans="2:2" ht="16" x14ac:dyDescent="0.2">
      <c r="B1880" s="9"/>
    </row>
    <row r="1881" spans="2:2" ht="16" x14ac:dyDescent="0.2">
      <c r="B1881" s="9"/>
    </row>
    <row r="1882" spans="2:2" ht="16" x14ac:dyDescent="0.2">
      <c r="B1882" s="9"/>
    </row>
    <row r="1883" spans="2:2" ht="16" x14ac:dyDescent="0.2">
      <c r="B1883" s="9"/>
    </row>
    <row r="1884" spans="2:2" ht="16" x14ac:dyDescent="0.2">
      <c r="B1884" s="9"/>
    </row>
    <row r="1885" spans="2:2" ht="16" x14ac:dyDescent="0.2">
      <c r="B1885" s="9"/>
    </row>
    <row r="1886" spans="2:2" ht="16" x14ac:dyDescent="0.2">
      <c r="B1886" s="9"/>
    </row>
    <row r="1887" spans="2:2" ht="16" x14ac:dyDescent="0.2">
      <c r="B1887" s="9"/>
    </row>
    <row r="1888" spans="2:2" ht="16" x14ac:dyDescent="0.2">
      <c r="B1888" s="9"/>
    </row>
    <row r="1889" spans="2:2" ht="16" x14ac:dyDescent="0.2">
      <c r="B1889" s="9"/>
    </row>
    <row r="1890" spans="2:2" ht="16" x14ac:dyDescent="0.2">
      <c r="B1890" s="9"/>
    </row>
    <row r="1891" spans="2:2" ht="16" x14ac:dyDescent="0.2">
      <c r="B1891" s="9"/>
    </row>
    <row r="1892" spans="2:2" ht="16" x14ac:dyDescent="0.2">
      <c r="B1892" s="9"/>
    </row>
    <row r="1893" spans="2:2" ht="16" x14ac:dyDescent="0.2">
      <c r="B1893" s="9"/>
    </row>
    <row r="1894" spans="2:2" ht="16" x14ac:dyDescent="0.2">
      <c r="B1894" s="9"/>
    </row>
    <row r="1895" spans="2:2" ht="16" x14ac:dyDescent="0.2">
      <c r="B1895" s="9"/>
    </row>
    <row r="1896" spans="2:2" ht="16" x14ac:dyDescent="0.2">
      <c r="B1896" s="9"/>
    </row>
    <row r="1897" spans="2:2" ht="16" x14ac:dyDescent="0.2">
      <c r="B1897" s="9"/>
    </row>
    <row r="1898" spans="2:2" ht="16" x14ac:dyDescent="0.2">
      <c r="B1898" s="9"/>
    </row>
    <row r="1899" spans="2:2" ht="16" x14ac:dyDescent="0.2">
      <c r="B1899" s="9"/>
    </row>
    <row r="1900" spans="2:2" ht="16" x14ac:dyDescent="0.2">
      <c r="B1900" s="9"/>
    </row>
    <row r="1901" spans="2:2" ht="16" x14ac:dyDescent="0.2">
      <c r="B1901" s="9"/>
    </row>
    <row r="1902" spans="2:2" ht="16" x14ac:dyDescent="0.2">
      <c r="B1902" s="9"/>
    </row>
    <row r="1903" spans="2:2" ht="16" x14ac:dyDescent="0.2">
      <c r="B1903" s="9"/>
    </row>
    <row r="1904" spans="2:2" ht="16" x14ac:dyDescent="0.2">
      <c r="B1904" s="9"/>
    </row>
    <row r="1905" spans="2:2" ht="16" x14ac:dyDescent="0.2">
      <c r="B1905" s="9"/>
    </row>
    <row r="1906" spans="2:2" ht="16" x14ac:dyDescent="0.2">
      <c r="B1906" s="9"/>
    </row>
    <row r="1907" spans="2:2" ht="16" x14ac:dyDescent="0.2">
      <c r="B1907" s="9"/>
    </row>
    <row r="1908" spans="2:2" ht="16" x14ac:dyDescent="0.2">
      <c r="B1908" s="9"/>
    </row>
    <row r="1909" spans="2:2" ht="16" x14ac:dyDescent="0.2">
      <c r="B1909" s="9"/>
    </row>
    <row r="1910" spans="2:2" ht="16" x14ac:dyDescent="0.2">
      <c r="B1910" s="9"/>
    </row>
    <row r="1911" spans="2:2" ht="16" x14ac:dyDescent="0.2">
      <c r="B1911" s="9"/>
    </row>
    <row r="1912" spans="2:2" ht="16" x14ac:dyDescent="0.2">
      <c r="B1912" s="9"/>
    </row>
    <row r="1913" spans="2:2" ht="16" x14ac:dyDescent="0.2">
      <c r="B1913" s="9"/>
    </row>
    <row r="1914" spans="2:2" ht="16" x14ac:dyDescent="0.2">
      <c r="B1914" s="9"/>
    </row>
    <row r="1915" spans="2:2" ht="16" x14ac:dyDescent="0.2">
      <c r="B1915" s="9"/>
    </row>
    <row r="1916" spans="2:2" ht="16" x14ac:dyDescent="0.2">
      <c r="B1916" s="9"/>
    </row>
    <row r="1917" spans="2:2" ht="16" x14ac:dyDescent="0.2">
      <c r="B1917" s="9"/>
    </row>
    <row r="1918" spans="2:2" ht="16" x14ac:dyDescent="0.2">
      <c r="B1918" s="9"/>
    </row>
    <row r="1919" spans="2:2" ht="16" x14ac:dyDescent="0.2">
      <c r="B1919" s="9"/>
    </row>
    <row r="1920" spans="2:2" ht="16" x14ac:dyDescent="0.2">
      <c r="B1920" s="9"/>
    </row>
    <row r="1921" spans="2:2" ht="16" x14ac:dyDescent="0.2">
      <c r="B1921" s="9"/>
    </row>
    <row r="1922" spans="2:2" ht="16" x14ac:dyDescent="0.2">
      <c r="B1922" s="9"/>
    </row>
    <row r="1923" spans="2:2" ht="16" x14ac:dyDescent="0.2">
      <c r="B1923" s="9"/>
    </row>
    <row r="1924" spans="2:2" ht="16" x14ac:dyDescent="0.2">
      <c r="B1924" s="9"/>
    </row>
    <row r="1925" spans="2:2" ht="16" x14ac:dyDescent="0.2">
      <c r="B1925" s="9"/>
    </row>
    <row r="1926" spans="2:2" ht="16" x14ac:dyDescent="0.2">
      <c r="B1926" s="9"/>
    </row>
    <row r="1927" spans="2:2" ht="16" x14ac:dyDescent="0.2">
      <c r="B1927" s="9"/>
    </row>
    <row r="1928" spans="2:2" ht="16" x14ac:dyDescent="0.2">
      <c r="B1928" s="9"/>
    </row>
    <row r="1929" spans="2:2" ht="16" x14ac:dyDescent="0.2">
      <c r="B1929" s="9"/>
    </row>
    <row r="1930" spans="2:2" ht="16" x14ac:dyDescent="0.2">
      <c r="B1930" s="9"/>
    </row>
    <row r="1931" spans="2:2" ht="16" x14ac:dyDescent="0.2">
      <c r="B1931" s="9"/>
    </row>
    <row r="1932" spans="2:2" ht="16" x14ac:dyDescent="0.2">
      <c r="B1932" s="9"/>
    </row>
    <row r="1933" spans="2:2" ht="16" x14ac:dyDescent="0.2">
      <c r="B1933" s="9"/>
    </row>
    <row r="1934" spans="2:2" ht="16" x14ac:dyDescent="0.2">
      <c r="B1934" s="9"/>
    </row>
    <row r="1935" spans="2:2" ht="16" x14ac:dyDescent="0.2">
      <c r="B1935" s="9"/>
    </row>
    <row r="1936" spans="2:2" ht="16" x14ac:dyDescent="0.2">
      <c r="B1936" s="9"/>
    </row>
    <row r="1937" spans="2:2" ht="16" x14ac:dyDescent="0.2">
      <c r="B1937" s="9"/>
    </row>
    <row r="1938" spans="2:2" ht="16" x14ac:dyDescent="0.2">
      <c r="B1938" s="9"/>
    </row>
    <row r="1939" spans="2:2" ht="16" x14ac:dyDescent="0.2">
      <c r="B1939" s="9"/>
    </row>
    <row r="1940" spans="2:2" ht="16" x14ac:dyDescent="0.2">
      <c r="B1940" s="9"/>
    </row>
    <row r="1941" spans="2:2" ht="16" x14ac:dyDescent="0.2">
      <c r="B1941" s="9"/>
    </row>
    <row r="1942" spans="2:2" ht="16" x14ac:dyDescent="0.2">
      <c r="B1942" s="9"/>
    </row>
    <row r="1943" spans="2:2" ht="16" x14ac:dyDescent="0.2">
      <c r="B1943" s="9"/>
    </row>
    <row r="1944" spans="2:2" ht="16" x14ac:dyDescent="0.2">
      <c r="B1944" s="9"/>
    </row>
    <row r="1945" spans="2:2" ht="16" x14ac:dyDescent="0.2">
      <c r="B1945" s="9"/>
    </row>
    <row r="1946" spans="2:2" ht="16" x14ac:dyDescent="0.2">
      <c r="B1946" s="9"/>
    </row>
    <row r="1947" spans="2:2" ht="16" x14ac:dyDescent="0.2">
      <c r="B1947" s="9"/>
    </row>
    <row r="1948" spans="2:2" ht="16" x14ac:dyDescent="0.2">
      <c r="B1948" s="9"/>
    </row>
    <row r="1949" spans="2:2" ht="16" x14ac:dyDescent="0.2">
      <c r="B1949" s="9"/>
    </row>
    <row r="1950" spans="2:2" ht="16" x14ac:dyDescent="0.2">
      <c r="B1950" s="9"/>
    </row>
    <row r="1951" spans="2:2" ht="16" x14ac:dyDescent="0.2">
      <c r="B1951" s="9"/>
    </row>
    <row r="1952" spans="2:2" ht="16" x14ac:dyDescent="0.2">
      <c r="B1952" s="9"/>
    </row>
    <row r="1953" spans="2:2" ht="16" x14ac:dyDescent="0.2">
      <c r="B1953" s="9"/>
    </row>
    <row r="1954" spans="2:2" ht="16" x14ac:dyDescent="0.2">
      <c r="B1954" s="9"/>
    </row>
    <row r="1955" spans="2:2" ht="16" x14ac:dyDescent="0.2">
      <c r="B1955" s="9"/>
    </row>
    <row r="1956" spans="2:2" ht="16" x14ac:dyDescent="0.2">
      <c r="B1956" s="9"/>
    </row>
    <row r="1957" spans="2:2" ht="16" x14ac:dyDescent="0.2">
      <c r="B1957" s="9"/>
    </row>
    <row r="1958" spans="2:2" ht="16" x14ac:dyDescent="0.2">
      <c r="B1958" s="9"/>
    </row>
    <row r="1959" spans="2:2" ht="16" x14ac:dyDescent="0.2">
      <c r="B1959" s="9"/>
    </row>
    <row r="1960" spans="2:2" ht="16" x14ac:dyDescent="0.2">
      <c r="B1960" s="9"/>
    </row>
    <row r="1961" spans="2:2" ht="16" x14ac:dyDescent="0.2">
      <c r="B1961" s="9"/>
    </row>
    <row r="1962" spans="2:2" ht="16" x14ac:dyDescent="0.2">
      <c r="B1962" s="9"/>
    </row>
    <row r="1963" spans="2:2" ht="16" x14ac:dyDescent="0.2">
      <c r="B1963" s="9"/>
    </row>
    <row r="1964" spans="2:2" ht="16" x14ac:dyDescent="0.2">
      <c r="B1964" s="9"/>
    </row>
    <row r="1965" spans="2:2" ht="16" x14ac:dyDescent="0.2">
      <c r="B1965" s="9"/>
    </row>
    <row r="1966" spans="2:2" ht="16" x14ac:dyDescent="0.2">
      <c r="B1966" s="9"/>
    </row>
    <row r="1967" spans="2:2" ht="16" x14ac:dyDescent="0.2">
      <c r="B1967" s="9"/>
    </row>
    <row r="1968" spans="2:2" ht="16" x14ac:dyDescent="0.2">
      <c r="B1968" s="9"/>
    </row>
    <row r="1969" spans="2:2" ht="16" x14ac:dyDescent="0.2">
      <c r="B1969" s="9"/>
    </row>
    <row r="1970" spans="2:2" ht="16" x14ac:dyDescent="0.2">
      <c r="B1970" s="9"/>
    </row>
    <row r="1971" spans="2:2" ht="16" x14ac:dyDescent="0.2">
      <c r="B1971" s="9"/>
    </row>
    <row r="1972" spans="2:2" ht="16" x14ac:dyDescent="0.2">
      <c r="B1972" s="9"/>
    </row>
    <row r="1973" spans="2:2" ht="16" x14ac:dyDescent="0.2">
      <c r="B1973" s="9"/>
    </row>
    <row r="1974" spans="2:2" ht="16" x14ac:dyDescent="0.2">
      <c r="B1974" s="9"/>
    </row>
    <row r="1975" spans="2:2" ht="16" x14ac:dyDescent="0.2">
      <c r="B1975" s="9"/>
    </row>
    <row r="1976" spans="2:2" ht="16" x14ac:dyDescent="0.2">
      <c r="B1976" s="9"/>
    </row>
    <row r="1977" spans="2:2" ht="16" x14ac:dyDescent="0.2">
      <c r="B1977" s="9"/>
    </row>
    <row r="1978" spans="2:2" ht="16" x14ac:dyDescent="0.2">
      <c r="B1978" s="9"/>
    </row>
    <row r="1979" spans="2:2" ht="16" x14ac:dyDescent="0.2">
      <c r="B1979" s="9"/>
    </row>
    <row r="1980" spans="2:2" ht="16" x14ac:dyDescent="0.2">
      <c r="B1980" s="9"/>
    </row>
    <row r="1981" spans="2:2" ht="16" x14ac:dyDescent="0.2">
      <c r="B1981" s="9"/>
    </row>
    <row r="1982" spans="2:2" ht="16" x14ac:dyDescent="0.2">
      <c r="B1982" s="9"/>
    </row>
    <row r="1983" spans="2:2" ht="16" x14ac:dyDescent="0.2">
      <c r="B1983" s="9"/>
    </row>
    <row r="1984" spans="2:2" ht="16" x14ac:dyDescent="0.2">
      <c r="B1984" s="9"/>
    </row>
    <row r="1985" spans="2:2" ht="16" x14ac:dyDescent="0.2">
      <c r="B1985" s="9"/>
    </row>
    <row r="1986" spans="2:2" ht="16" x14ac:dyDescent="0.2">
      <c r="B1986" s="9"/>
    </row>
    <row r="1987" spans="2:2" ht="16" x14ac:dyDescent="0.2">
      <c r="B1987" s="9"/>
    </row>
    <row r="1988" spans="2:2" ht="16" x14ac:dyDescent="0.2">
      <c r="B1988" s="9"/>
    </row>
    <row r="1989" spans="2:2" ht="16" x14ac:dyDescent="0.2">
      <c r="B1989" s="9"/>
    </row>
    <row r="1990" spans="2:2" ht="16" x14ac:dyDescent="0.2">
      <c r="B1990" s="9"/>
    </row>
    <row r="1991" spans="2:2" ht="16" x14ac:dyDescent="0.2">
      <c r="B1991" s="9"/>
    </row>
    <row r="1992" spans="2:2" ht="16" x14ac:dyDescent="0.2">
      <c r="B1992" s="9"/>
    </row>
    <row r="1993" spans="2:2" ht="16" x14ac:dyDescent="0.2">
      <c r="B1993" s="9"/>
    </row>
    <row r="1994" spans="2:2" ht="16" x14ac:dyDescent="0.2">
      <c r="B1994" s="9"/>
    </row>
    <row r="1995" spans="2:2" ht="16" x14ac:dyDescent="0.2">
      <c r="B1995" s="9"/>
    </row>
    <row r="1996" spans="2:2" ht="16" x14ac:dyDescent="0.2">
      <c r="B1996" s="9"/>
    </row>
    <row r="1997" spans="2:2" ht="16" x14ac:dyDescent="0.2">
      <c r="B1997" s="9"/>
    </row>
    <row r="1998" spans="2:2" ht="16" x14ac:dyDescent="0.2">
      <c r="B1998" s="9"/>
    </row>
    <row r="1999" spans="2:2" ht="16" x14ac:dyDescent="0.2">
      <c r="B1999" s="9"/>
    </row>
    <row r="2000" spans="2:2" ht="16" x14ac:dyDescent="0.2">
      <c r="B2000" s="9"/>
    </row>
    <row r="2001" spans="2:2" ht="16" x14ac:dyDescent="0.2">
      <c r="B2001" s="9"/>
    </row>
    <row r="2002" spans="2:2" ht="16" x14ac:dyDescent="0.2">
      <c r="B2002" s="9"/>
    </row>
    <row r="2003" spans="2:2" ht="16" x14ac:dyDescent="0.2">
      <c r="B2003" s="9"/>
    </row>
    <row r="2004" spans="2:2" ht="16" x14ac:dyDescent="0.2">
      <c r="B2004" s="9"/>
    </row>
    <row r="2005" spans="2:2" ht="16" x14ac:dyDescent="0.2">
      <c r="B2005" s="9"/>
    </row>
    <row r="2006" spans="2:2" ht="16" x14ac:dyDescent="0.2">
      <c r="B2006" s="9"/>
    </row>
    <row r="2007" spans="2:2" ht="16" x14ac:dyDescent="0.2">
      <c r="B2007" s="9"/>
    </row>
    <row r="2008" spans="2:2" ht="16" x14ac:dyDescent="0.2">
      <c r="B2008" s="9"/>
    </row>
    <row r="2009" spans="2:2" ht="16" x14ac:dyDescent="0.2">
      <c r="B2009" s="9"/>
    </row>
    <row r="2010" spans="2:2" ht="16" x14ac:dyDescent="0.2">
      <c r="B2010" s="9"/>
    </row>
    <row r="2011" spans="2:2" ht="16" x14ac:dyDescent="0.2">
      <c r="B2011" s="9"/>
    </row>
    <row r="2012" spans="2:2" ht="16" x14ac:dyDescent="0.2">
      <c r="B2012" s="9"/>
    </row>
    <row r="2013" spans="2:2" ht="16" x14ac:dyDescent="0.2">
      <c r="B2013" s="9"/>
    </row>
    <row r="2014" spans="2:2" ht="16" x14ac:dyDescent="0.2">
      <c r="B2014" s="9"/>
    </row>
    <row r="2015" spans="2:2" ht="16" x14ac:dyDescent="0.2">
      <c r="B2015" s="9"/>
    </row>
    <row r="2016" spans="2:2" ht="16" x14ac:dyDescent="0.2">
      <c r="B2016" s="9"/>
    </row>
    <row r="2017" spans="2:2" ht="16" x14ac:dyDescent="0.2">
      <c r="B2017" s="9"/>
    </row>
    <row r="2018" spans="2:2" ht="16" x14ac:dyDescent="0.2">
      <c r="B2018" s="9"/>
    </row>
    <row r="2019" spans="2:2" ht="16" x14ac:dyDescent="0.2">
      <c r="B2019" s="9"/>
    </row>
    <row r="2020" spans="2:2" ht="16" x14ac:dyDescent="0.2">
      <c r="B2020" s="9"/>
    </row>
    <row r="2021" spans="2:2" ht="16" x14ac:dyDescent="0.2">
      <c r="B2021" s="9"/>
    </row>
    <row r="2022" spans="2:2" ht="16" x14ac:dyDescent="0.2">
      <c r="B2022" s="9"/>
    </row>
    <row r="2023" spans="2:2" ht="16" x14ac:dyDescent="0.2">
      <c r="B2023" s="9"/>
    </row>
    <row r="2024" spans="2:2" ht="16" x14ac:dyDescent="0.2">
      <c r="B2024" s="9"/>
    </row>
    <row r="2025" spans="2:2" ht="16" x14ac:dyDescent="0.2">
      <c r="B2025" s="9"/>
    </row>
    <row r="2026" spans="2:2" ht="16" x14ac:dyDescent="0.2">
      <c r="B2026" s="9"/>
    </row>
    <row r="2027" spans="2:2" ht="16" x14ac:dyDescent="0.2">
      <c r="B2027" s="9"/>
    </row>
    <row r="2028" spans="2:2" ht="16" x14ac:dyDescent="0.2">
      <c r="B2028" s="9"/>
    </row>
    <row r="2029" spans="2:2" ht="16" x14ac:dyDescent="0.2">
      <c r="B2029" s="9"/>
    </row>
    <row r="2030" spans="2:2" ht="16" x14ac:dyDescent="0.2">
      <c r="B2030" s="9"/>
    </row>
    <row r="2031" spans="2:2" ht="16" x14ac:dyDescent="0.2">
      <c r="B2031" s="9"/>
    </row>
    <row r="2032" spans="2:2" ht="16" x14ac:dyDescent="0.2">
      <c r="B2032" s="9"/>
    </row>
    <row r="2033" spans="2:2" ht="16" x14ac:dyDescent="0.2">
      <c r="B2033" s="9"/>
    </row>
    <row r="2034" spans="2:2" ht="16" x14ac:dyDescent="0.2">
      <c r="B2034" s="9"/>
    </row>
    <row r="2035" spans="2:2" ht="16" x14ac:dyDescent="0.2">
      <c r="B2035" s="9"/>
    </row>
    <row r="2036" spans="2:2" ht="16" x14ac:dyDescent="0.2">
      <c r="B2036" s="9"/>
    </row>
    <row r="2037" spans="2:2" ht="16" x14ac:dyDescent="0.2">
      <c r="B2037" s="9"/>
    </row>
    <row r="2038" spans="2:2" ht="16" x14ac:dyDescent="0.2">
      <c r="B2038" s="9"/>
    </row>
    <row r="2039" spans="2:2" ht="16" x14ac:dyDescent="0.2">
      <c r="B2039" s="9"/>
    </row>
    <row r="2040" spans="2:2" ht="16" x14ac:dyDescent="0.2">
      <c r="B2040" s="9"/>
    </row>
    <row r="2041" spans="2:2" ht="16" x14ac:dyDescent="0.2">
      <c r="B2041" s="9"/>
    </row>
    <row r="2042" spans="2:2" ht="16" x14ac:dyDescent="0.2">
      <c r="B2042" s="9"/>
    </row>
    <row r="2043" spans="2:2" ht="16" x14ac:dyDescent="0.2">
      <c r="B2043" s="9"/>
    </row>
    <row r="2044" spans="2:2" ht="16" x14ac:dyDescent="0.2">
      <c r="B2044" s="9"/>
    </row>
    <row r="2045" spans="2:2" ht="16" x14ac:dyDescent="0.2">
      <c r="B2045" s="9"/>
    </row>
    <row r="2046" spans="2:2" ht="16" x14ac:dyDescent="0.2">
      <c r="B2046" s="9"/>
    </row>
    <row r="2047" spans="2:2" ht="16" x14ac:dyDescent="0.2">
      <c r="B2047" s="9"/>
    </row>
    <row r="2048" spans="2:2" ht="16" x14ac:dyDescent="0.2">
      <c r="B2048" s="9"/>
    </row>
    <row r="2049" spans="2:2" ht="16" x14ac:dyDescent="0.2">
      <c r="B2049" s="9"/>
    </row>
    <row r="2050" spans="2:2" ht="16" x14ac:dyDescent="0.2">
      <c r="B2050" s="9"/>
    </row>
    <row r="2051" spans="2:2" ht="16" x14ac:dyDescent="0.2">
      <c r="B2051" s="9"/>
    </row>
    <row r="2052" spans="2:2" ht="16" x14ac:dyDescent="0.2">
      <c r="B2052" s="9"/>
    </row>
    <row r="2053" spans="2:2" ht="16" x14ac:dyDescent="0.2">
      <c r="B2053" s="9"/>
    </row>
    <row r="2054" spans="2:2" ht="16" x14ac:dyDescent="0.2">
      <c r="B2054" s="9"/>
    </row>
    <row r="2055" spans="2:2" ht="16" x14ac:dyDescent="0.2">
      <c r="B2055" s="9"/>
    </row>
    <row r="2056" spans="2:2" ht="16" x14ac:dyDescent="0.2">
      <c r="B2056" s="9"/>
    </row>
    <row r="2057" spans="2:2" ht="16" x14ac:dyDescent="0.2">
      <c r="B2057" s="9"/>
    </row>
    <row r="2058" spans="2:2" ht="16" x14ac:dyDescent="0.2">
      <c r="B2058" s="9"/>
    </row>
    <row r="2059" spans="2:2" ht="16" x14ac:dyDescent="0.2">
      <c r="B2059" s="9"/>
    </row>
    <row r="2060" spans="2:2" ht="16" x14ac:dyDescent="0.2">
      <c r="B2060" s="9"/>
    </row>
    <row r="2061" spans="2:2" ht="16" x14ac:dyDescent="0.2">
      <c r="B2061" s="9"/>
    </row>
    <row r="2062" spans="2:2" ht="16" x14ac:dyDescent="0.2">
      <c r="B2062" s="9"/>
    </row>
    <row r="2063" spans="2:2" ht="16" x14ac:dyDescent="0.2">
      <c r="B2063" s="9"/>
    </row>
    <row r="2064" spans="2:2" ht="16" x14ac:dyDescent="0.2">
      <c r="B2064" s="9"/>
    </row>
    <row r="2065" spans="2:2" ht="16" x14ac:dyDescent="0.2">
      <c r="B2065" s="9"/>
    </row>
    <row r="2066" spans="2:2" ht="16" x14ac:dyDescent="0.2">
      <c r="B2066" s="9"/>
    </row>
    <row r="2067" spans="2:2" ht="16" x14ac:dyDescent="0.2">
      <c r="B2067" s="9"/>
    </row>
    <row r="2068" spans="2:2" ht="16" x14ac:dyDescent="0.2">
      <c r="B2068" s="9"/>
    </row>
    <row r="2069" spans="2:2" ht="16" x14ac:dyDescent="0.2">
      <c r="B2069" s="9"/>
    </row>
    <row r="2070" spans="2:2" ht="16" x14ac:dyDescent="0.2">
      <c r="B2070" s="9"/>
    </row>
    <row r="2071" spans="2:2" ht="16" x14ac:dyDescent="0.2">
      <c r="B2071" s="9"/>
    </row>
    <row r="2072" spans="2:2" ht="16" x14ac:dyDescent="0.2">
      <c r="B2072" s="9"/>
    </row>
    <row r="2073" spans="2:2" ht="16" x14ac:dyDescent="0.2">
      <c r="B2073" s="9"/>
    </row>
    <row r="2074" spans="2:2" ht="16" x14ac:dyDescent="0.2">
      <c r="B2074" s="9"/>
    </row>
    <row r="2075" spans="2:2" ht="16" x14ac:dyDescent="0.2">
      <c r="B2075" s="9"/>
    </row>
    <row r="2076" spans="2:2" ht="16" x14ac:dyDescent="0.2">
      <c r="B2076" s="9"/>
    </row>
    <row r="2077" spans="2:2" ht="16" x14ac:dyDescent="0.2">
      <c r="B2077" s="9"/>
    </row>
    <row r="2078" spans="2:2" ht="16" x14ac:dyDescent="0.2">
      <c r="B2078" s="9"/>
    </row>
    <row r="2079" spans="2:2" ht="16" x14ac:dyDescent="0.2">
      <c r="B2079" s="9"/>
    </row>
    <row r="2080" spans="2:2" ht="16" x14ac:dyDescent="0.2">
      <c r="B2080" s="9"/>
    </row>
    <row r="2081" spans="2:2" ht="16" x14ac:dyDescent="0.2">
      <c r="B2081" s="9"/>
    </row>
    <row r="2082" spans="2:2" ht="16" x14ac:dyDescent="0.2">
      <c r="B2082" s="9"/>
    </row>
    <row r="2083" spans="2:2" ht="16" x14ac:dyDescent="0.2">
      <c r="B2083" s="9"/>
    </row>
    <row r="2084" spans="2:2" ht="16" x14ac:dyDescent="0.2">
      <c r="B2084" s="9"/>
    </row>
    <row r="2085" spans="2:2" ht="16" x14ac:dyDescent="0.2">
      <c r="B2085" s="9"/>
    </row>
    <row r="2086" spans="2:2" ht="16" x14ac:dyDescent="0.2">
      <c r="B2086" s="9"/>
    </row>
    <row r="2087" spans="2:2" ht="16" x14ac:dyDescent="0.2">
      <c r="B2087" s="9"/>
    </row>
    <row r="2088" spans="2:2" ht="16" x14ac:dyDescent="0.2">
      <c r="B2088" s="9"/>
    </row>
    <row r="2089" spans="2:2" ht="16" x14ac:dyDescent="0.2">
      <c r="B2089" s="9"/>
    </row>
    <row r="2090" spans="2:2" ht="16" x14ac:dyDescent="0.2">
      <c r="B2090" s="9"/>
    </row>
    <row r="2091" spans="2:2" ht="16" x14ac:dyDescent="0.2">
      <c r="B2091" s="9"/>
    </row>
    <row r="2092" spans="2:2" ht="16" x14ac:dyDescent="0.2">
      <c r="B2092" s="9"/>
    </row>
    <row r="2093" spans="2:2" ht="16" x14ac:dyDescent="0.2">
      <c r="B2093" s="9"/>
    </row>
    <row r="2094" spans="2:2" ht="16" x14ac:dyDescent="0.2">
      <c r="B2094" s="9"/>
    </row>
    <row r="2095" spans="2:2" ht="16" x14ac:dyDescent="0.2">
      <c r="B2095" s="9"/>
    </row>
    <row r="2096" spans="2:2" ht="16" x14ac:dyDescent="0.2">
      <c r="B2096" s="9"/>
    </row>
    <row r="2097" spans="2:2" ht="16" x14ac:dyDescent="0.2">
      <c r="B2097" s="9"/>
    </row>
    <row r="2098" spans="2:2" ht="16" x14ac:dyDescent="0.2">
      <c r="B2098" s="9"/>
    </row>
    <row r="2099" spans="2:2" ht="16" x14ac:dyDescent="0.2">
      <c r="B2099" s="9"/>
    </row>
    <row r="2100" spans="2:2" ht="16" x14ac:dyDescent="0.2">
      <c r="B2100" s="9"/>
    </row>
    <row r="2101" spans="2:2" ht="16" x14ac:dyDescent="0.2">
      <c r="B2101" s="9"/>
    </row>
    <row r="2102" spans="2:2" ht="16" x14ac:dyDescent="0.2">
      <c r="B2102" s="9"/>
    </row>
    <row r="2103" spans="2:2" ht="16" x14ac:dyDescent="0.2">
      <c r="B2103" s="9"/>
    </row>
    <row r="2104" spans="2:2" ht="16" x14ac:dyDescent="0.2">
      <c r="B2104" s="9"/>
    </row>
    <row r="2105" spans="2:2" ht="16" x14ac:dyDescent="0.2">
      <c r="B2105" s="9"/>
    </row>
    <row r="2106" spans="2:2" ht="16" x14ac:dyDescent="0.2">
      <c r="B2106" s="9"/>
    </row>
    <row r="2107" spans="2:2" ht="16" x14ac:dyDescent="0.2">
      <c r="B2107" s="9"/>
    </row>
    <row r="2108" spans="2:2" ht="16" x14ac:dyDescent="0.2">
      <c r="B2108" s="9"/>
    </row>
    <row r="2109" spans="2:2" ht="16" x14ac:dyDescent="0.2">
      <c r="B2109" s="9"/>
    </row>
    <row r="2110" spans="2:2" ht="16" x14ac:dyDescent="0.2">
      <c r="B2110" s="9"/>
    </row>
    <row r="2111" spans="2:2" ht="16" x14ac:dyDescent="0.2">
      <c r="B2111" s="9"/>
    </row>
    <row r="2112" spans="2:2" ht="16" x14ac:dyDescent="0.2">
      <c r="B2112" s="9"/>
    </row>
    <row r="2113" spans="2:2" ht="16" x14ac:dyDescent="0.2">
      <c r="B2113" s="9"/>
    </row>
    <row r="2114" spans="2:2" ht="16" x14ac:dyDescent="0.2">
      <c r="B2114" s="9"/>
    </row>
    <row r="2115" spans="2:2" ht="16" x14ac:dyDescent="0.2">
      <c r="B2115" s="9"/>
    </row>
    <row r="2116" spans="2:2" ht="16" x14ac:dyDescent="0.2">
      <c r="B2116" s="9"/>
    </row>
    <row r="2117" spans="2:2" ht="16" x14ac:dyDescent="0.2">
      <c r="B2117" s="9"/>
    </row>
    <row r="2118" spans="2:2" ht="16" x14ac:dyDescent="0.2">
      <c r="B2118" s="9"/>
    </row>
    <row r="2119" spans="2:2" ht="16" x14ac:dyDescent="0.2">
      <c r="B2119" s="9"/>
    </row>
    <row r="2120" spans="2:2" ht="16" x14ac:dyDescent="0.2">
      <c r="B2120" s="9"/>
    </row>
    <row r="2121" spans="2:2" ht="16" x14ac:dyDescent="0.2">
      <c r="B2121" s="9"/>
    </row>
    <row r="2122" spans="2:2" ht="16" x14ac:dyDescent="0.2">
      <c r="B2122" s="9"/>
    </row>
    <row r="2123" spans="2:2" ht="16" x14ac:dyDescent="0.2">
      <c r="B2123" s="9"/>
    </row>
    <row r="2124" spans="2:2" ht="16" x14ac:dyDescent="0.2">
      <c r="B2124" s="9"/>
    </row>
    <row r="2125" spans="2:2" ht="16" x14ac:dyDescent="0.2">
      <c r="B2125" s="9"/>
    </row>
    <row r="2126" spans="2:2" ht="16" x14ac:dyDescent="0.2">
      <c r="B2126" s="9"/>
    </row>
    <row r="2127" spans="2:2" ht="16" x14ac:dyDescent="0.2">
      <c r="B2127" s="9"/>
    </row>
    <row r="2128" spans="2:2" ht="16" x14ac:dyDescent="0.2">
      <c r="B2128" s="9"/>
    </row>
    <row r="2129" spans="2:2" ht="16" x14ac:dyDescent="0.2">
      <c r="B2129" s="9"/>
    </row>
    <row r="2130" spans="2:2" ht="16" x14ac:dyDescent="0.2">
      <c r="B2130" s="9"/>
    </row>
    <row r="2131" spans="2:2" ht="16" x14ac:dyDescent="0.2">
      <c r="B2131" s="9"/>
    </row>
    <row r="2132" spans="2:2" ht="16" x14ac:dyDescent="0.2">
      <c r="B2132" s="9"/>
    </row>
    <row r="2133" spans="2:2" ht="16" x14ac:dyDescent="0.2">
      <c r="B2133" s="9"/>
    </row>
    <row r="2134" spans="2:2" ht="16" x14ac:dyDescent="0.2">
      <c r="B2134" s="9"/>
    </row>
    <row r="2135" spans="2:2" ht="16" x14ac:dyDescent="0.2">
      <c r="B2135" s="9"/>
    </row>
    <row r="2136" spans="2:2" ht="16" x14ac:dyDescent="0.2">
      <c r="B2136" s="9"/>
    </row>
    <row r="2137" spans="2:2" ht="16" x14ac:dyDescent="0.2">
      <c r="B2137" s="9"/>
    </row>
    <row r="2138" spans="2:2" ht="16" x14ac:dyDescent="0.2">
      <c r="B2138" s="9"/>
    </row>
    <row r="2139" spans="2:2" ht="16" x14ac:dyDescent="0.2">
      <c r="B2139" s="9"/>
    </row>
    <row r="2140" spans="2:2" ht="16" x14ac:dyDescent="0.2">
      <c r="B2140" s="9"/>
    </row>
    <row r="2141" spans="2:2" ht="16" x14ac:dyDescent="0.2">
      <c r="B2141" s="9"/>
    </row>
    <row r="2142" spans="2:2" ht="16" x14ac:dyDescent="0.2">
      <c r="B2142" s="9"/>
    </row>
    <row r="2143" spans="2:2" ht="16" x14ac:dyDescent="0.2">
      <c r="B2143" s="9"/>
    </row>
    <row r="2144" spans="2:2" ht="16" x14ac:dyDescent="0.2">
      <c r="B2144" s="9"/>
    </row>
    <row r="2145" spans="2:2" ht="16" x14ac:dyDescent="0.2">
      <c r="B2145" s="9"/>
    </row>
    <row r="2146" spans="2:2" ht="16" x14ac:dyDescent="0.2">
      <c r="B2146" s="9"/>
    </row>
    <row r="2147" spans="2:2" ht="16" x14ac:dyDescent="0.2">
      <c r="B2147" s="9"/>
    </row>
    <row r="2148" spans="2:2" ht="16" x14ac:dyDescent="0.2">
      <c r="B2148" s="9"/>
    </row>
    <row r="2149" spans="2:2" ht="16" x14ac:dyDescent="0.2">
      <c r="B2149" s="9"/>
    </row>
    <row r="2150" spans="2:2" ht="16" x14ac:dyDescent="0.2">
      <c r="B2150" s="9"/>
    </row>
    <row r="2151" spans="2:2" ht="16" x14ac:dyDescent="0.2">
      <c r="B2151" s="9"/>
    </row>
    <row r="2152" spans="2:2" ht="16" x14ac:dyDescent="0.2">
      <c r="B2152" s="9"/>
    </row>
    <row r="2153" spans="2:2" ht="16" x14ac:dyDescent="0.2">
      <c r="B2153" s="9"/>
    </row>
    <row r="2154" spans="2:2" ht="16" x14ac:dyDescent="0.2">
      <c r="B2154" s="9"/>
    </row>
    <row r="2155" spans="2:2" ht="16" x14ac:dyDescent="0.2">
      <c r="B2155" s="9"/>
    </row>
    <row r="2156" spans="2:2" ht="16" x14ac:dyDescent="0.2">
      <c r="B2156" s="9"/>
    </row>
    <row r="2157" spans="2:2" ht="16" x14ac:dyDescent="0.2">
      <c r="B2157" s="9"/>
    </row>
    <row r="2158" spans="2:2" ht="16" x14ac:dyDescent="0.2">
      <c r="B2158" s="9"/>
    </row>
    <row r="2159" spans="2:2" ht="16" x14ac:dyDescent="0.2">
      <c r="B2159" s="9"/>
    </row>
    <row r="2160" spans="2:2" ht="16" x14ac:dyDescent="0.2">
      <c r="B2160" s="9"/>
    </row>
    <row r="2161" spans="2:2" ht="16" x14ac:dyDescent="0.2">
      <c r="B2161" s="9"/>
    </row>
    <row r="2162" spans="2:2" ht="16" x14ac:dyDescent="0.2">
      <c r="B2162" s="9"/>
    </row>
    <row r="2163" spans="2:2" ht="16" x14ac:dyDescent="0.2">
      <c r="B2163" s="9"/>
    </row>
    <row r="2164" spans="2:2" ht="16" x14ac:dyDescent="0.2">
      <c r="B2164" s="9"/>
    </row>
    <row r="2165" spans="2:2" ht="16" x14ac:dyDescent="0.2">
      <c r="B2165" s="9"/>
    </row>
    <row r="2166" spans="2:2" ht="16" x14ac:dyDescent="0.2">
      <c r="B2166" s="9"/>
    </row>
    <row r="2167" spans="2:2" ht="16" x14ac:dyDescent="0.2">
      <c r="B2167" s="9"/>
    </row>
    <row r="2168" spans="2:2" ht="16" x14ac:dyDescent="0.2">
      <c r="B2168" s="9"/>
    </row>
    <row r="2169" spans="2:2" ht="16" x14ac:dyDescent="0.2">
      <c r="B2169" s="9"/>
    </row>
    <row r="2170" spans="2:2" ht="16" x14ac:dyDescent="0.2">
      <c r="B2170" s="9"/>
    </row>
    <row r="2171" spans="2:2" ht="16" x14ac:dyDescent="0.2">
      <c r="B2171" s="9"/>
    </row>
    <row r="2172" spans="2:2" ht="16" x14ac:dyDescent="0.2">
      <c r="B2172" s="9"/>
    </row>
    <row r="2173" spans="2:2" ht="16" x14ac:dyDescent="0.2">
      <c r="B2173" s="9"/>
    </row>
    <row r="2174" spans="2:2" ht="16" x14ac:dyDescent="0.2">
      <c r="B2174" s="9"/>
    </row>
    <row r="2175" spans="2:2" ht="16" x14ac:dyDescent="0.2">
      <c r="B2175" s="9"/>
    </row>
    <row r="2176" spans="2:2" ht="16" x14ac:dyDescent="0.2">
      <c r="B2176" s="9"/>
    </row>
    <row r="2177" spans="2:2" ht="16" x14ac:dyDescent="0.2">
      <c r="B2177" s="9"/>
    </row>
    <row r="2178" spans="2:2" ht="16" x14ac:dyDescent="0.2">
      <c r="B2178" s="9"/>
    </row>
    <row r="2179" spans="2:2" ht="16" x14ac:dyDescent="0.2">
      <c r="B2179" s="9"/>
    </row>
    <row r="2180" spans="2:2" ht="16" x14ac:dyDescent="0.2">
      <c r="B2180" s="9"/>
    </row>
    <row r="2181" spans="2:2" ht="16" x14ac:dyDescent="0.2">
      <c r="B2181" s="9"/>
    </row>
    <row r="2182" spans="2:2" ht="16" x14ac:dyDescent="0.2">
      <c r="B2182" s="9"/>
    </row>
    <row r="2183" spans="2:2" ht="16" x14ac:dyDescent="0.2">
      <c r="B2183" s="9"/>
    </row>
    <row r="2184" spans="2:2" ht="16" x14ac:dyDescent="0.2">
      <c r="B2184" s="9"/>
    </row>
    <row r="2185" spans="2:2" ht="16" x14ac:dyDescent="0.2">
      <c r="B2185" s="9"/>
    </row>
    <row r="2186" spans="2:2" ht="16" x14ac:dyDescent="0.2">
      <c r="B2186" s="9"/>
    </row>
    <row r="2187" spans="2:2" ht="16" x14ac:dyDescent="0.2">
      <c r="B2187" s="9"/>
    </row>
    <row r="2188" spans="2:2" ht="16" x14ac:dyDescent="0.2">
      <c r="B2188" s="9"/>
    </row>
    <row r="2189" spans="2:2" ht="16" x14ac:dyDescent="0.2">
      <c r="B2189" s="9"/>
    </row>
    <row r="2190" spans="2:2" ht="16" x14ac:dyDescent="0.2">
      <c r="B2190" s="9"/>
    </row>
    <row r="2191" spans="2:2" ht="16" x14ac:dyDescent="0.2">
      <c r="B2191" s="9"/>
    </row>
    <row r="2192" spans="2:2" ht="16" x14ac:dyDescent="0.2">
      <c r="B2192" s="9"/>
    </row>
    <row r="2193" spans="2:2" ht="16" x14ac:dyDescent="0.2">
      <c r="B2193" s="9"/>
    </row>
    <row r="2194" spans="2:2" ht="16" x14ac:dyDescent="0.2">
      <c r="B2194" s="9"/>
    </row>
    <row r="2195" spans="2:2" ht="16" x14ac:dyDescent="0.2">
      <c r="B2195" s="9"/>
    </row>
    <row r="2196" spans="2:2" ht="16" x14ac:dyDescent="0.2">
      <c r="B2196" s="9"/>
    </row>
    <row r="2197" spans="2:2" ht="16" x14ac:dyDescent="0.2">
      <c r="B2197" s="9"/>
    </row>
    <row r="2198" spans="2:2" ht="16" x14ac:dyDescent="0.2">
      <c r="B2198" s="9"/>
    </row>
    <row r="2199" spans="2:2" ht="16" x14ac:dyDescent="0.2">
      <c r="B2199" s="9"/>
    </row>
    <row r="2200" spans="2:2" ht="16" x14ac:dyDescent="0.2">
      <c r="B2200" s="9"/>
    </row>
    <row r="2201" spans="2:2" ht="16" x14ac:dyDescent="0.2">
      <c r="B2201" s="9"/>
    </row>
    <row r="2202" spans="2:2" ht="16" x14ac:dyDescent="0.2">
      <c r="B2202" s="9"/>
    </row>
    <row r="2203" spans="2:2" ht="16" x14ac:dyDescent="0.2">
      <c r="B2203" s="9"/>
    </row>
    <row r="2204" spans="2:2" ht="16" x14ac:dyDescent="0.2">
      <c r="B2204" s="9"/>
    </row>
    <row r="2205" spans="2:2" ht="16" x14ac:dyDescent="0.2">
      <c r="B2205" s="9"/>
    </row>
    <row r="2206" spans="2:2" ht="16" x14ac:dyDescent="0.2">
      <c r="B2206" s="9"/>
    </row>
    <row r="2207" spans="2:2" ht="16" x14ac:dyDescent="0.2">
      <c r="B2207" s="9"/>
    </row>
    <row r="2208" spans="2:2" ht="16" x14ac:dyDescent="0.2">
      <c r="B2208" s="9"/>
    </row>
    <row r="2209" spans="2:2" ht="16" x14ac:dyDescent="0.2">
      <c r="B2209" s="9"/>
    </row>
    <row r="2210" spans="2:2" ht="16" x14ac:dyDescent="0.2">
      <c r="B2210" s="9"/>
    </row>
    <row r="2211" spans="2:2" ht="16" x14ac:dyDescent="0.2">
      <c r="B2211" s="9"/>
    </row>
    <row r="2212" spans="2:2" ht="16" x14ac:dyDescent="0.2">
      <c r="B2212" s="9"/>
    </row>
    <row r="2213" spans="2:2" ht="16" x14ac:dyDescent="0.2">
      <c r="B2213" s="9"/>
    </row>
    <row r="2214" spans="2:2" ht="16" x14ac:dyDescent="0.2">
      <c r="B2214" s="9"/>
    </row>
    <row r="2215" spans="2:2" ht="16" x14ac:dyDescent="0.2">
      <c r="B2215" s="9"/>
    </row>
    <row r="2216" spans="2:2" ht="16" x14ac:dyDescent="0.2">
      <c r="B2216" s="9"/>
    </row>
    <row r="2217" spans="2:2" ht="16" x14ac:dyDescent="0.2">
      <c r="B2217" s="9"/>
    </row>
    <row r="2218" spans="2:2" ht="16" x14ac:dyDescent="0.2">
      <c r="B2218" s="9"/>
    </row>
    <row r="2219" spans="2:2" ht="16" x14ac:dyDescent="0.2">
      <c r="B2219" s="9"/>
    </row>
    <row r="2220" spans="2:2" ht="16" x14ac:dyDescent="0.2">
      <c r="B2220" s="9"/>
    </row>
    <row r="2221" spans="2:2" ht="16" x14ac:dyDescent="0.2">
      <c r="B2221" s="9"/>
    </row>
    <row r="2222" spans="2:2" ht="16" x14ac:dyDescent="0.2">
      <c r="B2222" s="9"/>
    </row>
    <row r="2223" spans="2:2" ht="16" x14ac:dyDescent="0.2">
      <c r="B2223" s="9"/>
    </row>
    <row r="2224" spans="2:2" ht="16" x14ac:dyDescent="0.2">
      <c r="B2224" s="9"/>
    </row>
    <row r="2225" spans="2:2" ht="16" x14ac:dyDescent="0.2">
      <c r="B2225" s="9"/>
    </row>
    <row r="2226" spans="2:2" ht="16" x14ac:dyDescent="0.2">
      <c r="B2226" s="9"/>
    </row>
    <row r="2227" spans="2:2" ht="16" x14ac:dyDescent="0.2">
      <c r="B2227" s="9"/>
    </row>
    <row r="2228" spans="2:2" ht="16" x14ac:dyDescent="0.2">
      <c r="B2228" s="9"/>
    </row>
    <row r="2229" spans="2:2" ht="16" x14ac:dyDescent="0.2">
      <c r="B2229" s="9"/>
    </row>
    <row r="2230" spans="2:2" ht="16" x14ac:dyDescent="0.2">
      <c r="B2230" s="9"/>
    </row>
    <row r="2231" spans="2:2" ht="16" x14ac:dyDescent="0.2">
      <c r="B2231" s="9"/>
    </row>
    <row r="2232" spans="2:2" ht="16" x14ac:dyDescent="0.2">
      <c r="B2232" s="9"/>
    </row>
    <row r="2233" spans="2:2" ht="16" x14ac:dyDescent="0.2">
      <c r="B2233" s="9"/>
    </row>
    <row r="2234" spans="2:2" ht="16" x14ac:dyDescent="0.2">
      <c r="B2234" s="9"/>
    </row>
    <row r="2235" spans="2:2" ht="16" x14ac:dyDescent="0.2">
      <c r="B2235" s="9"/>
    </row>
    <row r="2236" spans="2:2" ht="16" x14ac:dyDescent="0.2">
      <c r="B2236" s="9"/>
    </row>
    <row r="2237" spans="2:2" ht="16" x14ac:dyDescent="0.2">
      <c r="B2237" s="9"/>
    </row>
    <row r="2238" spans="2:2" ht="16" x14ac:dyDescent="0.2">
      <c r="B2238" s="9"/>
    </row>
    <row r="2239" spans="2:2" ht="16" x14ac:dyDescent="0.2">
      <c r="B2239" s="9"/>
    </row>
    <row r="2240" spans="2:2" ht="16" x14ac:dyDescent="0.2">
      <c r="B2240" s="9"/>
    </row>
    <row r="2241" spans="2:2" ht="16" x14ac:dyDescent="0.2">
      <c r="B2241" s="9"/>
    </row>
    <row r="2242" spans="2:2" ht="16" x14ac:dyDescent="0.2">
      <c r="B2242" s="9"/>
    </row>
    <row r="2243" spans="2:2" ht="16" x14ac:dyDescent="0.2">
      <c r="B2243" s="9"/>
    </row>
    <row r="2244" spans="2:2" ht="16" x14ac:dyDescent="0.2">
      <c r="B2244" s="9"/>
    </row>
    <row r="2245" spans="2:2" ht="16" x14ac:dyDescent="0.2">
      <c r="B2245" s="9"/>
    </row>
    <row r="2246" spans="2:2" ht="16" x14ac:dyDescent="0.2">
      <c r="B2246" s="9"/>
    </row>
    <row r="2247" spans="2:2" ht="16" x14ac:dyDescent="0.2">
      <c r="B2247" s="9"/>
    </row>
    <row r="2248" spans="2:2" ht="16" x14ac:dyDescent="0.2">
      <c r="B2248" s="9"/>
    </row>
    <row r="2249" spans="2:2" ht="16" x14ac:dyDescent="0.2">
      <c r="B2249" s="9"/>
    </row>
    <row r="2250" spans="2:2" ht="16" x14ac:dyDescent="0.2">
      <c r="B2250" s="9"/>
    </row>
    <row r="2251" spans="2:2" ht="16" x14ac:dyDescent="0.2">
      <c r="B2251" s="9"/>
    </row>
    <row r="2252" spans="2:2" ht="16" x14ac:dyDescent="0.2">
      <c r="B2252" s="9"/>
    </row>
    <row r="2253" spans="2:2" ht="16" x14ac:dyDescent="0.2">
      <c r="B2253" s="9"/>
    </row>
    <row r="2254" spans="2:2" ht="16" x14ac:dyDescent="0.2">
      <c r="B2254" s="9"/>
    </row>
    <row r="2255" spans="2:2" ht="16" x14ac:dyDescent="0.2">
      <c r="B2255" s="9"/>
    </row>
    <row r="2256" spans="2:2" ht="16" x14ac:dyDescent="0.2">
      <c r="B2256" s="9"/>
    </row>
    <row r="2257" spans="2:2" ht="16" x14ac:dyDescent="0.2">
      <c r="B2257" s="9"/>
    </row>
    <row r="2258" spans="2:2" ht="16" x14ac:dyDescent="0.2">
      <c r="B2258" s="9"/>
    </row>
    <row r="2259" spans="2:2" ht="16" x14ac:dyDescent="0.2">
      <c r="B2259" s="9"/>
    </row>
    <row r="2260" spans="2:2" ht="16" x14ac:dyDescent="0.2">
      <c r="B2260" s="9"/>
    </row>
    <row r="2261" spans="2:2" ht="16" x14ac:dyDescent="0.2">
      <c r="B2261" s="9"/>
    </row>
    <row r="2262" spans="2:2" ht="16" x14ac:dyDescent="0.2">
      <c r="B2262" s="9"/>
    </row>
    <row r="2263" spans="2:2" ht="16" x14ac:dyDescent="0.2">
      <c r="B2263" s="9"/>
    </row>
    <row r="2264" spans="2:2" ht="16" x14ac:dyDescent="0.2">
      <c r="B2264" s="9"/>
    </row>
    <row r="2265" spans="2:2" ht="16" x14ac:dyDescent="0.2">
      <c r="B2265" s="9"/>
    </row>
    <row r="2266" spans="2:2" ht="16" x14ac:dyDescent="0.2">
      <c r="B2266" s="9"/>
    </row>
    <row r="2267" spans="2:2" ht="16" x14ac:dyDescent="0.2">
      <c r="B2267" s="9"/>
    </row>
    <row r="2268" spans="2:2" ht="16" x14ac:dyDescent="0.2">
      <c r="B2268" s="9"/>
    </row>
    <row r="2269" spans="2:2" ht="16" x14ac:dyDescent="0.2">
      <c r="B2269" s="9"/>
    </row>
    <row r="2270" spans="2:2" ht="16" x14ac:dyDescent="0.2">
      <c r="B2270" s="9"/>
    </row>
    <row r="2271" spans="2:2" ht="16" x14ac:dyDescent="0.2">
      <c r="B2271" s="9"/>
    </row>
    <row r="2272" spans="2:2" ht="16" x14ac:dyDescent="0.2">
      <c r="B2272" s="9"/>
    </row>
    <row r="2273" spans="2:2" ht="16" x14ac:dyDescent="0.2">
      <c r="B2273" s="9"/>
    </row>
    <row r="2274" spans="2:2" ht="16" x14ac:dyDescent="0.2">
      <c r="B2274" s="9"/>
    </row>
    <row r="2275" spans="2:2" ht="16" x14ac:dyDescent="0.2">
      <c r="B2275" s="9"/>
    </row>
    <row r="2276" spans="2:2" ht="16" x14ac:dyDescent="0.2">
      <c r="B2276" s="9"/>
    </row>
    <row r="2277" spans="2:2" ht="16" x14ac:dyDescent="0.2">
      <c r="B2277" s="9"/>
    </row>
    <row r="2278" spans="2:2" ht="16" x14ac:dyDescent="0.2">
      <c r="B2278" s="9"/>
    </row>
    <row r="2279" spans="2:2" ht="16" x14ac:dyDescent="0.2">
      <c r="B2279" s="9"/>
    </row>
    <row r="2280" spans="2:2" ht="16" x14ac:dyDescent="0.2">
      <c r="B2280" s="9"/>
    </row>
    <row r="2281" spans="2:2" ht="16" x14ac:dyDescent="0.2">
      <c r="B2281" s="9"/>
    </row>
    <row r="2282" spans="2:2" ht="16" x14ac:dyDescent="0.2">
      <c r="B2282" s="9"/>
    </row>
    <row r="2283" spans="2:2" ht="16" x14ac:dyDescent="0.2">
      <c r="B2283" s="9"/>
    </row>
    <row r="2284" spans="2:2" ht="16" x14ac:dyDescent="0.2">
      <c r="B2284" s="9"/>
    </row>
    <row r="2285" spans="2:2" ht="16" x14ac:dyDescent="0.2">
      <c r="B2285" s="9"/>
    </row>
    <row r="2286" spans="2:2" ht="16" x14ac:dyDescent="0.2">
      <c r="B2286" s="9"/>
    </row>
    <row r="2287" spans="2:2" ht="16" x14ac:dyDescent="0.2">
      <c r="B2287" s="9"/>
    </row>
    <row r="2288" spans="2:2" ht="16" x14ac:dyDescent="0.2">
      <c r="B2288" s="9"/>
    </row>
    <row r="2289" spans="2:2" ht="16" x14ac:dyDescent="0.2">
      <c r="B2289" s="9"/>
    </row>
    <row r="2290" spans="2:2" ht="16" x14ac:dyDescent="0.2">
      <c r="B2290" s="9"/>
    </row>
    <row r="2291" spans="2:2" ht="16" x14ac:dyDescent="0.2">
      <c r="B2291" s="9"/>
    </row>
    <row r="2292" spans="2:2" ht="16" x14ac:dyDescent="0.2">
      <c r="B2292" s="9"/>
    </row>
    <row r="2293" spans="2:2" ht="16" x14ac:dyDescent="0.2">
      <c r="B2293" s="9"/>
    </row>
    <row r="2294" spans="2:2" ht="16" x14ac:dyDescent="0.2">
      <c r="B2294" s="9"/>
    </row>
    <row r="2295" spans="2:2" ht="16" x14ac:dyDescent="0.2">
      <c r="B2295" s="9"/>
    </row>
    <row r="2296" spans="2:2" ht="16" x14ac:dyDescent="0.2">
      <c r="B2296" s="9"/>
    </row>
    <row r="2297" spans="2:2" ht="16" x14ac:dyDescent="0.2">
      <c r="B2297" s="9"/>
    </row>
    <row r="2298" spans="2:2" ht="16" x14ac:dyDescent="0.2">
      <c r="B2298" s="9"/>
    </row>
    <row r="2299" spans="2:2" ht="16" x14ac:dyDescent="0.2">
      <c r="B2299" s="9"/>
    </row>
    <row r="2300" spans="2:2" ht="16" x14ac:dyDescent="0.2">
      <c r="B2300" s="9"/>
    </row>
    <row r="2301" spans="2:2" ht="16" x14ac:dyDescent="0.2">
      <c r="B2301" s="9"/>
    </row>
    <row r="2302" spans="2:2" ht="16" x14ac:dyDescent="0.2">
      <c r="B2302" s="9"/>
    </row>
    <row r="2303" spans="2:2" ht="16" x14ac:dyDescent="0.2">
      <c r="B2303" s="9"/>
    </row>
    <row r="2304" spans="2:2" ht="16" x14ac:dyDescent="0.2">
      <c r="B2304" s="9"/>
    </row>
    <row r="2305" spans="2:2" ht="16" x14ac:dyDescent="0.2">
      <c r="B2305" s="9"/>
    </row>
    <row r="2306" spans="2:2" ht="16" x14ac:dyDescent="0.2">
      <c r="B2306" s="9"/>
    </row>
    <row r="2307" spans="2:2" ht="16" x14ac:dyDescent="0.2">
      <c r="B2307" s="9"/>
    </row>
    <row r="2308" spans="2:2" ht="16" x14ac:dyDescent="0.2">
      <c r="B2308" s="9"/>
    </row>
    <row r="2309" spans="2:2" ht="16" x14ac:dyDescent="0.2">
      <c r="B2309" s="9"/>
    </row>
    <row r="2310" spans="2:2" ht="16" x14ac:dyDescent="0.2">
      <c r="B2310" s="9"/>
    </row>
    <row r="2311" spans="2:2" ht="16" x14ac:dyDescent="0.2">
      <c r="B2311" s="9"/>
    </row>
    <row r="2312" spans="2:2" ht="16" x14ac:dyDescent="0.2">
      <c r="B2312" s="9"/>
    </row>
    <row r="2313" spans="2:2" ht="16" x14ac:dyDescent="0.2">
      <c r="B2313" s="9"/>
    </row>
    <row r="2314" spans="2:2" ht="16" x14ac:dyDescent="0.2">
      <c r="B2314" s="9"/>
    </row>
    <row r="2315" spans="2:2" ht="16" x14ac:dyDescent="0.2">
      <c r="B2315" s="9"/>
    </row>
    <row r="2316" spans="2:2" ht="16" x14ac:dyDescent="0.2">
      <c r="B2316" s="9"/>
    </row>
    <row r="2317" spans="2:2" ht="16" x14ac:dyDescent="0.2">
      <c r="B2317" s="9"/>
    </row>
    <row r="2318" spans="2:2" ht="16" x14ac:dyDescent="0.2">
      <c r="B2318" s="9"/>
    </row>
    <row r="2319" spans="2:2" ht="16" x14ac:dyDescent="0.2">
      <c r="B2319" s="9"/>
    </row>
    <row r="2320" spans="2:2" ht="16" x14ac:dyDescent="0.2">
      <c r="B2320" s="9"/>
    </row>
    <row r="2321" spans="2:2" ht="16" x14ac:dyDescent="0.2">
      <c r="B2321" s="9"/>
    </row>
    <row r="2322" spans="2:2" ht="16" x14ac:dyDescent="0.2">
      <c r="B2322" s="9"/>
    </row>
    <row r="2323" spans="2:2" ht="16" x14ac:dyDescent="0.2">
      <c r="B2323" s="9"/>
    </row>
    <row r="2324" spans="2:2" ht="16" x14ac:dyDescent="0.2">
      <c r="B2324" s="9"/>
    </row>
    <row r="2325" spans="2:2" ht="16" x14ac:dyDescent="0.2">
      <c r="B2325" s="9"/>
    </row>
    <row r="2326" spans="2:2" ht="16" x14ac:dyDescent="0.2">
      <c r="B2326" s="9"/>
    </row>
    <row r="2327" spans="2:2" ht="16" x14ac:dyDescent="0.2">
      <c r="B2327" s="9"/>
    </row>
    <row r="2328" spans="2:2" ht="16" x14ac:dyDescent="0.2">
      <c r="B2328" s="9"/>
    </row>
    <row r="2329" spans="2:2" ht="16" x14ac:dyDescent="0.2">
      <c r="B2329" s="9"/>
    </row>
    <row r="2330" spans="2:2" ht="16" x14ac:dyDescent="0.2">
      <c r="B2330" s="9"/>
    </row>
    <row r="2331" spans="2:2" ht="16" x14ac:dyDescent="0.2">
      <c r="B2331" s="9"/>
    </row>
    <row r="2332" spans="2:2" ht="16" x14ac:dyDescent="0.2">
      <c r="B2332" s="9"/>
    </row>
    <row r="2333" spans="2:2" ht="16" x14ac:dyDescent="0.2">
      <c r="B2333" s="9"/>
    </row>
    <row r="2334" spans="2:2" ht="16" x14ac:dyDescent="0.2">
      <c r="B2334" s="9"/>
    </row>
    <row r="2335" spans="2:2" ht="16" x14ac:dyDescent="0.2">
      <c r="B2335" s="9"/>
    </row>
    <row r="2336" spans="2:2" ht="16" x14ac:dyDescent="0.2">
      <c r="B2336" s="9"/>
    </row>
    <row r="2337" spans="2:2" ht="16" x14ac:dyDescent="0.2">
      <c r="B2337" s="9"/>
    </row>
    <row r="2338" spans="2:2" ht="16" x14ac:dyDescent="0.2">
      <c r="B2338" s="9"/>
    </row>
    <row r="2339" spans="2:2" ht="16" x14ac:dyDescent="0.2">
      <c r="B2339" s="9"/>
    </row>
    <row r="2340" spans="2:2" ht="16" x14ac:dyDescent="0.2">
      <c r="B2340" s="9"/>
    </row>
    <row r="2341" spans="2:2" ht="16" x14ac:dyDescent="0.2">
      <c r="B2341" s="9"/>
    </row>
    <row r="2342" spans="2:2" ht="16" x14ac:dyDescent="0.2">
      <c r="B2342" s="9"/>
    </row>
    <row r="2343" spans="2:2" ht="16" x14ac:dyDescent="0.2">
      <c r="B2343" s="9"/>
    </row>
    <row r="2344" spans="2:2" ht="16" x14ac:dyDescent="0.2">
      <c r="B2344" s="9"/>
    </row>
    <row r="2345" spans="2:2" ht="16" x14ac:dyDescent="0.2">
      <c r="B2345" s="9"/>
    </row>
    <row r="2346" spans="2:2" ht="16" x14ac:dyDescent="0.2">
      <c r="B2346" s="9"/>
    </row>
    <row r="2347" spans="2:2" ht="16" x14ac:dyDescent="0.2">
      <c r="B2347" s="9"/>
    </row>
    <row r="2348" spans="2:2" ht="16" x14ac:dyDescent="0.2">
      <c r="B2348" s="9"/>
    </row>
    <row r="2349" spans="2:2" ht="16" x14ac:dyDescent="0.2">
      <c r="B2349" s="9"/>
    </row>
    <row r="2350" spans="2:2" ht="16" x14ac:dyDescent="0.2">
      <c r="B2350" s="9"/>
    </row>
    <row r="2351" spans="2:2" ht="16" x14ac:dyDescent="0.2">
      <c r="B2351" s="9"/>
    </row>
    <row r="2352" spans="2:2" ht="16" x14ac:dyDescent="0.2">
      <c r="B2352" s="9"/>
    </row>
    <row r="2353" spans="2:2" ht="16" x14ac:dyDescent="0.2">
      <c r="B2353" s="9"/>
    </row>
    <row r="2354" spans="2:2" ht="16" x14ac:dyDescent="0.2">
      <c r="B2354" s="9"/>
    </row>
    <row r="2355" spans="2:2" ht="16" x14ac:dyDescent="0.2">
      <c r="B2355" s="9"/>
    </row>
    <row r="2356" spans="2:2" ht="16" x14ac:dyDescent="0.2">
      <c r="B2356" s="9"/>
    </row>
    <row r="2357" spans="2:2" ht="16" x14ac:dyDescent="0.2">
      <c r="B2357" s="9"/>
    </row>
    <row r="2358" spans="2:2" ht="16" x14ac:dyDescent="0.2">
      <c r="B2358" s="9"/>
    </row>
    <row r="2359" spans="2:2" ht="16" x14ac:dyDescent="0.2">
      <c r="B2359" s="9"/>
    </row>
    <row r="2360" spans="2:2" ht="16" x14ac:dyDescent="0.2">
      <c r="B2360" s="9"/>
    </row>
    <row r="2361" spans="2:2" ht="16" x14ac:dyDescent="0.2">
      <c r="B2361" s="9"/>
    </row>
    <row r="2362" spans="2:2" ht="16" x14ac:dyDescent="0.2">
      <c r="B2362" s="9"/>
    </row>
    <row r="2363" spans="2:2" ht="16" x14ac:dyDescent="0.2">
      <c r="B2363" s="9"/>
    </row>
    <row r="2364" spans="2:2" ht="16" x14ac:dyDescent="0.2">
      <c r="B2364" s="9"/>
    </row>
    <row r="2365" spans="2:2" ht="16" x14ac:dyDescent="0.2">
      <c r="B2365" s="9"/>
    </row>
    <row r="2366" spans="2:2" ht="16" x14ac:dyDescent="0.2">
      <c r="B2366" s="9"/>
    </row>
    <row r="2367" spans="2:2" ht="16" x14ac:dyDescent="0.2">
      <c r="B2367" s="9"/>
    </row>
    <row r="2368" spans="2:2" ht="16" x14ac:dyDescent="0.2">
      <c r="B2368" s="9"/>
    </row>
    <row r="2369" spans="2:2" ht="16" x14ac:dyDescent="0.2">
      <c r="B2369" s="9"/>
    </row>
    <row r="2370" spans="2:2" ht="16" x14ac:dyDescent="0.2">
      <c r="B2370" s="9"/>
    </row>
    <row r="2371" spans="2:2" ht="16" x14ac:dyDescent="0.2">
      <c r="B2371" s="9"/>
    </row>
    <row r="2372" spans="2:2" ht="16" x14ac:dyDescent="0.2">
      <c r="B2372" s="9"/>
    </row>
    <row r="2373" spans="2:2" ht="16" x14ac:dyDescent="0.2">
      <c r="B2373" s="9"/>
    </row>
    <row r="2374" spans="2:2" ht="16" x14ac:dyDescent="0.2">
      <c r="B2374" s="9"/>
    </row>
    <row r="2375" spans="2:2" ht="16" x14ac:dyDescent="0.2">
      <c r="B2375" s="9"/>
    </row>
    <row r="2376" spans="2:2" ht="16" x14ac:dyDescent="0.2">
      <c r="B2376" s="9"/>
    </row>
    <row r="2377" spans="2:2" ht="16" x14ac:dyDescent="0.2">
      <c r="B2377" s="9"/>
    </row>
    <row r="2378" spans="2:2" ht="16" x14ac:dyDescent="0.2">
      <c r="B2378" s="9"/>
    </row>
    <row r="2379" spans="2:2" ht="16" x14ac:dyDescent="0.2">
      <c r="B2379" s="9"/>
    </row>
    <row r="2380" spans="2:2" ht="16" x14ac:dyDescent="0.2">
      <c r="B2380" s="9"/>
    </row>
    <row r="2381" spans="2:2" ht="16" x14ac:dyDescent="0.2">
      <c r="B2381" s="9"/>
    </row>
    <row r="2382" spans="2:2" ht="16" x14ac:dyDescent="0.2">
      <c r="B2382" s="9"/>
    </row>
    <row r="2383" spans="2:2" ht="16" x14ac:dyDescent="0.2">
      <c r="B2383" s="9"/>
    </row>
    <row r="2384" spans="2:2" ht="16" x14ac:dyDescent="0.2">
      <c r="B2384" s="9"/>
    </row>
    <row r="2385" spans="2:2" ht="16" x14ac:dyDescent="0.2">
      <c r="B2385" s="9"/>
    </row>
    <row r="2386" spans="2:2" ht="16" x14ac:dyDescent="0.2">
      <c r="B2386" s="9"/>
    </row>
    <row r="2387" spans="2:2" ht="16" x14ac:dyDescent="0.2">
      <c r="B2387" s="9"/>
    </row>
    <row r="2388" spans="2:2" ht="16" x14ac:dyDescent="0.2">
      <c r="B2388" s="9"/>
    </row>
    <row r="2389" spans="2:2" ht="16" x14ac:dyDescent="0.2">
      <c r="B2389" s="9"/>
    </row>
    <row r="2390" spans="2:2" ht="16" x14ac:dyDescent="0.2">
      <c r="B2390" s="9"/>
    </row>
    <row r="2391" spans="2:2" ht="16" x14ac:dyDescent="0.2">
      <c r="B2391" s="9"/>
    </row>
    <row r="2392" spans="2:2" ht="16" x14ac:dyDescent="0.2">
      <c r="B2392" s="9"/>
    </row>
    <row r="2393" spans="2:2" ht="16" x14ac:dyDescent="0.2">
      <c r="B2393" s="9"/>
    </row>
    <row r="2394" spans="2:2" ht="16" x14ac:dyDescent="0.2">
      <c r="B2394" s="9"/>
    </row>
    <row r="2395" spans="2:2" ht="16" x14ac:dyDescent="0.2">
      <c r="B2395" s="9"/>
    </row>
    <row r="2396" spans="2:2" ht="16" x14ac:dyDescent="0.2">
      <c r="B2396" s="9"/>
    </row>
    <row r="2397" spans="2:2" ht="16" x14ac:dyDescent="0.2">
      <c r="B2397" s="9"/>
    </row>
    <row r="2398" spans="2:2" ht="16" x14ac:dyDescent="0.2">
      <c r="B2398" s="9"/>
    </row>
    <row r="2399" spans="2:2" ht="16" x14ac:dyDescent="0.2">
      <c r="B2399" s="9"/>
    </row>
    <row r="2400" spans="2:2" ht="16" x14ac:dyDescent="0.2">
      <c r="B2400" s="9"/>
    </row>
    <row r="2401" spans="2:2" ht="16" x14ac:dyDescent="0.2">
      <c r="B2401" s="9"/>
    </row>
    <row r="2402" spans="2:2" ht="16" x14ac:dyDescent="0.2">
      <c r="B2402" s="9"/>
    </row>
    <row r="2403" spans="2:2" ht="16" x14ac:dyDescent="0.2">
      <c r="B2403" s="9"/>
    </row>
    <row r="2404" spans="2:2" ht="16" x14ac:dyDescent="0.2">
      <c r="B2404" s="9"/>
    </row>
    <row r="2405" spans="2:2" ht="16" x14ac:dyDescent="0.2">
      <c r="B2405" s="9"/>
    </row>
    <row r="2406" spans="2:2" ht="16" x14ac:dyDescent="0.2">
      <c r="B2406" s="9"/>
    </row>
    <row r="2407" spans="2:2" ht="16" x14ac:dyDescent="0.2">
      <c r="B2407" s="9"/>
    </row>
    <row r="2408" spans="2:2" ht="16" x14ac:dyDescent="0.2">
      <c r="B2408" s="9"/>
    </row>
    <row r="2409" spans="2:2" ht="16" x14ac:dyDescent="0.2">
      <c r="B2409" s="9"/>
    </row>
    <row r="2410" spans="2:2" ht="16" x14ac:dyDescent="0.2">
      <c r="B2410" s="9"/>
    </row>
    <row r="2411" spans="2:2" ht="16" x14ac:dyDescent="0.2">
      <c r="B2411" s="9"/>
    </row>
    <row r="2412" spans="2:2" ht="16" x14ac:dyDescent="0.2">
      <c r="B2412" s="9"/>
    </row>
    <row r="2413" spans="2:2" ht="16" x14ac:dyDescent="0.2">
      <c r="B2413" s="9"/>
    </row>
    <row r="2414" spans="2:2" ht="16" x14ac:dyDescent="0.2">
      <c r="B2414" s="9"/>
    </row>
    <row r="2415" spans="2:2" ht="16" x14ac:dyDescent="0.2">
      <c r="B2415" s="9"/>
    </row>
    <row r="2416" spans="2:2" ht="16" x14ac:dyDescent="0.2">
      <c r="B2416" s="9"/>
    </row>
    <row r="2417" spans="2:2" ht="16" x14ac:dyDescent="0.2">
      <c r="B2417" s="9"/>
    </row>
    <row r="2418" spans="2:2" ht="16" x14ac:dyDescent="0.2">
      <c r="B2418" s="9"/>
    </row>
    <row r="2419" spans="2:2" ht="16" x14ac:dyDescent="0.2">
      <c r="B2419" s="9"/>
    </row>
    <row r="2420" spans="2:2" ht="16" x14ac:dyDescent="0.2">
      <c r="B2420" s="9"/>
    </row>
    <row r="2421" spans="2:2" ht="16" x14ac:dyDescent="0.2">
      <c r="B2421" s="9"/>
    </row>
    <row r="2422" spans="2:2" ht="16" x14ac:dyDescent="0.2">
      <c r="B2422" s="9"/>
    </row>
    <row r="2423" spans="2:2" ht="16" x14ac:dyDescent="0.2">
      <c r="B2423" s="9"/>
    </row>
    <row r="2424" spans="2:2" ht="16" x14ac:dyDescent="0.2">
      <c r="B2424" s="9"/>
    </row>
    <row r="2425" spans="2:2" ht="16" x14ac:dyDescent="0.2">
      <c r="B2425" s="9"/>
    </row>
    <row r="2426" spans="2:2" ht="16" x14ac:dyDescent="0.2">
      <c r="B2426" s="9"/>
    </row>
    <row r="2427" spans="2:2" ht="16" x14ac:dyDescent="0.2">
      <c r="B2427" s="9"/>
    </row>
    <row r="2428" spans="2:2" ht="16" x14ac:dyDescent="0.2">
      <c r="B2428" s="9"/>
    </row>
    <row r="2429" spans="2:2" ht="16" x14ac:dyDescent="0.2">
      <c r="B2429" s="9"/>
    </row>
    <row r="2430" spans="2:2" ht="16" x14ac:dyDescent="0.2">
      <c r="B2430" s="9"/>
    </row>
    <row r="2431" spans="2:2" ht="16" x14ac:dyDescent="0.2">
      <c r="B2431" s="9"/>
    </row>
    <row r="2432" spans="2:2" ht="16" x14ac:dyDescent="0.2">
      <c r="B2432" s="9"/>
    </row>
    <row r="2433" spans="2:2" ht="16" x14ac:dyDescent="0.2">
      <c r="B2433" s="9"/>
    </row>
    <row r="2434" spans="2:2" ht="16" x14ac:dyDescent="0.2">
      <c r="B2434" s="9"/>
    </row>
    <row r="2435" spans="2:2" ht="16" x14ac:dyDescent="0.2">
      <c r="B2435" s="9"/>
    </row>
    <row r="2436" spans="2:2" ht="16" x14ac:dyDescent="0.2">
      <c r="B2436" s="9"/>
    </row>
    <row r="2437" spans="2:2" ht="16" x14ac:dyDescent="0.2">
      <c r="B2437" s="9"/>
    </row>
    <row r="2438" spans="2:2" ht="16" x14ac:dyDescent="0.2">
      <c r="B2438" s="9"/>
    </row>
    <row r="2439" spans="2:2" ht="16" x14ac:dyDescent="0.2">
      <c r="B2439" s="9"/>
    </row>
    <row r="2440" spans="2:2" ht="16" x14ac:dyDescent="0.2">
      <c r="B2440" s="9"/>
    </row>
    <row r="2441" spans="2:2" ht="16" x14ac:dyDescent="0.2">
      <c r="B2441" s="9"/>
    </row>
    <row r="2442" spans="2:2" ht="16" x14ac:dyDescent="0.2">
      <c r="B2442" s="9"/>
    </row>
    <row r="2443" spans="2:2" ht="16" x14ac:dyDescent="0.2">
      <c r="B2443" s="9"/>
    </row>
    <row r="2444" spans="2:2" ht="16" x14ac:dyDescent="0.2">
      <c r="B2444" s="9"/>
    </row>
    <row r="2445" spans="2:2" ht="16" x14ac:dyDescent="0.2">
      <c r="B2445" s="9"/>
    </row>
    <row r="2446" spans="2:2" ht="16" x14ac:dyDescent="0.2">
      <c r="B2446" s="9"/>
    </row>
    <row r="2447" spans="2:2" ht="16" x14ac:dyDescent="0.2">
      <c r="B2447" s="9"/>
    </row>
    <row r="2448" spans="2:2" ht="16" x14ac:dyDescent="0.2">
      <c r="B2448" s="9"/>
    </row>
    <row r="2449" spans="2:2" ht="16" x14ac:dyDescent="0.2">
      <c r="B2449" s="9"/>
    </row>
    <row r="2450" spans="2:2" ht="16" x14ac:dyDescent="0.2">
      <c r="B2450" s="9"/>
    </row>
    <row r="2451" spans="2:2" ht="16" x14ac:dyDescent="0.2">
      <c r="B2451" s="9"/>
    </row>
    <row r="2452" spans="2:2" ht="16" x14ac:dyDescent="0.2">
      <c r="B2452" s="9"/>
    </row>
    <row r="2453" spans="2:2" ht="16" x14ac:dyDescent="0.2">
      <c r="B2453" s="9"/>
    </row>
    <row r="2454" spans="2:2" ht="16" x14ac:dyDescent="0.2">
      <c r="B2454" s="9"/>
    </row>
    <row r="2455" spans="2:2" ht="16" x14ac:dyDescent="0.2">
      <c r="B2455" s="9"/>
    </row>
    <row r="2456" spans="2:2" ht="16" x14ac:dyDescent="0.2">
      <c r="B2456" s="9"/>
    </row>
    <row r="2457" spans="2:2" ht="16" x14ac:dyDescent="0.2">
      <c r="B2457" s="9"/>
    </row>
    <row r="2458" spans="2:2" ht="16" x14ac:dyDescent="0.2">
      <c r="B2458" s="9"/>
    </row>
    <row r="2459" spans="2:2" ht="16" x14ac:dyDescent="0.2">
      <c r="B2459" s="9"/>
    </row>
    <row r="2460" spans="2:2" ht="16" x14ac:dyDescent="0.2">
      <c r="B2460" s="9"/>
    </row>
    <row r="2461" spans="2:2" ht="16" x14ac:dyDescent="0.2">
      <c r="B2461" s="9"/>
    </row>
    <row r="2462" spans="2:2" ht="16" x14ac:dyDescent="0.2">
      <c r="B2462" s="9"/>
    </row>
    <row r="2463" spans="2:2" ht="16" x14ac:dyDescent="0.2">
      <c r="B2463" s="9"/>
    </row>
    <row r="2464" spans="2:2" ht="16" x14ac:dyDescent="0.2">
      <c r="B2464" s="9"/>
    </row>
    <row r="2465" spans="2:2" ht="16" x14ac:dyDescent="0.2">
      <c r="B2465" s="9"/>
    </row>
    <row r="2466" spans="2:2" ht="16" x14ac:dyDescent="0.2">
      <c r="B2466" s="9"/>
    </row>
    <row r="2467" spans="2:2" ht="16" x14ac:dyDescent="0.2">
      <c r="B2467" s="9"/>
    </row>
    <row r="2468" spans="2:2" ht="16" x14ac:dyDescent="0.2">
      <c r="B2468" s="9"/>
    </row>
    <row r="2469" spans="2:2" ht="16" x14ac:dyDescent="0.2">
      <c r="B2469" s="9"/>
    </row>
    <row r="2470" spans="2:2" ht="16" x14ac:dyDescent="0.2">
      <c r="B2470" s="9"/>
    </row>
    <row r="2471" spans="2:2" ht="16" x14ac:dyDescent="0.2">
      <c r="B2471" s="9"/>
    </row>
    <row r="2472" spans="2:2" ht="16" x14ac:dyDescent="0.2">
      <c r="B2472" s="9"/>
    </row>
    <row r="2473" spans="2:2" ht="16" x14ac:dyDescent="0.2">
      <c r="B2473" s="9"/>
    </row>
    <row r="2474" spans="2:2" ht="16" x14ac:dyDescent="0.2">
      <c r="B2474" s="9"/>
    </row>
    <row r="2475" spans="2:2" ht="16" x14ac:dyDescent="0.2">
      <c r="B2475" s="9"/>
    </row>
    <row r="2476" spans="2:2" ht="16" x14ac:dyDescent="0.2">
      <c r="B2476" s="9"/>
    </row>
    <row r="2477" spans="2:2" ht="16" x14ac:dyDescent="0.2">
      <c r="B2477" s="9"/>
    </row>
    <row r="2478" spans="2:2" ht="16" x14ac:dyDescent="0.2">
      <c r="B2478" s="9"/>
    </row>
    <row r="2479" spans="2:2" ht="16" x14ac:dyDescent="0.2">
      <c r="B2479" s="9"/>
    </row>
    <row r="2480" spans="2:2" ht="16" x14ac:dyDescent="0.2">
      <c r="B2480" s="9"/>
    </row>
    <row r="2481" spans="2:2" ht="16" x14ac:dyDescent="0.2">
      <c r="B2481" s="9"/>
    </row>
    <row r="2482" spans="2:2" ht="16" x14ac:dyDescent="0.2">
      <c r="B2482" s="9"/>
    </row>
    <row r="2483" spans="2:2" ht="16" x14ac:dyDescent="0.2">
      <c r="B2483" s="9"/>
    </row>
    <row r="2484" spans="2:2" ht="16" x14ac:dyDescent="0.2">
      <c r="B2484" s="9"/>
    </row>
    <row r="2485" spans="2:2" ht="16" x14ac:dyDescent="0.2">
      <c r="B2485" s="9"/>
    </row>
    <row r="2486" spans="2:2" ht="16" x14ac:dyDescent="0.2">
      <c r="B2486" s="9"/>
    </row>
    <row r="2487" spans="2:2" ht="16" x14ac:dyDescent="0.2">
      <c r="B2487" s="9"/>
    </row>
    <row r="2488" spans="2:2" ht="16" x14ac:dyDescent="0.2">
      <c r="B2488" s="9"/>
    </row>
    <row r="2489" spans="2:2" ht="16" x14ac:dyDescent="0.2">
      <c r="B2489" s="9"/>
    </row>
    <row r="2490" spans="2:2" ht="16" x14ac:dyDescent="0.2">
      <c r="B2490" s="9"/>
    </row>
    <row r="2491" spans="2:2" ht="16" x14ac:dyDescent="0.2">
      <c r="B2491" s="9"/>
    </row>
    <row r="2492" spans="2:2" ht="16" x14ac:dyDescent="0.2">
      <c r="B2492" s="9"/>
    </row>
    <row r="2493" spans="2:2" ht="16" x14ac:dyDescent="0.2">
      <c r="B2493" s="9"/>
    </row>
    <row r="2494" spans="2:2" ht="16" x14ac:dyDescent="0.2">
      <c r="B2494" s="9"/>
    </row>
    <row r="2495" spans="2:2" ht="16" x14ac:dyDescent="0.2">
      <c r="B2495" s="9"/>
    </row>
    <row r="2496" spans="2:2" ht="16" x14ac:dyDescent="0.2">
      <c r="B2496" s="9"/>
    </row>
    <row r="2497" spans="2:2" ht="16" x14ac:dyDescent="0.2">
      <c r="B2497" s="9"/>
    </row>
    <row r="2498" spans="2:2" ht="16" x14ac:dyDescent="0.2">
      <c r="B2498" s="9"/>
    </row>
    <row r="2499" spans="2:2" ht="16" x14ac:dyDescent="0.2">
      <c r="B2499" s="9"/>
    </row>
    <row r="2500" spans="2:2" ht="16" x14ac:dyDescent="0.2">
      <c r="B2500" s="9"/>
    </row>
    <row r="2501" spans="2:2" ht="16" x14ac:dyDescent="0.2">
      <c r="B2501" s="9"/>
    </row>
    <row r="2502" spans="2:2" ht="16" x14ac:dyDescent="0.2">
      <c r="B2502" s="9"/>
    </row>
    <row r="2503" spans="2:2" ht="16" x14ac:dyDescent="0.2">
      <c r="B2503" s="9"/>
    </row>
    <row r="2504" spans="2:2" ht="16" x14ac:dyDescent="0.2">
      <c r="B2504" s="9"/>
    </row>
    <row r="2505" spans="2:2" ht="16" x14ac:dyDescent="0.2">
      <c r="B2505" s="9"/>
    </row>
    <row r="2506" spans="2:2" ht="16" x14ac:dyDescent="0.2">
      <c r="B2506" s="9"/>
    </row>
    <row r="2507" spans="2:2" ht="16" x14ac:dyDescent="0.2">
      <c r="B2507" s="9"/>
    </row>
    <row r="2508" spans="2:2" ht="16" x14ac:dyDescent="0.2">
      <c r="B2508" s="9"/>
    </row>
    <row r="2509" spans="2:2" ht="16" x14ac:dyDescent="0.2">
      <c r="B2509" s="9"/>
    </row>
    <row r="2510" spans="2:2" ht="16" x14ac:dyDescent="0.2">
      <c r="B2510" s="9"/>
    </row>
    <row r="2511" spans="2:2" ht="16" x14ac:dyDescent="0.2">
      <c r="B2511" s="9"/>
    </row>
    <row r="2512" spans="2:2" ht="16" x14ac:dyDescent="0.2">
      <c r="B2512" s="9"/>
    </row>
    <row r="2513" spans="2:2" ht="16" x14ac:dyDescent="0.2">
      <c r="B2513" s="9"/>
    </row>
    <row r="2514" spans="2:2" ht="16" x14ac:dyDescent="0.2">
      <c r="B2514" s="9"/>
    </row>
    <row r="2515" spans="2:2" ht="16" x14ac:dyDescent="0.2">
      <c r="B2515" s="9"/>
    </row>
    <row r="2516" spans="2:2" ht="16" x14ac:dyDescent="0.2">
      <c r="B2516" s="9"/>
    </row>
    <row r="2517" spans="2:2" ht="16" x14ac:dyDescent="0.2">
      <c r="B2517" s="9"/>
    </row>
    <row r="2518" spans="2:2" ht="16" x14ac:dyDescent="0.2">
      <c r="B2518" s="9"/>
    </row>
    <row r="2519" spans="2:2" ht="16" x14ac:dyDescent="0.2">
      <c r="B2519" s="9"/>
    </row>
    <row r="2520" spans="2:2" ht="16" x14ac:dyDescent="0.2">
      <c r="B2520" s="9"/>
    </row>
    <row r="2521" spans="2:2" ht="16" x14ac:dyDescent="0.2">
      <c r="B2521" s="9"/>
    </row>
    <row r="2522" spans="2:2" ht="16" x14ac:dyDescent="0.2">
      <c r="B2522" s="9"/>
    </row>
    <row r="2523" spans="2:2" ht="16" x14ac:dyDescent="0.2">
      <c r="B2523" s="9"/>
    </row>
    <row r="2524" spans="2:2" ht="16" x14ac:dyDescent="0.2">
      <c r="B2524" s="9"/>
    </row>
    <row r="2525" spans="2:2" ht="16" x14ac:dyDescent="0.2">
      <c r="B2525" s="9"/>
    </row>
    <row r="2526" spans="2:2" ht="16" x14ac:dyDescent="0.2">
      <c r="B2526" s="9"/>
    </row>
    <row r="2527" spans="2:2" ht="16" x14ac:dyDescent="0.2">
      <c r="B2527" s="9"/>
    </row>
    <row r="2528" spans="2:2" ht="16" x14ac:dyDescent="0.2">
      <c r="B2528" s="9"/>
    </row>
    <row r="2529" spans="2:2" ht="16" x14ac:dyDescent="0.2">
      <c r="B2529" s="9"/>
    </row>
    <row r="2530" spans="2:2" ht="16" x14ac:dyDescent="0.2">
      <c r="B2530" s="9"/>
    </row>
    <row r="2531" spans="2:2" ht="16" x14ac:dyDescent="0.2">
      <c r="B2531" s="9"/>
    </row>
    <row r="2532" spans="2:2" ht="16" x14ac:dyDescent="0.2">
      <c r="B2532" s="9"/>
    </row>
    <row r="2533" spans="2:2" ht="16" x14ac:dyDescent="0.2">
      <c r="B2533" s="9"/>
    </row>
    <row r="2534" spans="2:2" ht="16" x14ac:dyDescent="0.2">
      <c r="B2534" s="9"/>
    </row>
    <row r="2535" spans="2:2" ht="16" x14ac:dyDescent="0.2">
      <c r="B2535" s="9"/>
    </row>
    <row r="2536" spans="2:2" ht="16" x14ac:dyDescent="0.2">
      <c r="B2536" s="9"/>
    </row>
    <row r="2537" spans="2:2" ht="16" x14ac:dyDescent="0.2">
      <c r="B2537" s="9"/>
    </row>
    <row r="2538" spans="2:2" ht="16" x14ac:dyDescent="0.2">
      <c r="B2538" s="9"/>
    </row>
    <row r="2539" spans="2:2" ht="16" x14ac:dyDescent="0.2">
      <c r="B2539" s="9"/>
    </row>
    <row r="2540" spans="2:2" ht="16" x14ac:dyDescent="0.2">
      <c r="B2540" s="9"/>
    </row>
    <row r="2541" spans="2:2" ht="16" x14ac:dyDescent="0.2">
      <c r="B2541" s="9"/>
    </row>
    <row r="2542" spans="2:2" ht="16" x14ac:dyDescent="0.2">
      <c r="B2542" s="9"/>
    </row>
    <row r="2543" spans="2:2" ht="16" x14ac:dyDescent="0.2">
      <c r="B2543" s="9"/>
    </row>
    <row r="2544" spans="2:2" ht="16" x14ac:dyDescent="0.2">
      <c r="B2544" s="9"/>
    </row>
    <row r="2545" spans="2:2" ht="16" x14ac:dyDescent="0.2">
      <c r="B2545" s="9"/>
    </row>
    <row r="2546" spans="2:2" ht="16" x14ac:dyDescent="0.2">
      <c r="B2546" s="9"/>
    </row>
    <row r="2547" spans="2:2" ht="16" x14ac:dyDescent="0.2">
      <c r="B2547" s="9"/>
    </row>
    <row r="2548" spans="2:2" ht="16" x14ac:dyDescent="0.2">
      <c r="B2548" s="9"/>
    </row>
    <row r="2549" spans="2:2" ht="16" x14ac:dyDescent="0.2">
      <c r="B2549" s="9"/>
    </row>
    <row r="2550" spans="2:2" ht="16" x14ac:dyDescent="0.2">
      <c r="B2550" s="9"/>
    </row>
    <row r="2551" spans="2:2" ht="16" x14ac:dyDescent="0.2">
      <c r="B2551" s="9"/>
    </row>
    <row r="2552" spans="2:2" ht="16" x14ac:dyDescent="0.2">
      <c r="B2552" s="9"/>
    </row>
    <row r="2553" spans="2:2" ht="16" x14ac:dyDescent="0.2">
      <c r="B2553" s="9"/>
    </row>
    <row r="2554" spans="2:2" ht="16" x14ac:dyDescent="0.2">
      <c r="B2554" s="9"/>
    </row>
    <row r="2555" spans="2:2" ht="16" x14ac:dyDescent="0.2">
      <c r="B2555" s="9"/>
    </row>
    <row r="2556" spans="2:2" ht="16" x14ac:dyDescent="0.2">
      <c r="B2556" s="9"/>
    </row>
    <row r="2557" spans="2:2" ht="16" x14ac:dyDescent="0.2">
      <c r="B2557" s="9"/>
    </row>
    <row r="2558" spans="2:2" ht="16" x14ac:dyDescent="0.2">
      <c r="B2558" s="9"/>
    </row>
    <row r="2559" spans="2:2" ht="16" x14ac:dyDescent="0.2">
      <c r="B2559" s="9"/>
    </row>
    <row r="2560" spans="2:2" ht="16" x14ac:dyDescent="0.2">
      <c r="B2560" s="9"/>
    </row>
    <row r="2561" spans="2:2" ht="16" x14ac:dyDescent="0.2">
      <c r="B2561" s="9"/>
    </row>
    <row r="2562" spans="2:2" ht="16" x14ac:dyDescent="0.2">
      <c r="B2562" s="9"/>
    </row>
    <row r="2563" spans="2:2" ht="16" x14ac:dyDescent="0.2">
      <c r="B2563" s="9"/>
    </row>
    <row r="2564" spans="2:2" ht="16" x14ac:dyDescent="0.2">
      <c r="B2564" s="9"/>
    </row>
    <row r="2565" spans="2:2" ht="16" x14ac:dyDescent="0.2">
      <c r="B2565" s="9"/>
    </row>
    <row r="2566" spans="2:2" ht="16" x14ac:dyDescent="0.2">
      <c r="B2566" s="9"/>
    </row>
    <row r="2567" spans="2:2" ht="16" x14ac:dyDescent="0.2">
      <c r="B2567" s="9"/>
    </row>
    <row r="2568" spans="2:2" ht="16" x14ac:dyDescent="0.2">
      <c r="B2568" s="9"/>
    </row>
    <row r="2569" spans="2:2" ht="16" x14ac:dyDescent="0.2">
      <c r="B2569" s="9"/>
    </row>
    <row r="2570" spans="2:2" ht="16" x14ac:dyDescent="0.2">
      <c r="B2570" s="9"/>
    </row>
    <row r="2571" spans="2:2" ht="16" x14ac:dyDescent="0.2">
      <c r="B2571" s="9"/>
    </row>
    <row r="2572" spans="2:2" ht="16" x14ac:dyDescent="0.2">
      <c r="B2572" s="9"/>
    </row>
    <row r="2573" spans="2:2" ht="16" x14ac:dyDescent="0.2">
      <c r="B2573" s="9"/>
    </row>
    <row r="2574" spans="2:2" ht="16" x14ac:dyDescent="0.2">
      <c r="B2574" s="9"/>
    </row>
    <row r="2575" spans="2:2" ht="16" x14ac:dyDescent="0.2">
      <c r="B2575" s="9"/>
    </row>
    <row r="2576" spans="2:2" ht="16" x14ac:dyDescent="0.2">
      <c r="B2576" s="9"/>
    </row>
    <row r="2577" spans="2:2" ht="16" x14ac:dyDescent="0.2">
      <c r="B2577" s="9"/>
    </row>
    <row r="2578" spans="2:2" ht="16" x14ac:dyDescent="0.2">
      <c r="B2578" s="9"/>
    </row>
    <row r="2579" spans="2:2" ht="16" x14ac:dyDescent="0.2">
      <c r="B2579" s="9"/>
    </row>
    <row r="2580" spans="2:2" ht="16" x14ac:dyDescent="0.2">
      <c r="B2580" s="9"/>
    </row>
    <row r="2581" spans="2:2" ht="16" x14ac:dyDescent="0.2">
      <c r="B2581" s="9"/>
    </row>
    <row r="2582" spans="2:2" ht="16" x14ac:dyDescent="0.2">
      <c r="B2582" s="9"/>
    </row>
    <row r="2583" spans="2:2" ht="16" x14ac:dyDescent="0.2">
      <c r="B2583" s="9"/>
    </row>
    <row r="2584" spans="2:2" ht="16" x14ac:dyDescent="0.2">
      <c r="B2584" s="9"/>
    </row>
    <row r="2585" spans="2:2" ht="16" x14ac:dyDescent="0.2">
      <c r="B2585" s="9"/>
    </row>
    <row r="2586" spans="2:2" ht="16" x14ac:dyDescent="0.2">
      <c r="B2586" s="9"/>
    </row>
    <row r="2587" spans="2:2" ht="16" x14ac:dyDescent="0.2">
      <c r="B2587" s="9"/>
    </row>
    <row r="2588" spans="2:2" ht="16" x14ac:dyDescent="0.2">
      <c r="B2588" s="9"/>
    </row>
    <row r="2589" spans="2:2" ht="16" x14ac:dyDescent="0.2">
      <c r="B2589" s="9"/>
    </row>
    <row r="2590" spans="2:2" ht="16" x14ac:dyDescent="0.2">
      <c r="B2590" s="9"/>
    </row>
    <row r="2591" spans="2:2" ht="16" x14ac:dyDescent="0.2">
      <c r="B2591" s="9"/>
    </row>
    <row r="2592" spans="2:2" ht="16" x14ac:dyDescent="0.2">
      <c r="B2592" s="9"/>
    </row>
    <row r="2593" spans="2:2" ht="16" x14ac:dyDescent="0.2">
      <c r="B2593" s="9"/>
    </row>
    <row r="2594" spans="2:2" ht="16" x14ac:dyDescent="0.2">
      <c r="B2594" s="9"/>
    </row>
    <row r="2595" spans="2:2" ht="16" x14ac:dyDescent="0.2">
      <c r="B2595" s="9"/>
    </row>
    <row r="2596" spans="2:2" ht="16" x14ac:dyDescent="0.2">
      <c r="B2596" s="9"/>
    </row>
    <row r="2597" spans="2:2" ht="16" x14ac:dyDescent="0.2">
      <c r="B2597" s="9"/>
    </row>
    <row r="2598" spans="2:2" ht="16" x14ac:dyDescent="0.2">
      <c r="B2598" s="9"/>
    </row>
    <row r="2599" spans="2:2" ht="16" x14ac:dyDescent="0.2">
      <c r="B2599" s="9"/>
    </row>
    <row r="2600" spans="2:2" ht="16" x14ac:dyDescent="0.2">
      <c r="B2600" s="9"/>
    </row>
    <row r="2601" spans="2:2" ht="16" x14ac:dyDescent="0.2">
      <c r="B2601" s="9"/>
    </row>
    <row r="2602" spans="2:2" ht="16" x14ac:dyDescent="0.2">
      <c r="B2602" s="9"/>
    </row>
    <row r="2603" spans="2:2" ht="16" x14ac:dyDescent="0.2">
      <c r="B2603" s="9"/>
    </row>
    <row r="2604" spans="2:2" ht="16" x14ac:dyDescent="0.2">
      <c r="B2604" s="9"/>
    </row>
    <row r="2605" spans="2:2" ht="16" x14ac:dyDescent="0.2">
      <c r="B2605" s="9"/>
    </row>
    <row r="2606" spans="2:2" ht="16" x14ac:dyDescent="0.2">
      <c r="B2606" s="9"/>
    </row>
    <row r="2607" spans="2:2" ht="16" x14ac:dyDescent="0.2">
      <c r="B2607" s="9"/>
    </row>
    <row r="2608" spans="2:2" ht="16" x14ac:dyDescent="0.2">
      <c r="B2608" s="9"/>
    </row>
    <row r="2609" spans="2:2" ht="16" x14ac:dyDescent="0.2">
      <c r="B2609" s="9"/>
    </row>
    <row r="2610" spans="2:2" ht="16" x14ac:dyDescent="0.2">
      <c r="B2610" s="9"/>
    </row>
    <row r="2611" spans="2:2" ht="16" x14ac:dyDescent="0.2">
      <c r="B2611" s="9"/>
    </row>
    <row r="2612" spans="2:2" ht="16" x14ac:dyDescent="0.2">
      <c r="B2612" s="9"/>
    </row>
    <row r="2613" spans="2:2" ht="16" x14ac:dyDescent="0.2">
      <c r="B2613" s="9"/>
    </row>
    <row r="2614" spans="2:2" ht="16" x14ac:dyDescent="0.2">
      <c r="B2614" s="9"/>
    </row>
    <row r="2615" spans="2:2" ht="16" x14ac:dyDescent="0.2">
      <c r="B2615" s="9"/>
    </row>
    <row r="2616" spans="2:2" ht="16" x14ac:dyDescent="0.2">
      <c r="B2616" s="9"/>
    </row>
    <row r="2617" spans="2:2" ht="16" x14ac:dyDescent="0.2">
      <c r="B2617" s="9"/>
    </row>
    <row r="2618" spans="2:2" ht="16" x14ac:dyDescent="0.2">
      <c r="B2618" s="9"/>
    </row>
    <row r="2619" spans="2:2" ht="16" x14ac:dyDescent="0.2">
      <c r="B2619" s="9"/>
    </row>
    <row r="2620" spans="2:2" ht="16" x14ac:dyDescent="0.2">
      <c r="B2620" s="9"/>
    </row>
    <row r="2621" spans="2:2" ht="16" x14ac:dyDescent="0.2">
      <c r="B2621" s="9"/>
    </row>
    <row r="2622" spans="2:2" ht="16" x14ac:dyDescent="0.2">
      <c r="B2622" s="9"/>
    </row>
    <row r="2623" spans="2:2" ht="16" x14ac:dyDescent="0.2">
      <c r="B2623" s="9"/>
    </row>
    <row r="2624" spans="2:2" ht="16" x14ac:dyDescent="0.2">
      <c r="B2624" s="9"/>
    </row>
    <row r="2625" spans="2:2" ht="16" x14ac:dyDescent="0.2">
      <c r="B2625" s="9"/>
    </row>
    <row r="2626" spans="2:2" ht="16" x14ac:dyDescent="0.2">
      <c r="B2626" s="9"/>
    </row>
    <row r="2627" spans="2:2" ht="16" x14ac:dyDescent="0.2">
      <c r="B2627" s="9"/>
    </row>
    <row r="2628" spans="2:2" ht="16" x14ac:dyDescent="0.2">
      <c r="B2628" s="9"/>
    </row>
    <row r="2629" spans="2:2" ht="16" x14ac:dyDescent="0.2">
      <c r="B2629" s="9"/>
    </row>
    <row r="2630" spans="2:2" ht="16" x14ac:dyDescent="0.2">
      <c r="B2630" s="9"/>
    </row>
    <row r="2631" spans="2:2" ht="16" x14ac:dyDescent="0.2">
      <c r="B2631" s="9"/>
    </row>
    <row r="2632" spans="2:2" ht="16" x14ac:dyDescent="0.2">
      <c r="B2632" s="9"/>
    </row>
    <row r="2633" spans="2:2" ht="16" x14ac:dyDescent="0.2">
      <c r="B2633" s="9"/>
    </row>
    <row r="2634" spans="2:2" ht="16" x14ac:dyDescent="0.2">
      <c r="B2634" s="9"/>
    </row>
    <row r="2635" spans="2:2" ht="16" x14ac:dyDescent="0.2">
      <c r="B2635" s="9"/>
    </row>
    <row r="2636" spans="2:2" ht="16" x14ac:dyDescent="0.2">
      <c r="B2636" s="9"/>
    </row>
    <row r="2637" spans="2:2" ht="16" x14ac:dyDescent="0.2">
      <c r="B2637" s="9"/>
    </row>
    <row r="2638" spans="2:2" ht="16" x14ac:dyDescent="0.2">
      <c r="B2638" s="9"/>
    </row>
    <row r="2639" spans="2:2" ht="16" x14ac:dyDescent="0.2">
      <c r="B2639" s="9"/>
    </row>
    <row r="2640" spans="2:2" ht="16" x14ac:dyDescent="0.2">
      <c r="B2640" s="9"/>
    </row>
    <row r="2641" spans="2:2" ht="16" x14ac:dyDescent="0.2">
      <c r="B2641" s="9"/>
    </row>
    <row r="2642" spans="2:2" ht="16" x14ac:dyDescent="0.2">
      <c r="B2642" s="9"/>
    </row>
    <row r="2643" spans="2:2" ht="16" x14ac:dyDescent="0.2">
      <c r="B2643" s="9"/>
    </row>
    <row r="2644" spans="2:2" ht="16" x14ac:dyDescent="0.2">
      <c r="B2644" s="9"/>
    </row>
    <row r="2645" spans="2:2" ht="16" x14ac:dyDescent="0.2">
      <c r="B2645" s="9"/>
    </row>
    <row r="2646" spans="2:2" ht="16" x14ac:dyDescent="0.2">
      <c r="B2646" s="9"/>
    </row>
    <row r="2647" spans="2:2" ht="16" x14ac:dyDescent="0.2">
      <c r="B2647" s="9"/>
    </row>
    <row r="2648" spans="2:2" ht="16" x14ac:dyDescent="0.2">
      <c r="B2648" s="9"/>
    </row>
    <row r="2649" spans="2:2" ht="16" x14ac:dyDescent="0.2">
      <c r="B2649" s="9"/>
    </row>
    <row r="2650" spans="2:2" ht="16" x14ac:dyDescent="0.2">
      <c r="B2650" s="9"/>
    </row>
    <row r="2651" spans="2:2" ht="16" x14ac:dyDescent="0.2">
      <c r="B2651" s="9"/>
    </row>
    <row r="2652" spans="2:2" ht="16" x14ac:dyDescent="0.2">
      <c r="B2652" s="9"/>
    </row>
    <row r="2653" spans="2:2" ht="16" x14ac:dyDescent="0.2">
      <c r="B2653" s="9"/>
    </row>
    <row r="2654" spans="2:2" ht="16" x14ac:dyDescent="0.2">
      <c r="B2654" s="9"/>
    </row>
    <row r="2655" spans="2:2" ht="16" x14ac:dyDescent="0.2">
      <c r="B2655" s="9"/>
    </row>
    <row r="2656" spans="2:2" ht="16" x14ac:dyDescent="0.2">
      <c r="B2656" s="9"/>
    </row>
    <row r="2657" spans="2:2" ht="16" x14ac:dyDescent="0.2">
      <c r="B2657" s="9"/>
    </row>
    <row r="2658" spans="2:2" ht="16" x14ac:dyDescent="0.2">
      <c r="B2658" s="9"/>
    </row>
    <row r="2659" spans="2:2" ht="16" x14ac:dyDescent="0.2">
      <c r="B2659" s="9"/>
    </row>
    <row r="2660" spans="2:2" ht="16" x14ac:dyDescent="0.2">
      <c r="B2660" s="9"/>
    </row>
    <row r="2661" spans="2:2" ht="16" x14ac:dyDescent="0.2">
      <c r="B2661" s="9"/>
    </row>
    <row r="2662" spans="2:2" ht="16" x14ac:dyDescent="0.2">
      <c r="B2662" s="9"/>
    </row>
    <row r="2663" spans="2:2" ht="16" x14ac:dyDescent="0.2">
      <c r="B2663" s="9"/>
    </row>
    <row r="2664" spans="2:2" ht="16" x14ac:dyDescent="0.2">
      <c r="B2664" s="9"/>
    </row>
    <row r="2665" spans="2:2" ht="16" x14ac:dyDescent="0.2">
      <c r="B2665" s="9"/>
    </row>
    <row r="2666" spans="2:2" ht="16" x14ac:dyDescent="0.2">
      <c r="B2666" s="9"/>
    </row>
    <row r="2667" spans="2:2" ht="16" x14ac:dyDescent="0.2">
      <c r="B2667" s="9"/>
    </row>
    <row r="2668" spans="2:2" ht="16" x14ac:dyDescent="0.2">
      <c r="B2668" s="9"/>
    </row>
    <row r="2669" spans="2:2" ht="16" x14ac:dyDescent="0.2">
      <c r="B2669" s="9"/>
    </row>
    <row r="2670" spans="2:2" ht="16" x14ac:dyDescent="0.2">
      <c r="B2670" s="9"/>
    </row>
    <row r="2671" spans="2:2" ht="16" x14ac:dyDescent="0.2">
      <c r="B2671" s="9"/>
    </row>
    <row r="2672" spans="2:2" ht="16" x14ac:dyDescent="0.2">
      <c r="B2672" s="9"/>
    </row>
    <row r="2673" spans="2:2" ht="16" x14ac:dyDescent="0.2">
      <c r="B2673" s="9"/>
    </row>
    <row r="2674" spans="2:2" ht="16" x14ac:dyDescent="0.2">
      <c r="B2674" s="9"/>
    </row>
    <row r="2675" spans="2:2" ht="16" x14ac:dyDescent="0.2">
      <c r="B2675" s="9"/>
    </row>
    <row r="2676" spans="2:2" ht="16" x14ac:dyDescent="0.2">
      <c r="B2676" s="9"/>
    </row>
    <row r="2677" spans="2:2" ht="16" x14ac:dyDescent="0.2">
      <c r="B2677" s="9"/>
    </row>
    <row r="2678" spans="2:2" ht="16" x14ac:dyDescent="0.2">
      <c r="B2678" s="9"/>
    </row>
    <row r="2679" spans="2:2" ht="16" x14ac:dyDescent="0.2">
      <c r="B2679" s="9"/>
    </row>
    <row r="2680" spans="2:2" ht="16" x14ac:dyDescent="0.2">
      <c r="B2680" s="9"/>
    </row>
    <row r="2681" spans="2:2" ht="16" x14ac:dyDescent="0.2">
      <c r="B2681" s="9"/>
    </row>
    <row r="2682" spans="2:2" ht="16" x14ac:dyDescent="0.2">
      <c r="B2682" s="9"/>
    </row>
    <row r="2683" spans="2:2" ht="16" x14ac:dyDescent="0.2">
      <c r="B2683" s="9"/>
    </row>
    <row r="2684" spans="2:2" ht="16" x14ac:dyDescent="0.2">
      <c r="B2684" s="9"/>
    </row>
    <row r="2685" spans="2:2" ht="16" x14ac:dyDescent="0.2">
      <c r="B2685" s="9"/>
    </row>
    <row r="2686" spans="2:2" ht="16" x14ac:dyDescent="0.2">
      <c r="B2686" s="9"/>
    </row>
    <row r="2687" spans="2:2" ht="16" x14ac:dyDescent="0.2">
      <c r="B2687" s="9"/>
    </row>
    <row r="2688" spans="2:2" ht="16" x14ac:dyDescent="0.2">
      <c r="B2688" s="9"/>
    </row>
    <row r="2689" spans="2:2" ht="16" x14ac:dyDescent="0.2">
      <c r="B2689" s="9"/>
    </row>
    <row r="2690" spans="2:2" ht="16" x14ac:dyDescent="0.2">
      <c r="B2690" s="9"/>
    </row>
    <row r="2691" spans="2:2" ht="16" x14ac:dyDescent="0.2">
      <c r="B2691" s="9"/>
    </row>
    <row r="2692" spans="2:2" ht="16" x14ac:dyDescent="0.2">
      <c r="B2692" s="9"/>
    </row>
    <row r="2693" spans="2:2" ht="16" x14ac:dyDescent="0.2">
      <c r="B2693" s="9"/>
    </row>
    <row r="2694" spans="2:2" ht="16" x14ac:dyDescent="0.2">
      <c r="B2694" s="9"/>
    </row>
    <row r="2695" spans="2:2" ht="16" x14ac:dyDescent="0.2">
      <c r="B2695" s="9"/>
    </row>
    <row r="2696" spans="2:2" ht="16" x14ac:dyDescent="0.2">
      <c r="B2696" s="9"/>
    </row>
    <row r="2697" spans="2:2" ht="16" x14ac:dyDescent="0.2">
      <c r="B2697" s="9"/>
    </row>
    <row r="2698" spans="2:2" ht="16" x14ac:dyDescent="0.2">
      <c r="B2698" s="9"/>
    </row>
    <row r="2699" spans="2:2" ht="16" x14ac:dyDescent="0.2">
      <c r="B2699" s="9"/>
    </row>
    <row r="2700" spans="2:2" ht="16" x14ac:dyDescent="0.2">
      <c r="B2700" s="9"/>
    </row>
    <row r="2701" spans="2:2" ht="16" x14ac:dyDescent="0.2">
      <c r="B2701" s="9"/>
    </row>
    <row r="2702" spans="2:2" ht="16" x14ac:dyDescent="0.2">
      <c r="B2702" s="9"/>
    </row>
    <row r="2703" spans="2:2" ht="16" x14ac:dyDescent="0.2">
      <c r="B2703" s="9"/>
    </row>
    <row r="2704" spans="2:2" ht="16" x14ac:dyDescent="0.2">
      <c r="B2704" s="9"/>
    </row>
    <row r="2705" spans="2:2" ht="16" x14ac:dyDescent="0.2">
      <c r="B2705" s="9"/>
    </row>
    <row r="2706" spans="2:2" ht="16" x14ac:dyDescent="0.2">
      <c r="B2706" s="9"/>
    </row>
    <row r="2707" spans="2:2" ht="16" x14ac:dyDescent="0.2">
      <c r="B2707" s="9"/>
    </row>
    <row r="2708" spans="2:2" ht="16" x14ac:dyDescent="0.2">
      <c r="B2708" s="9"/>
    </row>
    <row r="2709" spans="2:2" ht="16" x14ac:dyDescent="0.2">
      <c r="B2709" s="9"/>
    </row>
    <row r="2710" spans="2:2" ht="16" x14ac:dyDescent="0.2">
      <c r="B2710" s="9"/>
    </row>
    <row r="2711" spans="2:2" ht="16" x14ac:dyDescent="0.2">
      <c r="B2711" s="9"/>
    </row>
    <row r="2712" spans="2:2" ht="16" x14ac:dyDescent="0.2">
      <c r="B2712" s="9"/>
    </row>
    <row r="2713" spans="2:2" ht="16" x14ac:dyDescent="0.2">
      <c r="B2713" s="9"/>
    </row>
    <row r="2714" spans="2:2" ht="16" x14ac:dyDescent="0.2">
      <c r="B2714" s="9"/>
    </row>
    <row r="2715" spans="2:2" ht="16" x14ac:dyDescent="0.2">
      <c r="B2715" s="9"/>
    </row>
    <row r="2716" spans="2:2" ht="16" x14ac:dyDescent="0.2">
      <c r="B2716" s="9"/>
    </row>
    <row r="2717" spans="2:2" ht="16" x14ac:dyDescent="0.2">
      <c r="B2717" s="9"/>
    </row>
    <row r="2718" spans="2:2" ht="16" x14ac:dyDescent="0.2">
      <c r="B2718" s="9"/>
    </row>
    <row r="2719" spans="2:2" ht="16" x14ac:dyDescent="0.2">
      <c r="B2719" s="9"/>
    </row>
    <row r="2720" spans="2:2" ht="16" x14ac:dyDescent="0.2">
      <c r="B2720" s="9"/>
    </row>
    <row r="2721" spans="2:2" ht="16" x14ac:dyDescent="0.2">
      <c r="B2721" s="9"/>
    </row>
    <row r="2722" spans="2:2" ht="16" x14ac:dyDescent="0.2">
      <c r="B2722" s="9"/>
    </row>
    <row r="2723" spans="2:2" ht="16" x14ac:dyDescent="0.2">
      <c r="B2723" s="9"/>
    </row>
    <row r="2724" spans="2:2" ht="16" x14ac:dyDescent="0.2">
      <c r="B2724" s="9"/>
    </row>
    <row r="2725" spans="2:2" ht="16" x14ac:dyDescent="0.2">
      <c r="B2725" s="9"/>
    </row>
    <row r="2726" spans="2:2" ht="16" x14ac:dyDescent="0.2">
      <c r="B2726" s="9"/>
    </row>
    <row r="2727" spans="2:2" ht="16" x14ac:dyDescent="0.2">
      <c r="B2727" s="9"/>
    </row>
    <row r="2728" spans="2:2" ht="16" x14ac:dyDescent="0.2">
      <c r="B2728" s="9"/>
    </row>
    <row r="2729" spans="2:2" ht="16" x14ac:dyDescent="0.2">
      <c r="B2729" s="9"/>
    </row>
    <row r="2730" spans="2:2" ht="16" x14ac:dyDescent="0.2">
      <c r="B2730" s="9"/>
    </row>
    <row r="2731" spans="2:2" ht="16" x14ac:dyDescent="0.2">
      <c r="B2731" s="9"/>
    </row>
    <row r="2732" spans="2:2" ht="16" x14ac:dyDescent="0.2">
      <c r="B2732" s="9"/>
    </row>
    <row r="2733" spans="2:2" ht="16" x14ac:dyDescent="0.2">
      <c r="B2733" s="9"/>
    </row>
    <row r="2734" spans="2:2" ht="16" x14ac:dyDescent="0.2">
      <c r="B2734" s="9"/>
    </row>
    <row r="2735" spans="2:2" ht="16" x14ac:dyDescent="0.2">
      <c r="B2735" s="9"/>
    </row>
    <row r="2736" spans="2:2" ht="16" x14ac:dyDescent="0.2">
      <c r="B2736" s="9"/>
    </row>
    <row r="2737" spans="2:2" ht="16" x14ac:dyDescent="0.2">
      <c r="B2737" s="9"/>
    </row>
    <row r="2738" spans="2:2" ht="16" x14ac:dyDescent="0.2">
      <c r="B2738" s="9"/>
    </row>
    <row r="2739" spans="2:2" ht="16" x14ac:dyDescent="0.2">
      <c r="B2739" s="9"/>
    </row>
    <row r="2740" spans="2:2" ht="16" x14ac:dyDescent="0.2">
      <c r="B2740" s="9"/>
    </row>
    <row r="2741" spans="2:2" ht="16" x14ac:dyDescent="0.2">
      <c r="B2741" s="9"/>
    </row>
    <row r="2742" spans="2:2" ht="16" x14ac:dyDescent="0.2">
      <c r="B2742" s="9"/>
    </row>
    <row r="2743" spans="2:2" ht="16" x14ac:dyDescent="0.2">
      <c r="B2743" s="9"/>
    </row>
    <row r="2744" spans="2:2" ht="16" x14ac:dyDescent="0.2">
      <c r="B2744" s="9"/>
    </row>
    <row r="2745" spans="2:2" ht="16" x14ac:dyDescent="0.2">
      <c r="B2745" s="9"/>
    </row>
    <row r="2746" spans="2:2" ht="16" x14ac:dyDescent="0.2">
      <c r="B2746" s="9"/>
    </row>
    <row r="2747" spans="2:2" ht="16" x14ac:dyDescent="0.2">
      <c r="B2747" s="9"/>
    </row>
    <row r="2748" spans="2:2" ht="16" x14ac:dyDescent="0.2">
      <c r="B2748" s="9"/>
    </row>
    <row r="2749" spans="2:2" ht="16" x14ac:dyDescent="0.2">
      <c r="B2749" s="9"/>
    </row>
    <row r="2750" spans="2:2" ht="16" x14ac:dyDescent="0.2">
      <c r="B2750" s="9"/>
    </row>
    <row r="2751" spans="2:2" ht="16" x14ac:dyDescent="0.2">
      <c r="B2751" s="9"/>
    </row>
    <row r="2752" spans="2:2" ht="16" x14ac:dyDescent="0.2">
      <c r="B2752" s="9"/>
    </row>
    <row r="2753" spans="2:2" ht="16" x14ac:dyDescent="0.2">
      <c r="B2753" s="9"/>
    </row>
    <row r="2754" spans="2:2" ht="16" x14ac:dyDescent="0.2">
      <c r="B2754" s="9"/>
    </row>
    <row r="2755" spans="2:2" ht="16" x14ac:dyDescent="0.2">
      <c r="B2755" s="9"/>
    </row>
    <row r="2756" spans="2:2" ht="16" x14ac:dyDescent="0.2">
      <c r="B2756" s="9"/>
    </row>
    <row r="2757" spans="2:2" ht="16" x14ac:dyDescent="0.2">
      <c r="B2757" s="9"/>
    </row>
    <row r="2758" spans="2:2" ht="16" x14ac:dyDescent="0.2">
      <c r="B2758" s="9"/>
    </row>
    <row r="2759" spans="2:2" ht="16" x14ac:dyDescent="0.2">
      <c r="B2759" s="9"/>
    </row>
    <row r="2760" spans="2:2" ht="16" x14ac:dyDescent="0.2">
      <c r="B2760" s="9"/>
    </row>
    <row r="2761" spans="2:2" ht="16" x14ac:dyDescent="0.2">
      <c r="B2761" s="9"/>
    </row>
    <row r="2762" spans="2:2" ht="16" x14ac:dyDescent="0.2">
      <c r="B2762" s="9"/>
    </row>
    <row r="2763" spans="2:2" ht="16" x14ac:dyDescent="0.2">
      <c r="B2763" s="9"/>
    </row>
    <row r="2764" spans="2:2" ht="16" x14ac:dyDescent="0.2">
      <c r="B2764" s="9"/>
    </row>
    <row r="2765" spans="2:2" ht="16" x14ac:dyDescent="0.2">
      <c r="B2765" s="9"/>
    </row>
    <row r="2766" spans="2:2" ht="16" x14ac:dyDescent="0.2">
      <c r="B2766" s="9"/>
    </row>
    <row r="2767" spans="2:2" ht="16" x14ac:dyDescent="0.2">
      <c r="B2767" s="9"/>
    </row>
    <row r="2768" spans="2:2" ht="16" x14ac:dyDescent="0.2">
      <c r="B2768" s="9"/>
    </row>
    <row r="2769" spans="2:2" ht="16" x14ac:dyDescent="0.2">
      <c r="B2769" s="9"/>
    </row>
    <row r="2770" spans="2:2" ht="16" x14ac:dyDescent="0.2">
      <c r="B2770" s="9"/>
    </row>
    <row r="2771" spans="2:2" ht="16" x14ac:dyDescent="0.2">
      <c r="B2771" s="9"/>
    </row>
    <row r="2772" spans="2:2" ht="16" x14ac:dyDescent="0.2">
      <c r="B2772" s="9"/>
    </row>
    <row r="2773" spans="2:2" ht="16" x14ac:dyDescent="0.2">
      <c r="B2773" s="9"/>
    </row>
    <row r="2774" spans="2:2" ht="16" x14ac:dyDescent="0.2">
      <c r="B2774" s="9"/>
    </row>
    <row r="2775" spans="2:2" ht="16" x14ac:dyDescent="0.2">
      <c r="B2775" s="9"/>
    </row>
    <row r="2776" spans="2:2" ht="16" x14ac:dyDescent="0.2">
      <c r="B2776" s="9"/>
    </row>
    <row r="2777" spans="2:2" ht="16" x14ac:dyDescent="0.2">
      <c r="B2777" s="9"/>
    </row>
    <row r="2778" spans="2:2" ht="16" x14ac:dyDescent="0.2">
      <c r="B2778" s="9"/>
    </row>
    <row r="2779" spans="2:2" ht="16" x14ac:dyDescent="0.2">
      <c r="B2779" s="9"/>
    </row>
    <row r="2780" spans="2:2" ht="16" x14ac:dyDescent="0.2">
      <c r="B2780" s="9"/>
    </row>
    <row r="2781" spans="2:2" ht="16" x14ac:dyDescent="0.2">
      <c r="B2781" s="9"/>
    </row>
    <row r="2782" spans="2:2" ht="16" x14ac:dyDescent="0.2">
      <c r="B2782" s="9"/>
    </row>
    <row r="2783" spans="2:2" ht="16" x14ac:dyDescent="0.2">
      <c r="B2783" s="9"/>
    </row>
    <row r="2784" spans="2:2" ht="16" x14ac:dyDescent="0.2">
      <c r="B2784" s="9"/>
    </row>
    <row r="2785" spans="2:2" ht="16" x14ac:dyDescent="0.2">
      <c r="B2785" s="9"/>
    </row>
    <row r="2786" spans="2:2" ht="16" x14ac:dyDescent="0.2">
      <c r="B2786" s="9"/>
    </row>
    <row r="2787" spans="2:2" ht="16" x14ac:dyDescent="0.2">
      <c r="B2787" s="9"/>
    </row>
    <row r="2788" spans="2:2" ht="16" x14ac:dyDescent="0.2">
      <c r="B2788" s="9"/>
    </row>
    <row r="2789" spans="2:2" ht="16" x14ac:dyDescent="0.2">
      <c r="B2789" s="9"/>
    </row>
    <row r="2790" spans="2:2" ht="16" x14ac:dyDescent="0.2">
      <c r="B2790" s="9"/>
    </row>
    <row r="2791" spans="2:2" ht="16" x14ac:dyDescent="0.2">
      <c r="B2791" s="9"/>
    </row>
    <row r="2792" spans="2:2" ht="16" x14ac:dyDescent="0.2">
      <c r="B2792" s="9"/>
    </row>
    <row r="2793" spans="2:2" ht="16" x14ac:dyDescent="0.2">
      <c r="B2793" s="9"/>
    </row>
    <row r="2794" spans="2:2" ht="16" x14ac:dyDescent="0.2">
      <c r="B2794" s="9"/>
    </row>
    <row r="2795" spans="2:2" ht="16" x14ac:dyDescent="0.2">
      <c r="B2795" s="9"/>
    </row>
    <row r="2796" spans="2:2" ht="16" x14ac:dyDescent="0.2">
      <c r="B2796" s="9"/>
    </row>
    <row r="2797" spans="2:2" ht="16" x14ac:dyDescent="0.2">
      <c r="B2797" s="9"/>
    </row>
    <row r="2798" spans="2:2" ht="16" x14ac:dyDescent="0.2">
      <c r="B2798" s="9"/>
    </row>
    <row r="2799" spans="2:2" ht="16" x14ac:dyDescent="0.2">
      <c r="B2799" s="9"/>
    </row>
    <row r="2800" spans="2:2" ht="16" x14ac:dyDescent="0.2">
      <c r="B2800" s="9"/>
    </row>
    <row r="2801" spans="2:2" ht="16" x14ac:dyDescent="0.2">
      <c r="B2801" s="9"/>
    </row>
    <row r="2802" spans="2:2" ht="16" x14ac:dyDescent="0.2">
      <c r="B2802" s="9"/>
    </row>
    <row r="2803" spans="2:2" ht="16" x14ac:dyDescent="0.2">
      <c r="B2803" s="9"/>
    </row>
    <row r="2804" spans="2:2" ht="16" x14ac:dyDescent="0.2">
      <c r="B2804" s="9"/>
    </row>
    <row r="2805" spans="2:2" ht="16" x14ac:dyDescent="0.2">
      <c r="B2805" s="9"/>
    </row>
    <row r="2806" spans="2:2" ht="16" x14ac:dyDescent="0.2">
      <c r="B2806" s="9"/>
    </row>
    <row r="2807" spans="2:2" ht="16" x14ac:dyDescent="0.2">
      <c r="B2807" s="9"/>
    </row>
    <row r="2808" spans="2:2" ht="16" x14ac:dyDescent="0.2">
      <c r="B2808" s="9"/>
    </row>
    <row r="2809" spans="2:2" ht="16" x14ac:dyDescent="0.2">
      <c r="B2809" s="9"/>
    </row>
    <row r="2810" spans="2:2" ht="16" x14ac:dyDescent="0.2">
      <c r="B2810" s="9"/>
    </row>
    <row r="2811" spans="2:2" ht="16" x14ac:dyDescent="0.2">
      <c r="B2811" s="9"/>
    </row>
    <row r="2812" spans="2:2" ht="16" x14ac:dyDescent="0.2">
      <c r="B2812" s="9"/>
    </row>
    <row r="2813" spans="2:2" ht="16" x14ac:dyDescent="0.2">
      <c r="B2813" s="9"/>
    </row>
    <row r="2814" spans="2:2" ht="16" x14ac:dyDescent="0.2">
      <c r="B2814" s="9"/>
    </row>
    <row r="2815" spans="2:2" ht="16" x14ac:dyDescent="0.2">
      <c r="B2815" s="9"/>
    </row>
    <row r="2816" spans="2:2" ht="16" x14ac:dyDescent="0.2">
      <c r="B2816" s="9"/>
    </row>
    <row r="2817" spans="2:2" ht="16" x14ac:dyDescent="0.2">
      <c r="B2817" s="9"/>
    </row>
    <row r="2818" spans="2:2" ht="16" x14ac:dyDescent="0.2">
      <c r="B2818" s="9"/>
    </row>
    <row r="2819" spans="2:2" ht="16" x14ac:dyDescent="0.2">
      <c r="B2819" s="9"/>
    </row>
    <row r="2820" spans="2:2" ht="16" x14ac:dyDescent="0.2">
      <c r="B2820" s="9"/>
    </row>
    <row r="2821" spans="2:2" ht="16" x14ac:dyDescent="0.2">
      <c r="B2821" s="9"/>
    </row>
    <row r="2822" spans="2:2" ht="16" x14ac:dyDescent="0.2">
      <c r="B2822" s="9"/>
    </row>
    <row r="2823" spans="2:2" ht="16" x14ac:dyDescent="0.2">
      <c r="B2823" s="9"/>
    </row>
    <row r="2824" spans="2:2" ht="16" x14ac:dyDescent="0.2">
      <c r="B2824" s="9"/>
    </row>
    <row r="2825" spans="2:2" ht="16" x14ac:dyDescent="0.2">
      <c r="B2825" s="9"/>
    </row>
    <row r="2826" spans="2:2" ht="16" x14ac:dyDescent="0.2">
      <c r="B2826" s="9"/>
    </row>
    <row r="2827" spans="2:2" ht="16" x14ac:dyDescent="0.2">
      <c r="B2827" s="9"/>
    </row>
    <row r="2828" spans="2:2" ht="16" x14ac:dyDescent="0.2">
      <c r="B2828" s="9"/>
    </row>
    <row r="2829" spans="2:2" ht="16" x14ac:dyDescent="0.2">
      <c r="B2829" s="9"/>
    </row>
    <row r="2830" spans="2:2" ht="16" x14ac:dyDescent="0.2">
      <c r="B2830" s="9"/>
    </row>
    <row r="2831" spans="2:2" ht="16" x14ac:dyDescent="0.2">
      <c r="B2831" s="9"/>
    </row>
    <row r="2832" spans="2:2" ht="16" x14ac:dyDescent="0.2">
      <c r="B2832" s="9"/>
    </row>
    <row r="2833" spans="2:2" ht="16" x14ac:dyDescent="0.2">
      <c r="B2833" s="9"/>
    </row>
    <row r="2834" spans="2:2" ht="16" x14ac:dyDescent="0.2">
      <c r="B2834" s="9"/>
    </row>
    <row r="2835" spans="2:2" ht="16" x14ac:dyDescent="0.2">
      <c r="B2835" s="9"/>
    </row>
    <row r="2836" spans="2:2" ht="16" x14ac:dyDescent="0.2">
      <c r="B2836" s="9"/>
    </row>
    <row r="2837" spans="2:2" ht="16" x14ac:dyDescent="0.2">
      <c r="B2837" s="9"/>
    </row>
    <row r="2838" spans="2:2" ht="16" x14ac:dyDescent="0.2">
      <c r="B2838" s="9"/>
    </row>
    <row r="2839" spans="2:2" ht="16" x14ac:dyDescent="0.2">
      <c r="B2839" s="9"/>
    </row>
    <row r="2840" spans="2:2" ht="16" x14ac:dyDescent="0.2">
      <c r="B2840" s="9"/>
    </row>
    <row r="2841" spans="2:2" ht="16" x14ac:dyDescent="0.2">
      <c r="B2841" s="9"/>
    </row>
    <row r="2842" spans="2:2" ht="16" x14ac:dyDescent="0.2">
      <c r="B2842" s="9"/>
    </row>
    <row r="2843" spans="2:2" ht="16" x14ac:dyDescent="0.2">
      <c r="B2843" s="9"/>
    </row>
    <row r="2844" spans="2:2" ht="16" x14ac:dyDescent="0.2">
      <c r="B2844" s="9"/>
    </row>
    <row r="2845" spans="2:2" ht="16" x14ac:dyDescent="0.2">
      <c r="B2845" s="9"/>
    </row>
    <row r="2846" spans="2:2" ht="16" x14ac:dyDescent="0.2">
      <c r="B2846" s="9"/>
    </row>
    <row r="2847" spans="2:2" ht="16" x14ac:dyDescent="0.2">
      <c r="B2847" s="9"/>
    </row>
    <row r="2848" spans="2:2" ht="16" x14ac:dyDescent="0.2">
      <c r="B2848" s="9"/>
    </row>
    <row r="2849" spans="2:2" ht="16" x14ac:dyDescent="0.2">
      <c r="B2849" s="9"/>
    </row>
    <row r="2850" spans="2:2" ht="16" x14ac:dyDescent="0.2">
      <c r="B2850" s="9"/>
    </row>
    <row r="2851" spans="2:2" ht="16" x14ac:dyDescent="0.2">
      <c r="B2851" s="9"/>
    </row>
    <row r="2852" spans="2:2" ht="16" x14ac:dyDescent="0.2">
      <c r="B2852" s="9"/>
    </row>
    <row r="2853" spans="2:2" ht="16" x14ac:dyDescent="0.2">
      <c r="B2853" s="9"/>
    </row>
    <row r="2854" spans="2:2" ht="16" x14ac:dyDescent="0.2">
      <c r="B2854" s="9"/>
    </row>
    <row r="2855" spans="2:2" ht="16" x14ac:dyDescent="0.2">
      <c r="B2855" s="9"/>
    </row>
    <row r="2856" spans="2:2" ht="16" x14ac:dyDescent="0.2">
      <c r="B2856" s="9"/>
    </row>
    <row r="2857" spans="2:2" ht="16" x14ac:dyDescent="0.2">
      <c r="B2857" s="9"/>
    </row>
    <row r="2858" spans="2:2" ht="16" x14ac:dyDescent="0.2">
      <c r="B2858" s="9"/>
    </row>
    <row r="2859" spans="2:2" ht="16" x14ac:dyDescent="0.2">
      <c r="B2859" s="9"/>
    </row>
    <row r="2860" spans="2:2" ht="16" x14ac:dyDescent="0.2">
      <c r="B2860" s="9"/>
    </row>
    <row r="2861" spans="2:2" ht="16" x14ac:dyDescent="0.2">
      <c r="B2861" s="9"/>
    </row>
    <row r="2862" spans="2:2" ht="16" x14ac:dyDescent="0.2">
      <c r="B2862" s="9"/>
    </row>
    <row r="2863" spans="2:2" ht="16" x14ac:dyDescent="0.2">
      <c r="B2863" s="9"/>
    </row>
    <row r="2864" spans="2:2" ht="16" x14ac:dyDescent="0.2">
      <c r="B2864" s="9"/>
    </row>
    <row r="2865" spans="2:2" ht="16" x14ac:dyDescent="0.2">
      <c r="B2865" s="9"/>
    </row>
    <row r="2866" spans="2:2" ht="16" x14ac:dyDescent="0.2">
      <c r="B2866" s="9"/>
    </row>
    <row r="2867" spans="2:2" ht="16" x14ac:dyDescent="0.2">
      <c r="B2867" s="9"/>
    </row>
    <row r="2868" spans="2:2" ht="16" x14ac:dyDescent="0.2">
      <c r="B2868" s="9"/>
    </row>
    <row r="2869" spans="2:2" ht="16" x14ac:dyDescent="0.2">
      <c r="B2869" s="9"/>
    </row>
    <row r="2870" spans="2:2" ht="16" x14ac:dyDescent="0.2">
      <c r="B2870" s="9"/>
    </row>
    <row r="2871" spans="2:2" ht="16" x14ac:dyDescent="0.2">
      <c r="B2871" s="9"/>
    </row>
    <row r="2872" spans="2:2" ht="16" x14ac:dyDescent="0.2">
      <c r="B2872" s="9"/>
    </row>
    <row r="2873" spans="2:2" ht="16" x14ac:dyDescent="0.2">
      <c r="B2873" s="9"/>
    </row>
    <row r="2874" spans="2:2" ht="16" x14ac:dyDescent="0.2">
      <c r="B2874" s="9"/>
    </row>
    <row r="2875" spans="2:2" ht="16" x14ac:dyDescent="0.2">
      <c r="B2875" s="9"/>
    </row>
    <row r="2876" spans="2:2" ht="16" x14ac:dyDescent="0.2">
      <c r="B2876" s="9"/>
    </row>
    <row r="2877" spans="2:2" ht="16" x14ac:dyDescent="0.2">
      <c r="B2877" s="9"/>
    </row>
    <row r="2878" spans="2:2" ht="16" x14ac:dyDescent="0.2">
      <c r="B2878" s="9"/>
    </row>
    <row r="2879" spans="2:2" ht="16" x14ac:dyDescent="0.2">
      <c r="B2879" s="9"/>
    </row>
    <row r="2880" spans="2:2" ht="16" x14ac:dyDescent="0.2">
      <c r="B2880" s="9"/>
    </row>
    <row r="2881" spans="2:2" ht="16" x14ac:dyDescent="0.2">
      <c r="B2881" s="9"/>
    </row>
    <row r="2882" spans="2:2" ht="16" x14ac:dyDescent="0.2">
      <c r="B2882" s="9"/>
    </row>
    <row r="2883" spans="2:2" ht="16" x14ac:dyDescent="0.2">
      <c r="B2883" s="9"/>
    </row>
    <row r="2884" spans="2:2" ht="16" x14ac:dyDescent="0.2">
      <c r="B2884" s="9"/>
    </row>
    <row r="2885" spans="2:2" ht="16" x14ac:dyDescent="0.2">
      <c r="B2885" s="9"/>
    </row>
    <row r="2886" spans="2:2" ht="16" x14ac:dyDescent="0.2">
      <c r="B2886" s="9"/>
    </row>
    <row r="2887" spans="2:2" ht="16" x14ac:dyDescent="0.2">
      <c r="B2887" s="9"/>
    </row>
    <row r="2888" spans="2:2" ht="16" x14ac:dyDescent="0.2">
      <c r="B2888" s="9"/>
    </row>
    <row r="2889" spans="2:2" ht="16" x14ac:dyDescent="0.2">
      <c r="B2889" s="9"/>
    </row>
    <row r="2890" spans="2:2" ht="16" x14ac:dyDescent="0.2">
      <c r="B2890" s="9"/>
    </row>
    <row r="2891" spans="2:2" ht="16" x14ac:dyDescent="0.2">
      <c r="B2891" s="9"/>
    </row>
    <row r="2892" spans="2:2" ht="16" x14ac:dyDescent="0.2">
      <c r="B2892" s="9"/>
    </row>
    <row r="2893" spans="2:2" ht="16" x14ac:dyDescent="0.2">
      <c r="B2893" s="9"/>
    </row>
    <row r="2894" spans="2:2" ht="16" x14ac:dyDescent="0.2">
      <c r="B2894" s="9"/>
    </row>
    <row r="2895" spans="2:2" ht="16" x14ac:dyDescent="0.2">
      <c r="B2895" s="9"/>
    </row>
    <row r="2896" spans="2:2" ht="16" x14ac:dyDescent="0.2">
      <c r="B2896" s="9"/>
    </row>
    <row r="2897" spans="2:2" ht="16" x14ac:dyDescent="0.2">
      <c r="B2897" s="9"/>
    </row>
    <row r="2898" spans="2:2" ht="16" x14ac:dyDescent="0.2">
      <c r="B2898" s="9"/>
    </row>
    <row r="2899" spans="2:2" ht="16" x14ac:dyDescent="0.2">
      <c r="B2899" s="9"/>
    </row>
    <row r="2900" spans="2:2" ht="16" x14ac:dyDescent="0.2">
      <c r="B2900" s="9"/>
    </row>
    <row r="2901" spans="2:2" ht="16" x14ac:dyDescent="0.2">
      <c r="B2901" s="9"/>
    </row>
    <row r="2902" spans="2:2" ht="16" x14ac:dyDescent="0.2">
      <c r="B2902" s="9"/>
    </row>
    <row r="2903" spans="2:2" ht="16" x14ac:dyDescent="0.2">
      <c r="B2903" s="9"/>
    </row>
    <row r="2904" spans="2:2" ht="16" x14ac:dyDescent="0.2">
      <c r="B2904" s="9"/>
    </row>
    <row r="2905" spans="2:2" ht="16" x14ac:dyDescent="0.2">
      <c r="B2905" s="9"/>
    </row>
    <row r="2906" spans="2:2" ht="16" x14ac:dyDescent="0.2">
      <c r="B2906" s="9"/>
    </row>
    <row r="2907" spans="2:2" ht="16" x14ac:dyDescent="0.2">
      <c r="B2907" s="9"/>
    </row>
    <row r="2908" spans="2:2" ht="16" x14ac:dyDescent="0.2">
      <c r="B2908" s="9"/>
    </row>
    <row r="2909" spans="2:2" ht="16" x14ac:dyDescent="0.2">
      <c r="B2909" s="9"/>
    </row>
    <row r="2910" spans="2:2" ht="16" x14ac:dyDescent="0.2">
      <c r="B2910" s="9"/>
    </row>
    <row r="2911" spans="2:2" ht="16" x14ac:dyDescent="0.2">
      <c r="B2911" s="9"/>
    </row>
    <row r="2912" spans="2:2" ht="16" x14ac:dyDescent="0.2">
      <c r="B2912" s="9"/>
    </row>
    <row r="2913" spans="2:2" ht="16" x14ac:dyDescent="0.2">
      <c r="B2913" s="9"/>
    </row>
    <row r="2914" spans="2:2" ht="16" x14ac:dyDescent="0.2">
      <c r="B2914" s="9"/>
    </row>
    <row r="2915" spans="2:2" ht="16" x14ac:dyDescent="0.2">
      <c r="B2915" s="9"/>
    </row>
    <row r="2916" spans="2:2" ht="16" x14ac:dyDescent="0.2">
      <c r="B2916" s="9"/>
    </row>
    <row r="2917" spans="2:2" ht="16" x14ac:dyDescent="0.2">
      <c r="B2917" s="9"/>
    </row>
    <row r="2918" spans="2:2" ht="16" x14ac:dyDescent="0.2">
      <c r="B2918" s="9"/>
    </row>
    <row r="2919" spans="2:2" ht="16" x14ac:dyDescent="0.2">
      <c r="B2919" s="9"/>
    </row>
    <row r="2920" spans="2:2" ht="16" x14ac:dyDescent="0.2">
      <c r="B2920" s="9"/>
    </row>
    <row r="2921" spans="2:2" ht="16" x14ac:dyDescent="0.2">
      <c r="B2921" s="9"/>
    </row>
    <row r="2922" spans="2:2" ht="16" x14ac:dyDescent="0.2">
      <c r="B2922" s="9"/>
    </row>
    <row r="2923" spans="2:2" ht="16" x14ac:dyDescent="0.2">
      <c r="B2923" s="9"/>
    </row>
    <row r="2924" spans="2:2" ht="16" x14ac:dyDescent="0.2">
      <c r="B2924" s="9"/>
    </row>
    <row r="2925" spans="2:2" ht="16" x14ac:dyDescent="0.2">
      <c r="B2925" s="9"/>
    </row>
    <row r="2926" spans="2:2" ht="16" x14ac:dyDescent="0.2">
      <c r="B2926" s="9"/>
    </row>
    <row r="2927" spans="2:2" ht="16" x14ac:dyDescent="0.2">
      <c r="B2927" s="9"/>
    </row>
    <row r="2928" spans="2:2" ht="16" x14ac:dyDescent="0.2">
      <c r="B2928" s="9"/>
    </row>
    <row r="2929" spans="2:2" ht="16" x14ac:dyDescent="0.2">
      <c r="B2929" s="9"/>
    </row>
    <row r="2930" spans="2:2" ht="16" x14ac:dyDescent="0.2">
      <c r="B2930" s="9"/>
    </row>
    <row r="2931" spans="2:2" ht="16" x14ac:dyDescent="0.2">
      <c r="B2931" s="9"/>
    </row>
    <row r="2932" spans="2:2" ht="16" x14ac:dyDescent="0.2">
      <c r="B2932" s="9"/>
    </row>
    <row r="2933" spans="2:2" ht="16" x14ac:dyDescent="0.2">
      <c r="B2933" s="9"/>
    </row>
    <row r="2934" spans="2:2" ht="16" x14ac:dyDescent="0.2">
      <c r="B2934" s="9"/>
    </row>
    <row r="2935" spans="2:2" ht="16" x14ac:dyDescent="0.2">
      <c r="B2935" s="9"/>
    </row>
    <row r="2936" spans="2:2" ht="16" x14ac:dyDescent="0.2">
      <c r="B2936" s="9"/>
    </row>
    <row r="2937" spans="2:2" ht="16" x14ac:dyDescent="0.2">
      <c r="B2937" s="9"/>
    </row>
    <row r="2938" spans="2:2" ht="16" x14ac:dyDescent="0.2">
      <c r="B2938" s="9"/>
    </row>
    <row r="2939" spans="2:2" ht="16" x14ac:dyDescent="0.2">
      <c r="B2939" s="9"/>
    </row>
    <row r="2940" spans="2:2" ht="16" x14ac:dyDescent="0.2">
      <c r="B2940" s="9"/>
    </row>
    <row r="2941" spans="2:2" ht="16" x14ac:dyDescent="0.2">
      <c r="B2941" s="9"/>
    </row>
    <row r="2942" spans="2:2" ht="16" x14ac:dyDescent="0.2">
      <c r="B2942" s="9"/>
    </row>
    <row r="2943" spans="2:2" ht="16" x14ac:dyDescent="0.2">
      <c r="B2943" s="9"/>
    </row>
    <row r="2944" spans="2:2" ht="16" x14ac:dyDescent="0.2">
      <c r="B2944" s="9"/>
    </row>
    <row r="2945" spans="2:2" ht="16" x14ac:dyDescent="0.2">
      <c r="B2945" s="9"/>
    </row>
    <row r="2946" spans="2:2" ht="16" x14ac:dyDescent="0.2">
      <c r="B2946" s="9"/>
    </row>
    <row r="2947" spans="2:2" ht="16" x14ac:dyDescent="0.2">
      <c r="B2947" s="9"/>
    </row>
    <row r="2948" spans="2:2" ht="16" x14ac:dyDescent="0.2">
      <c r="B2948" s="9"/>
    </row>
    <row r="2949" spans="2:2" ht="16" x14ac:dyDescent="0.2">
      <c r="B2949" s="9"/>
    </row>
    <row r="2950" spans="2:2" ht="16" x14ac:dyDescent="0.2">
      <c r="B2950" s="9"/>
    </row>
    <row r="2951" spans="2:2" ht="16" x14ac:dyDescent="0.2">
      <c r="B2951" s="9"/>
    </row>
    <row r="2952" spans="2:2" ht="16" x14ac:dyDescent="0.2">
      <c r="B2952" s="9"/>
    </row>
    <row r="2953" spans="2:2" ht="16" x14ac:dyDescent="0.2">
      <c r="B2953" s="9"/>
    </row>
    <row r="2954" spans="2:2" ht="16" x14ac:dyDescent="0.2">
      <c r="B2954" s="9"/>
    </row>
    <row r="2955" spans="2:2" ht="16" x14ac:dyDescent="0.2">
      <c r="B2955" s="9"/>
    </row>
    <row r="2956" spans="2:2" ht="16" x14ac:dyDescent="0.2">
      <c r="B2956" s="9"/>
    </row>
    <row r="2957" spans="2:2" ht="16" x14ac:dyDescent="0.2">
      <c r="B2957" s="9"/>
    </row>
    <row r="2958" spans="2:2" ht="16" x14ac:dyDescent="0.2">
      <c r="B2958" s="9"/>
    </row>
    <row r="2959" spans="2:2" ht="16" x14ac:dyDescent="0.2">
      <c r="B2959" s="9"/>
    </row>
    <row r="2960" spans="2:2" ht="16" x14ac:dyDescent="0.2">
      <c r="B2960" s="9"/>
    </row>
    <row r="2961" spans="2:2" ht="16" x14ac:dyDescent="0.2">
      <c r="B2961" s="9"/>
    </row>
    <row r="2962" spans="2:2" ht="16" x14ac:dyDescent="0.2">
      <c r="B2962" s="9"/>
    </row>
    <row r="2963" spans="2:2" ht="16" x14ac:dyDescent="0.2">
      <c r="B2963" s="9"/>
    </row>
    <row r="2964" spans="2:2" ht="16" x14ac:dyDescent="0.2">
      <c r="B2964" s="9"/>
    </row>
    <row r="2965" spans="2:2" ht="16" x14ac:dyDescent="0.2">
      <c r="B2965" s="9"/>
    </row>
    <row r="2966" spans="2:2" ht="16" x14ac:dyDescent="0.2">
      <c r="B2966" s="9"/>
    </row>
    <row r="2967" spans="2:2" ht="16" x14ac:dyDescent="0.2">
      <c r="B2967" s="9"/>
    </row>
    <row r="2968" spans="2:2" ht="16" x14ac:dyDescent="0.2">
      <c r="B2968" s="9"/>
    </row>
    <row r="2969" spans="2:2" ht="16" x14ac:dyDescent="0.2">
      <c r="B2969" s="9"/>
    </row>
    <row r="2970" spans="2:2" ht="16" x14ac:dyDescent="0.2">
      <c r="B2970" s="9"/>
    </row>
    <row r="2971" spans="2:2" ht="16" x14ac:dyDescent="0.2">
      <c r="B2971" s="9"/>
    </row>
    <row r="2972" spans="2:2" ht="16" x14ac:dyDescent="0.2">
      <c r="B2972" s="9"/>
    </row>
    <row r="2973" spans="2:2" ht="16" x14ac:dyDescent="0.2">
      <c r="B2973" s="9"/>
    </row>
    <row r="2974" spans="2:2" ht="16" x14ac:dyDescent="0.2">
      <c r="B2974" s="9"/>
    </row>
    <row r="2975" spans="2:2" ht="16" x14ac:dyDescent="0.2">
      <c r="B2975" s="9"/>
    </row>
    <row r="2976" spans="2:2" ht="16" x14ac:dyDescent="0.2">
      <c r="B2976" s="9"/>
    </row>
    <row r="2977" spans="2:2" ht="16" x14ac:dyDescent="0.2">
      <c r="B2977" s="9"/>
    </row>
    <row r="2978" spans="2:2" ht="16" x14ac:dyDescent="0.2">
      <c r="B2978" s="9"/>
    </row>
    <row r="2979" spans="2:2" ht="16" x14ac:dyDescent="0.2">
      <c r="B2979" s="9"/>
    </row>
    <row r="2980" spans="2:2" ht="16" x14ac:dyDescent="0.2">
      <c r="B2980" s="9"/>
    </row>
    <row r="2981" spans="2:2" ht="16" x14ac:dyDescent="0.2">
      <c r="B2981" s="9"/>
    </row>
    <row r="2982" spans="2:2" ht="16" x14ac:dyDescent="0.2">
      <c r="B2982" s="9"/>
    </row>
    <row r="2983" spans="2:2" ht="16" x14ac:dyDescent="0.2">
      <c r="B2983" s="9"/>
    </row>
    <row r="2984" spans="2:2" ht="16" x14ac:dyDescent="0.2">
      <c r="B2984" s="9"/>
    </row>
    <row r="2985" spans="2:2" ht="16" x14ac:dyDescent="0.2">
      <c r="B2985" s="9"/>
    </row>
    <row r="2986" spans="2:2" ht="16" x14ac:dyDescent="0.2">
      <c r="B2986" s="9"/>
    </row>
    <row r="2987" spans="2:2" ht="16" x14ac:dyDescent="0.2">
      <c r="B2987" s="9"/>
    </row>
    <row r="2988" spans="2:2" ht="16" x14ac:dyDescent="0.2">
      <c r="B2988" s="9"/>
    </row>
    <row r="2989" spans="2:2" ht="16" x14ac:dyDescent="0.2">
      <c r="B2989" s="9"/>
    </row>
    <row r="2990" spans="2:2" ht="16" x14ac:dyDescent="0.2">
      <c r="B2990" s="9"/>
    </row>
    <row r="2991" spans="2:2" ht="16" x14ac:dyDescent="0.2">
      <c r="B2991" s="9"/>
    </row>
    <row r="2992" spans="2:2" ht="16" x14ac:dyDescent="0.2">
      <c r="B2992" s="9"/>
    </row>
    <row r="2993" spans="2:2" ht="16" x14ac:dyDescent="0.2">
      <c r="B2993" s="9"/>
    </row>
    <row r="2994" spans="2:2" ht="16" x14ac:dyDescent="0.2">
      <c r="B2994" s="9"/>
    </row>
    <row r="2995" spans="2:2" ht="16" x14ac:dyDescent="0.2">
      <c r="B2995" s="9"/>
    </row>
    <row r="2996" spans="2:2" ht="16" x14ac:dyDescent="0.2">
      <c r="B2996" s="9"/>
    </row>
    <row r="2997" spans="2:2" ht="16" x14ac:dyDescent="0.2">
      <c r="B2997" s="9"/>
    </row>
    <row r="2998" spans="2:2" ht="16" x14ac:dyDescent="0.2">
      <c r="B2998" s="9"/>
    </row>
    <row r="2999" spans="2:2" ht="16" x14ac:dyDescent="0.2">
      <c r="B2999" s="9"/>
    </row>
    <row r="3000" spans="2:2" ht="16" x14ac:dyDescent="0.2">
      <c r="B3000" s="9"/>
    </row>
    <row r="3001" spans="2:2" ht="16" x14ac:dyDescent="0.2">
      <c r="B3001" s="9"/>
    </row>
    <row r="3002" spans="2:2" ht="16" x14ac:dyDescent="0.2">
      <c r="B3002" s="9"/>
    </row>
    <row r="3003" spans="2:2" ht="16" x14ac:dyDescent="0.2">
      <c r="B3003" s="9"/>
    </row>
    <row r="3004" spans="2:2" ht="16" x14ac:dyDescent="0.2">
      <c r="B3004" s="9"/>
    </row>
    <row r="3005" spans="2:2" ht="16" x14ac:dyDescent="0.2">
      <c r="B3005" s="9"/>
    </row>
    <row r="3006" spans="2:2" ht="16" x14ac:dyDescent="0.2">
      <c r="B3006" s="9"/>
    </row>
    <row r="3007" spans="2:2" ht="16" x14ac:dyDescent="0.2">
      <c r="B3007" s="9"/>
    </row>
    <row r="3008" spans="2:2" ht="16" x14ac:dyDescent="0.2">
      <c r="B3008" s="9"/>
    </row>
    <row r="3009" spans="2:2" ht="16" x14ac:dyDescent="0.2">
      <c r="B3009" s="9"/>
    </row>
    <row r="3010" spans="2:2" ht="16" x14ac:dyDescent="0.2">
      <c r="B3010" s="9"/>
    </row>
    <row r="3011" spans="2:2" ht="16" x14ac:dyDescent="0.2">
      <c r="B3011" s="9"/>
    </row>
    <row r="3012" spans="2:2" ht="16" x14ac:dyDescent="0.2">
      <c r="B3012" s="9"/>
    </row>
    <row r="3013" spans="2:2" ht="16" x14ac:dyDescent="0.2">
      <c r="B3013" s="9"/>
    </row>
    <row r="3014" spans="2:2" ht="16" x14ac:dyDescent="0.2">
      <c r="B3014" s="9"/>
    </row>
    <row r="3015" spans="2:2" ht="16" x14ac:dyDescent="0.2">
      <c r="B3015" s="9"/>
    </row>
    <row r="3016" spans="2:2" ht="16" x14ac:dyDescent="0.2">
      <c r="B3016" s="9"/>
    </row>
    <row r="3017" spans="2:2" ht="16" x14ac:dyDescent="0.2">
      <c r="B3017" s="9"/>
    </row>
    <row r="3018" spans="2:2" ht="16" x14ac:dyDescent="0.2">
      <c r="B3018" s="9"/>
    </row>
    <row r="3019" spans="2:2" ht="16" x14ac:dyDescent="0.2">
      <c r="B3019" s="9"/>
    </row>
    <row r="3020" spans="2:2" ht="16" x14ac:dyDescent="0.2">
      <c r="B3020" s="9"/>
    </row>
    <row r="3021" spans="2:2" ht="16" x14ac:dyDescent="0.2">
      <c r="B3021" s="9"/>
    </row>
    <row r="3022" spans="2:2" ht="16" x14ac:dyDescent="0.2">
      <c r="B3022" s="9"/>
    </row>
    <row r="3023" spans="2:2" ht="16" x14ac:dyDescent="0.2">
      <c r="B3023" s="9"/>
    </row>
    <row r="3024" spans="2:2" ht="16" x14ac:dyDescent="0.2">
      <c r="B3024" s="9"/>
    </row>
    <row r="3025" spans="2:2" ht="16" x14ac:dyDescent="0.2">
      <c r="B3025" s="9"/>
    </row>
    <row r="3026" spans="2:2" ht="16" x14ac:dyDescent="0.2">
      <c r="B3026" s="9"/>
    </row>
    <row r="3027" spans="2:2" ht="16" x14ac:dyDescent="0.2">
      <c r="B3027" s="9"/>
    </row>
    <row r="3028" spans="2:2" ht="16" x14ac:dyDescent="0.2">
      <c r="B3028" s="9"/>
    </row>
    <row r="3029" spans="2:2" ht="16" x14ac:dyDescent="0.2">
      <c r="B3029" s="9"/>
    </row>
    <row r="3030" spans="2:2" ht="16" x14ac:dyDescent="0.2">
      <c r="B3030" s="9"/>
    </row>
    <row r="3031" spans="2:2" ht="16" x14ac:dyDescent="0.2">
      <c r="B3031" s="9"/>
    </row>
    <row r="3032" spans="2:2" ht="16" x14ac:dyDescent="0.2">
      <c r="B3032" s="9"/>
    </row>
    <row r="3033" spans="2:2" ht="16" x14ac:dyDescent="0.2">
      <c r="B3033" s="9"/>
    </row>
    <row r="3034" spans="2:2" ht="16" x14ac:dyDescent="0.2">
      <c r="B3034" s="9"/>
    </row>
    <row r="3035" spans="2:2" ht="16" x14ac:dyDescent="0.2">
      <c r="B3035" s="9"/>
    </row>
    <row r="3036" spans="2:2" ht="16" x14ac:dyDescent="0.2">
      <c r="B3036" s="9"/>
    </row>
    <row r="3037" spans="2:2" ht="16" x14ac:dyDescent="0.2">
      <c r="B3037" s="9"/>
    </row>
    <row r="3038" spans="2:2" ht="16" x14ac:dyDescent="0.2">
      <c r="B3038" s="9"/>
    </row>
    <row r="3039" spans="2:2" ht="16" x14ac:dyDescent="0.2">
      <c r="B3039" s="9"/>
    </row>
    <row r="3040" spans="2:2" ht="16" x14ac:dyDescent="0.2">
      <c r="B3040" s="9"/>
    </row>
    <row r="3041" spans="2:2" ht="16" x14ac:dyDescent="0.2">
      <c r="B3041" s="9"/>
    </row>
    <row r="3042" spans="2:2" ht="16" x14ac:dyDescent="0.2">
      <c r="B3042" s="9"/>
    </row>
    <row r="3043" spans="2:2" ht="16" x14ac:dyDescent="0.2">
      <c r="B3043" s="9"/>
    </row>
    <row r="3044" spans="2:2" ht="16" x14ac:dyDescent="0.2">
      <c r="B3044" s="9"/>
    </row>
    <row r="3045" spans="2:2" ht="16" x14ac:dyDescent="0.2">
      <c r="B3045" s="9"/>
    </row>
    <row r="3046" spans="2:2" ht="16" x14ac:dyDescent="0.2">
      <c r="B3046" s="9"/>
    </row>
    <row r="3047" spans="2:2" ht="16" x14ac:dyDescent="0.2">
      <c r="B3047" s="9"/>
    </row>
    <row r="3048" spans="2:2" ht="16" x14ac:dyDescent="0.2">
      <c r="B3048" s="9"/>
    </row>
    <row r="3049" spans="2:2" ht="16" x14ac:dyDescent="0.2">
      <c r="B3049" s="9"/>
    </row>
    <row r="3050" spans="2:2" ht="16" x14ac:dyDescent="0.2">
      <c r="B3050" s="9"/>
    </row>
    <row r="3051" spans="2:2" ht="16" x14ac:dyDescent="0.2">
      <c r="B3051" s="9"/>
    </row>
    <row r="3052" spans="2:2" ht="16" x14ac:dyDescent="0.2">
      <c r="B3052" s="9"/>
    </row>
    <row r="3053" spans="2:2" ht="16" x14ac:dyDescent="0.2">
      <c r="B3053" s="9"/>
    </row>
    <row r="3054" spans="2:2" ht="16" x14ac:dyDescent="0.2">
      <c r="B3054" s="9"/>
    </row>
    <row r="3055" spans="2:2" ht="16" x14ac:dyDescent="0.2">
      <c r="B3055" s="9"/>
    </row>
    <row r="3056" spans="2:2" ht="16" x14ac:dyDescent="0.2">
      <c r="B3056" s="9"/>
    </row>
    <row r="3057" spans="2:2" ht="16" x14ac:dyDescent="0.2">
      <c r="B3057" s="9"/>
    </row>
    <row r="3058" spans="2:2" ht="16" x14ac:dyDescent="0.2">
      <c r="B3058" s="9"/>
    </row>
    <row r="3059" spans="2:2" ht="16" x14ac:dyDescent="0.2">
      <c r="B3059" s="9"/>
    </row>
    <row r="3060" spans="2:2" ht="16" x14ac:dyDescent="0.2">
      <c r="B3060" s="9"/>
    </row>
    <row r="3061" spans="2:2" ht="16" x14ac:dyDescent="0.2">
      <c r="B3061" s="9"/>
    </row>
    <row r="3062" spans="2:2" ht="16" x14ac:dyDescent="0.2">
      <c r="B3062" s="9"/>
    </row>
    <row r="3063" spans="2:2" ht="16" x14ac:dyDescent="0.2">
      <c r="B3063" s="9"/>
    </row>
    <row r="3064" spans="2:2" ht="16" x14ac:dyDescent="0.2">
      <c r="B3064" s="9"/>
    </row>
    <row r="3065" spans="2:2" ht="16" x14ac:dyDescent="0.2">
      <c r="B3065" s="9"/>
    </row>
    <row r="3066" spans="2:2" ht="16" x14ac:dyDescent="0.2">
      <c r="B3066" s="9"/>
    </row>
    <row r="3067" spans="2:2" ht="16" x14ac:dyDescent="0.2">
      <c r="B3067" s="9"/>
    </row>
    <row r="3068" spans="2:2" ht="16" x14ac:dyDescent="0.2">
      <c r="B3068" s="9"/>
    </row>
    <row r="3069" spans="2:2" ht="16" x14ac:dyDescent="0.2">
      <c r="B3069" s="9"/>
    </row>
    <row r="3070" spans="2:2" ht="16" x14ac:dyDescent="0.2">
      <c r="B3070" s="9"/>
    </row>
    <row r="3071" spans="2:2" ht="16" x14ac:dyDescent="0.2">
      <c r="B3071" s="9"/>
    </row>
    <row r="3072" spans="2:2" ht="16" x14ac:dyDescent="0.2">
      <c r="B3072" s="9"/>
    </row>
    <row r="3073" spans="2:2" ht="16" x14ac:dyDescent="0.2">
      <c r="B3073" s="9"/>
    </row>
    <row r="3074" spans="2:2" ht="16" x14ac:dyDescent="0.2">
      <c r="B3074" s="9"/>
    </row>
    <row r="3075" spans="2:2" ht="16" x14ac:dyDescent="0.2">
      <c r="B3075" s="9"/>
    </row>
    <row r="3076" spans="2:2" ht="16" x14ac:dyDescent="0.2">
      <c r="B3076" s="9"/>
    </row>
    <row r="3077" spans="2:2" ht="16" x14ac:dyDescent="0.2">
      <c r="B3077" s="9"/>
    </row>
    <row r="3078" spans="2:2" ht="16" x14ac:dyDescent="0.2">
      <c r="B3078" s="9"/>
    </row>
    <row r="3079" spans="2:2" ht="16" x14ac:dyDescent="0.2">
      <c r="B3079" s="9"/>
    </row>
    <row r="3080" spans="2:2" ht="16" x14ac:dyDescent="0.2">
      <c r="B3080" s="9"/>
    </row>
    <row r="3081" spans="2:2" ht="16" x14ac:dyDescent="0.2">
      <c r="B3081" s="9"/>
    </row>
    <row r="3082" spans="2:2" ht="16" x14ac:dyDescent="0.2">
      <c r="B3082" s="9"/>
    </row>
    <row r="3083" spans="2:2" ht="16" x14ac:dyDescent="0.2">
      <c r="B3083" s="9"/>
    </row>
    <row r="3084" spans="2:2" ht="16" x14ac:dyDescent="0.2">
      <c r="B3084" s="9"/>
    </row>
    <row r="3085" spans="2:2" ht="16" x14ac:dyDescent="0.2">
      <c r="B3085" s="9"/>
    </row>
    <row r="3086" spans="2:2" ht="16" x14ac:dyDescent="0.2">
      <c r="B3086" s="9"/>
    </row>
    <row r="3087" spans="2:2" ht="16" x14ac:dyDescent="0.2">
      <c r="B3087" s="9"/>
    </row>
    <row r="3088" spans="2:2" ht="16" x14ac:dyDescent="0.2">
      <c r="B3088" s="9"/>
    </row>
    <row r="3089" spans="2:2" ht="16" x14ac:dyDescent="0.2">
      <c r="B3089" s="9"/>
    </row>
    <row r="3090" spans="2:2" ht="16" x14ac:dyDescent="0.2">
      <c r="B3090" s="9"/>
    </row>
    <row r="3091" spans="2:2" ht="16" x14ac:dyDescent="0.2">
      <c r="B3091" s="9"/>
    </row>
    <row r="3092" spans="2:2" ht="16" x14ac:dyDescent="0.2">
      <c r="B3092" s="9"/>
    </row>
    <row r="3093" spans="2:2" ht="16" x14ac:dyDescent="0.2">
      <c r="B3093" s="9"/>
    </row>
    <row r="3094" spans="2:2" ht="16" x14ac:dyDescent="0.2">
      <c r="B3094" s="9"/>
    </row>
    <row r="3095" spans="2:2" ht="16" x14ac:dyDescent="0.2">
      <c r="B3095" s="9"/>
    </row>
    <row r="3096" spans="2:2" ht="16" x14ac:dyDescent="0.2">
      <c r="B3096" s="9"/>
    </row>
    <row r="3097" spans="2:2" ht="16" x14ac:dyDescent="0.2">
      <c r="B3097" s="9"/>
    </row>
    <row r="3098" spans="2:2" ht="16" x14ac:dyDescent="0.2">
      <c r="B3098" s="9"/>
    </row>
    <row r="3099" spans="2:2" ht="16" x14ac:dyDescent="0.2">
      <c r="B3099" s="9"/>
    </row>
    <row r="3100" spans="2:2" ht="16" x14ac:dyDescent="0.2">
      <c r="B3100" s="9"/>
    </row>
    <row r="3101" spans="2:2" ht="16" x14ac:dyDescent="0.2">
      <c r="B3101" s="9"/>
    </row>
    <row r="3102" spans="2:2" ht="16" x14ac:dyDescent="0.2">
      <c r="B3102" s="9"/>
    </row>
    <row r="3103" spans="2:2" ht="16" x14ac:dyDescent="0.2">
      <c r="B3103" s="9"/>
    </row>
    <row r="3104" spans="2:2" ht="16" x14ac:dyDescent="0.2">
      <c r="B3104" s="9"/>
    </row>
    <row r="3105" spans="2:2" ht="16" x14ac:dyDescent="0.2">
      <c r="B3105" s="9"/>
    </row>
    <row r="3106" spans="2:2" ht="16" x14ac:dyDescent="0.2">
      <c r="B3106" s="9"/>
    </row>
    <row r="3107" spans="2:2" ht="16" x14ac:dyDescent="0.2">
      <c r="B3107" s="9"/>
    </row>
    <row r="3108" spans="2:2" ht="16" x14ac:dyDescent="0.2">
      <c r="B3108" s="9"/>
    </row>
    <row r="3109" spans="2:2" ht="16" x14ac:dyDescent="0.2">
      <c r="B3109" s="9"/>
    </row>
    <row r="3110" spans="2:2" ht="16" x14ac:dyDescent="0.2">
      <c r="B3110" s="9"/>
    </row>
    <row r="3111" spans="2:2" ht="16" x14ac:dyDescent="0.2">
      <c r="B3111" s="9"/>
    </row>
    <row r="3112" spans="2:2" ht="16" x14ac:dyDescent="0.2">
      <c r="B3112" s="9"/>
    </row>
    <row r="3113" spans="2:2" ht="16" x14ac:dyDescent="0.2">
      <c r="B3113" s="9"/>
    </row>
    <row r="3114" spans="2:2" ht="16" x14ac:dyDescent="0.2">
      <c r="B3114" s="9"/>
    </row>
    <row r="3115" spans="2:2" ht="16" x14ac:dyDescent="0.2">
      <c r="B3115" s="9"/>
    </row>
    <row r="3116" spans="2:2" ht="16" x14ac:dyDescent="0.2">
      <c r="B3116" s="9"/>
    </row>
    <row r="3117" spans="2:2" ht="16" x14ac:dyDescent="0.2">
      <c r="B3117" s="9"/>
    </row>
    <row r="3118" spans="2:2" ht="16" x14ac:dyDescent="0.2">
      <c r="B3118" s="9"/>
    </row>
    <row r="3119" spans="2:2" ht="16" x14ac:dyDescent="0.2">
      <c r="B3119" s="9"/>
    </row>
    <row r="3120" spans="2:2" ht="16" x14ac:dyDescent="0.2">
      <c r="B3120" s="9"/>
    </row>
    <row r="3121" spans="2:2" ht="16" x14ac:dyDescent="0.2">
      <c r="B3121" s="9"/>
    </row>
    <row r="3122" spans="2:2" ht="16" x14ac:dyDescent="0.2">
      <c r="B3122" s="9"/>
    </row>
    <row r="3123" spans="2:2" ht="16" x14ac:dyDescent="0.2">
      <c r="B3123" s="9"/>
    </row>
    <row r="3124" spans="2:2" ht="16" x14ac:dyDescent="0.2">
      <c r="B3124" s="9"/>
    </row>
    <row r="3125" spans="2:2" ht="16" x14ac:dyDescent="0.2">
      <c r="B3125" s="9"/>
    </row>
    <row r="3126" spans="2:2" ht="16" x14ac:dyDescent="0.2">
      <c r="B3126" s="9"/>
    </row>
    <row r="3127" spans="2:2" ht="16" x14ac:dyDescent="0.2">
      <c r="B3127" s="9"/>
    </row>
    <row r="3128" spans="2:2" ht="16" x14ac:dyDescent="0.2">
      <c r="B3128" s="9"/>
    </row>
    <row r="3129" spans="2:2" ht="16" x14ac:dyDescent="0.2">
      <c r="B3129" s="9"/>
    </row>
    <row r="3130" spans="2:2" ht="16" x14ac:dyDescent="0.2">
      <c r="B3130" s="9"/>
    </row>
    <row r="3131" spans="2:2" ht="16" x14ac:dyDescent="0.2">
      <c r="B3131" s="9"/>
    </row>
    <row r="3132" spans="2:2" ht="16" x14ac:dyDescent="0.2">
      <c r="B3132" s="9"/>
    </row>
    <row r="3133" spans="2:2" ht="16" x14ac:dyDescent="0.2">
      <c r="B3133" s="9"/>
    </row>
    <row r="3134" spans="2:2" ht="16" x14ac:dyDescent="0.2">
      <c r="B3134" s="9"/>
    </row>
    <row r="3135" spans="2:2" ht="16" x14ac:dyDescent="0.2">
      <c r="B3135" s="9"/>
    </row>
    <row r="3136" spans="2:2" ht="16" x14ac:dyDescent="0.2">
      <c r="B3136" s="9"/>
    </row>
    <row r="3137" spans="2:2" ht="16" x14ac:dyDescent="0.2">
      <c r="B3137" s="9"/>
    </row>
    <row r="3138" spans="2:2" ht="16" x14ac:dyDescent="0.2">
      <c r="B3138" s="9"/>
    </row>
    <row r="3139" spans="2:2" ht="16" x14ac:dyDescent="0.2">
      <c r="B3139" s="9"/>
    </row>
    <row r="3140" spans="2:2" ht="16" x14ac:dyDescent="0.2">
      <c r="B3140" s="9"/>
    </row>
    <row r="3141" spans="2:2" ht="16" x14ac:dyDescent="0.2">
      <c r="B3141" s="9"/>
    </row>
    <row r="3142" spans="2:2" ht="16" x14ac:dyDescent="0.2">
      <c r="B3142" s="9"/>
    </row>
    <row r="3143" spans="2:2" ht="16" x14ac:dyDescent="0.2">
      <c r="B3143" s="9"/>
    </row>
    <row r="3144" spans="2:2" ht="16" x14ac:dyDescent="0.2">
      <c r="B3144" s="9"/>
    </row>
    <row r="3145" spans="2:2" ht="16" x14ac:dyDescent="0.2">
      <c r="B3145" s="9"/>
    </row>
    <row r="3146" spans="2:2" ht="16" x14ac:dyDescent="0.2">
      <c r="B3146" s="9"/>
    </row>
    <row r="3147" spans="2:2" ht="16" x14ac:dyDescent="0.2">
      <c r="B3147" s="9"/>
    </row>
    <row r="3148" spans="2:2" ht="16" x14ac:dyDescent="0.2">
      <c r="B3148" s="9"/>
    </row>
    <row r="3149" spans="2:2" ht="16" x14ac:dyDescent="0.2">
      <c r="B3149" s="9"/>
    </row>
    <row r="3150" spans="2:2" ht="16" x14ac:dyDescent="0.2">
      <c r="B3150" s="9"/>
    </row>
    <row r="3151" spans="2:2" ht="16" x14ac:dyDescent="0.2">
      <c r="B3151" s="9"/>
    </row>
    <row r="3152" spans="2:2" ht="16" x14ac:dyDescent="0.2">
      <c r="B3152" s="9"/>
    </row>
    <row r="3153" spans="2:2" ht="16" x14ac:dyDescent="0.2">
      <c r="B3153" s="9"/>
    </row>
    <row r="3154" spans="2:2" ht="16" x14ac:dyDescent="0.2">
      <c r="B3154" s="9"/>
    </row>
    <row r="3155" spans="2:2" ht="16" x14ac:dyDescent="0.2">
      <c r="B3155" s="9"/>
    </row>
    <row r="3156" spans="2:2" ht="16" x14ac:dyDescent="0.2">
      <c r="B3156" s="9"/>
    </row>
    <row r="3157" spans="2:2" ht="16" x14ac:dyDescent="0.2">
      <c r="B3157" s="9"/>
    </row>
    <row r="3158" spans="2:2" ht="16" x14ac:dyDescent="0.2">
      <c r="B3158" s="9"/>
    </row>
    <row r="3159" spans="2:2" ht="16" x14ac:dyDescent="0.2">
      <c r="B3159" s="9"/>
    </row>
    <row r="3160" spans="2:2" ht="16" x14ac:dyDescent="0.2">
      <c r="B3160" s="9"/>
    </row>
    <row r="3161" spans="2:2" ht="16" x14ac:dyDescent="0.2">
      <c r="B3161" s="9"/>
    </row>
    <row r="3162" spans="2:2" ht="16" x14ac:dyDescent="0.2">
      <c r="B3162" s="9"/>
    </row>
    <row r="3163" spans="2:2" ht="16" x14ac:dyDescent="0.2">
      <c r="B3163" s="9"/>
    </row>
    <row r="3164" spans="2:2" ht="16" x14ac:dyDescent="0.2">
      <c r="B3164" s="9"/>
    </row>
    <row r="3165" spans="2:2" ht="16" x14ac:dyDescent="0.2">
      <c r="B3165" s="9"/>
    </row>
    <row r="3166" spans="2:2" ht="16" x14ac:dyDescent="0.2">
      <c r="B3166" s="9"/>
    </row>
    <row r="3167" spans="2:2" ht="16" x14ac:dyDescent="0.2">
      <c r="B3167" s="9"/>
    </row>
    <row r="3168" spans="2:2" ht="16" x14ac:dyDescent="0.2">
      <c r="B3168" s="9"/>
    </row>
    <row r="3169" spans="2:2" ht="16" x14ac:dyDescent="0.2">
      <c r="B3169" s="9"/>
    </row>
    <row r="3170" spans="2:2" ht="16" x14ac:dyDescent="0.2">
      <c r="B3170" s="9"/>
    </row>
    <row r="3171" spans="2:2" ht="16" x14ac:dyDescent="0.2">
      <c r="B3171" s="9"/>
    </row>
    <row r="3172" spans="2:2" ht="16" x14ac:dyDescent="0.2">
      <c r="B3172" s="9"/>
    </row>
    <row r="3173" spans="2:2" ht="16" x14ac:dyDescent="0.2">
      <c r="B3173" s="9"/>
    </row>
    <row r="3174" spans="2:2" ht="16" x14ac:dyDescent="0.2">
      <c r="B3174" s="9"/>
    </row>
    <row r="3175" spans="2:2" ht="16" x14ac:dyDescent="0.2">
      <c r="B3175" s="9"/>
    </row>
    <row r="3176" spans="2:2" ht="16" x14ac:dyDescent="0.2">
      <c r="B3176" s="9"/>
    </row>
    <row r="3177" spans="2:2" ht="16" x14ac:dyDescent="0.2">
      <c r="B3177" s="9"/>
    </row>
    <row r="3178" spans="2:2" ht="16" x14ac:dyDescent="0.2">
      <c r="B3178" s="9"/>
    </row>
    <row r="3179" spans="2:2" ht="16" x14ac:dyDescent="0.2">
      <c r="B3179" s="9"/>
    </row>
    <row r="3180" spans="2:2" ht="16" x14ac:dyDescent="0.2">
      <c r="B3180" s="9"/>
    </row>
    <row r="3181" spans="2:2" ht="16" x14ac:dyDescent="0.2">
      <c r="B3181" s="9"/>
    </row>
    <row r="3182" spans="2:2" ht="16" x14ac:dyDescent="0.2">
      <c r="B3182" s="9"/>
    </row>
    <row r="3183" spans="2:2" ht="16" x14ac:dyDescent="0.2">
      <c r="B3183" s="9"/>
    </row>
    <row r="3184" spans="2:2" ht="16" x14ac:dyDescent="0.2">
      <c r="B3184" s="9"/>
    </row>
    <row r="3185" spans="2:2" ht="16" x14ac:dyDescent="0.2">
      <c r="B3185" s="9"/>
    </row>
    <row r="3186" spans="2:2" ht="16" x14ac:dyDescent="0.2">
      <c r="B3186" s="9"/>
    </row>
    <row r="3187" spans="2:2" ht="16" x14ac:dyDescent="0.2">
      <c r="B3187" s="9"/>
    </row>
    <row r="3188" spans="2:2" ht="16" x14ac:dyDescent="0.2">
      <c r="B3188" s="9"/>
    </row>
    <row r="3189" spans="2:2" ht="16" x14ac:dyDescent="0.2">
      <c r="B3189" s="9"/>
    </row>
    <row r="3190" spans="2:2" ht="16" x14ac:dyDescent="0.2">
      <c r="B3190" s="9"/>
    </row>
    <row r="3191" spans="2:2" ht="16" x14ac:dyDescent="0.2">
      <c r="B3191" s="9"/>
    </row>
    <row r="3192" spans="2:2" ht="16" x14ac:dyDescent="0.2">
      <c r="B3192" s="9"/>
    </row>
    <row r="3193" spans="2:2" ht="16" x14ac:dyDescent="0.2">
      <c r="B3193" s="9"/>
    </row>
    <row r="3194" spans="2:2" ht="16" x14ac:dyDescent="0.2">
      <c r="B3194" s="9"/>
    </row>
    <row r="3195" spans="2:2" ht="16" x14ac:dyDescent="0.2">
      <c r="B3195" s="9"/>
    </row>
    <row r="3196" spans="2:2" ht="16" x14ac:dyDescent="0.2">
      <c r="B3196" s="9"/>
    </row>
    <row r="3197" spans="2:2" ht="16" x14ac:dyDescent="0.2">
      <c r="B3197" s="9"/>
    </row>
    <row r="3198" spans="2:2" ht="16" x14ac:dyDescent="0.2">
      <c r="B3198" s="9"/>
    </row>
    <row r="3199" spans="2:2" ht="16" x14ac:dyDescent="0.2">
      <c r="B3199" s="9"/>
    </row>
    <row r="3200" spans="2:2" ht="16" x14ac:dyDescent="0.2">
      <c r="B3200" s="9"/>
    </row>
    <row r="3201" spans="2:2" ht="16" x14ac:dyDescent="0.2">
      <c r="B3201" s="9"/>
    </row>
    <row r="3202" spans="2:2" ht="16" x14ac:dyDescent="0.2">
      <c r="B3202" s="9"/>
    </row>
    <row r="3203" spans="2:2" ht="16" x14ac:dyDescent="0.2">
      <c r="B3203" s="9"/>
    </row>
    <row r="3204" spans="2:2" ht="16" x14ac:dyDescent="0.2">
      <c r="B3204" s="9"/>
    </row>
    <row r="3205" spans="2:2" ht="16" x14ac:dyDescent="0.2">
      <c r="B3205" s="9"/>
    </row>
    <row r="3206" spans="2:2" ht="16" x14ac:dyDescent="0.2">
      <c r="B3206" s="9"/>
    </row>
    <row r="3207" spans="2:2" ht="16" x14ac:dyDescent="0.2">
      <c r="B3207" s="9"/>
    </row>
    <row r="3208" spans="2:2" ht="16" x14ac:dyDescent="0.2">
      <c r="B3208" s="9"/>
    </row>
    <row r="3209" spans="2:2" ht="16" x14ac:dyDescent="0.2">
      <c r="B3209" s="9"/>
    </row>
    <row r="3210" spans="2:2" ht="16" x14ac:dyDescent="0.2">
      <c r="B3210" s="9"/>
    </row>
    <row r="3211" spans="2:2" ht="16" x14ac:dyDescent="0.2">
      <c r="B3211" s="9"/>
    </row>
    <row r="3212" spans="2:2" ht="16" x14ac:dyDescent="0.2">
      <c r="B3212" s="9"/>
    </row>
    <row r="3213" spans="2:2" ht="16" x14ac:dyDescent="0.2">
      <c r="B3213" s="9"/>
    </row>
    <row r="3214" spans="2:2" ht="16" x14ac:dyDescent="0.2">
      <c r="B3214" s="9"/>
    </row>
    <row r="3215" spans="2:2" ht="16" x14ac:dyDescent="0.2">
      <c r="B3215" s="9"/>
    </row>
    <row r="3216" spans="2:2" ht="16" x14ac:dyDescent="0.2">
      <c r="B3216" s="9"/>
    </row>
    <row r="3217" spans="2:2" ht="16" x14ac:dyDescent="0.2">
      <c r="B3217" s="9"/>
    </row>
    <row r="3218" spans="2:2" ht="16" x14ac:dyDescent="0.2">
      <c r="B3218" s="9"/>
    </row>
    <row r="3219" spans="2:2" ht="16" x14ac:dyDescent="0.2">
      <c r="B3219" s="9"/>
    </row>
    <row r="3220" spans="2:2" ht="16" x14ac:dyDescent="0.2">
      <c r="B3220" s="9"/>
    </row>
    <row r="3221" spans="2:2" ht="16" x14ac:dyDescent="0.2">
      <c r="B3221" s="9"/>
    </row>
    <row r="3222" spans="2:2" ht="16" x14ac:dyDescent="0.2">
      <c r="B3222" s="9"/>
    </row>
    <row r="3223" spans="2:2" ht="16" x14ac:dyDescent="0.2">
      <c r="B3223" s="9"/>
    </row>
    <row r="3224" spans="2:2" ht="16" x14ac:dyDescent="0.2">
      <c r="B3224" s="9"/>
    </row>
    <row r="3225" spans="2:2" ht="16" x14ac:dyDescent="0.2">
      <c r="B3225" s="9"/>
    </row>
    <row r="3226" spans="2:2" ht="16" x14ac:dyDescent="0.2">
      <c r="B3226" s="9"/>
    </row>
    <row r="3227" spans="2:2" ht="16" x14ac:dyDescent="0.2">
      <c r="B3227" s="9"/>
    </row>
    <row r="3228" spans="2:2" ht="16" x14ac:dyDescent="0.2">
      <c r="B3228" s="9"/>
    </row>
    <row r="3229" spans="2:2" ht="16" x14ac:dyDescent="0.2">
      <c r="B3229" s="9"/>
    </row>
    <row r="3230" spans="2:2" ht="16" x14ac:dyDescent="0.2">
      <c r="B3230" s="9"/>
    </row>
    <row r="3231" spans="2:2" ht="16" x14ac:dyDescent="0.2">
      <c r="B3231" s="9"/>
    </row>
    <row r="3232" spans="2:2" ht="16" x14ac:dyDescent="0.2">
      <c r="B3232" s="9"/>
    </row>
    <row r="3233" spans="2:2" ht="16" x14ac:dyDescent="0.2">
      <c r="B3233" s="9"/>
    </row>
    <row r="3234" spans="2:2" ht="16" x14ac:dyDescent="0.2">
      <c r="B3234" s="9"/>
    </row>
    <row r="3235" spans="2:2" ht="16" x14ac:dyDescent="0.2">
      <c r="B3235" s="9"/>
    </row>
    <row r="3236" spans="2:2" ht="16" x14ac:dyDescent="0.2">
      <c r="B3236" s="9"/>
    </row>
    <row r="3237" spans="2:2" ht="16" x14ac:dyDescent="0.2">
      <c r="B3237" s="9"/>
    </row>
    <row r="3238" spans="2:2" ht="16" x14ac:dyDescent="0.2">
      <c r="B3238" s="9"/>
    </row>
    <row r="3239" spans="2:2" ht="16" x14ac:dyDescent="0.2">
      <c r="B3239" s="9"/>
    </row>
    <row r="3240" spans="2:2" ht="16" x14ac:dyDescent="0.2">
      <c r="B3240" s="9"/>
    </row>
    <row r="3241" spans="2:2" ht="16" x14ac:dyDescent="0.2">
      <c r="B3241" s="9"/>
    </row>
    <row r="3242" spans="2:2" ht="16" x14ac:dyDescent="0.2">
      <c r="B3242" s="9"/>
    </row>
    <row r="3243" spans="2:2" ht="16" x14ac:dyDescent="0.2">
      <c r="B3243" s="9"/>
    </row>
    <row r="3244" spans="2:2" ht="16" x14ac:dyDescent="0.2">
      <c r="B3244" s="9"/>
    </row>
    <row r="3245" spans="2:2" ht="16" x14ac:dyDescent="0.2">
      <c r="B3245" s="9"/>
    </row>
    <row r="3246" spans="2:2" ht="16" x14ac:dyDescent="0.2">
      <c r="B3246" s="9"/>
    </row>
    <row r="3247" spans="2:2" ht="16" x14ac:dyDescent="0.2">
      <c r="B3247" s="9"/>
    </row>
    <row r="3248" spans="2:2" ht="16" x14ac:dyDescent="0.2">
      <c r="B3248" s="9"/>
    </row>
    <row r="3249" spans="2:2" ht="16" x14ac:dyDescent="0.2">
      <c r="B3249" s="9"/>
    </row>
    <row r="3250" spans="2:2" ht="16" x14ac:dyDescent="0.2">
      <c r="B3250" s="9"/>
    </row>
    <row r="3251" spans="2:2" ht="16" x14ac:dyDescent="0.2">
      <c r="B3251" s="9"/>
    </row>
    <row r="3252" spans="2:2" ht="16" x14ac:dyDescent="0.2">
      <c r="B3252" s="9"/>
    </row>
    <row r="3253" spans="2:2" ht="16" x14ac:dyDescent="0.2">
      <c r="B3253" s="9"/>
    </row>
    <row r="3254" spans="2:2" ht="16" x14ac:dyDescent="0.2">
      <c r="B3254" s="9"/>
    </row>
    <row r="3255" spans="2:2" ht="16" x14ac:dyDescent="0.2">
      <c r="B3255" s="9"/>
    </row>
    <row r="3256" spans="2:2" ht="16" x14ac:dyDescent="0.2">
      <c r="B3256" s="9"/>
    </row>
    <row r="3257" spans="2:2" ht="16" x14ac:dyDescent="0.2">
      <c r="B3257" s="9"/>
    </row>
    <row r="3258" spans="2:2" ht="16" x14ac:dyDescent="0.2">
      <c r="B3258" s="9"/>
    </row>
    <row r="3259" spans="2:2" ht="16" x14ac:dyDescent="0.2">
      <c r="B3259" s="9"/>
    </row>
    <row r="3260" spans="2:2" ht="16" x14ac:dyDescent="0.2">
      <c r="B3260" s="9"/>
    </row>
    <row r="3261" spans="2:2" ht="16" x14ac:dyDescent="0.2">
      <c r="B3261" s="9"/>
    </row>
    <row r="3262" spans="2:2" ht="16" x14ac:dyDescent="0.2">
      <c r="B3262" s="9"/>
    </row>
    <row r="3263" spans="2:2" ht="16" x14ac:dyDescent="0.2">
      <c r="B3263" s="9"/>
    </row>
    <row r="3264" spans="2:2" ht="16" x14ac:dyDescent="0.2">
      <c r="B3264" s="9"/>
    </row>
    <row r="3265" spans="2:2" ht="16" x14ac:dyDescent="0.2">
      <c r="B3265" s="9"/>
    </row>
    <row r="3266" spans="2:2" ht="16" x14ac:dyDescent="0.2">
      <c r="B3266" s="9"/>
    </row>
    <row r="3267" spans="2:2" ht="16" x14ac:dyDescent="0.2">
      <c r="B3267" s="9"/>
    </row>
    <row r="3268" spans="2:2" ht="16" x14ac:dyDescent="0.2">
      <c r="B3268" s="9"/>
    </row>
    <row r="3269" spans="2:2" ht="16" x14ac:dyDescent="0.2">
      <c r="B3269" s="9"/>
    </row>
    <row r="3270" spans="2:2" ht="16" x14ac:dyDescent="0.2">
      <c r="B3270" s="9"/>
    </row>
    <row r="3271" spans="2:2" ht="16" x14ac:dyDescent="0.2">
      <c r="B3271" s="9"/>
    </row>
    <row r="3272" spans="2:2" ht="16" x14ac:dyDescent="0.2">
      <c r="B3272" s="9"/>
    </row>
    <row r="3273" spans="2:2" ht="16" x14ac:dyDescent="0.2">
      <c r="B3273" s="9"/>
    </row>
    <row r="3274" spans="2:2" ht="16" x14ac:dyDescent="0.2">
      <c r="B3274" s="9"/>
    </row>
    <row r="3275" spans="2:2" ht="16" x14ac:dyDescent="0.2">
      <c r="B3275" s="9"/>
    </row>
    <row r="3276" spans="2:2" ht="16" x14ac:dyDescent="0.2">
      <c r="B3276" s="9"/>
    </row>
    <row r="3277" spans="2:2" ht="16" x14ac:dyDescent="0.2">
      <c r="B3277" s="9"/>
    </row>
    <row r="3278" spans="2:2" ht="16" x14ac:dyDescent="0.2">
      <c r="B3278" s="9"/>
    </row>
    <row r="3279" spans="2:2" ht="16" x14ac:dyDescent="0.2">
      <c r="B3279" s="9"/>
    </row>
    <row r="3280" spans="2:2" ht="16" x14ac:dyDescent="0.2">
      <c r="B3280" s="9"/>
    </row>
    <row r="3281" spans="2:2" ht="16" x14ac:dyDescent="0.2">
      <c r="B3281" s="9"/>
    </row>
    <row r="3282" spans="2:2" ht="16" x14ac:dyDescent="0.2">
      <c r="B3282" s="9"/>
    </row>
    <row r="3283" spans="2:2" ht="16" x14ac:dyDescent="0.2">
      <c r="B3283" s="9"/>
    </row>
    <row r="3284" spans="2:2" ht="16" x14ac:dyDescent="0.2">
      <c r="B3284" s="9"/>
    </row>
    <row r="3285" spans="2:2" ht="16" x14ac:dyDescent="0.2">
      <c r="B3285" s="9"/>
    </row>
    <row r="3286" spans="2:2" ht="16" x14ac:dyDescent="0.2">
      <c r="B3286" s="9"/>
    </row>
    <row r="3287" spans="2:2" ht="16" x14ac:dyDescent="0.2">
      <c r="B3287" s="9"/>
    </row>
    <row r="3288" spans="2:2" ht="16" x14ac:dyDescent="0.2">
      <c r="B3288" s="9"/>
    </row>
    <row r="3289" spans="2:2" ht="16" x14ac:dyDescent="0.2">
      <c r="B3289" s="9"/>
    </row>
    <row r="3290" spans="2:2" ht="16" x14ac:dyDescent="0.2">
      <c r="B3290" s="9"/>
    </row>
    <row r="3291" spans="2:2" ht="16" x14ac:dyDescent="0.2">
      <c r="B3291" s="9"/>
    </row>
    <row r="3292" spans="2:2" ht="16" x14ac:dyDescent="0.2">
      <c r="B3292" s="9"/>
    </row>
    <row r="3293" spans="2:2" ht="16" x14ac:dyDescent="0.2">
      <c r="B3293" s="9"/>
    </row>
    <row r="3294" spans="2:2" ht="16" x14ac:dyDescent="0.2">
      <c r="B3294" s="9"/>
    </row>
    <row r="3295" spans="2:2" ht="16" x14ac:dyDescent="0.2">
      <c r="B3295" s="9"/>
    </row>
    <row r="3296" spans="2:2" ht="16" x14ac:dyDescent="0.2">
      <c r="B3296" s="9"/>
    </row>
    <row r="3297" spans="2:2" ht="16" x14ac:dyDescent="0.2">
      <c r="B3297" s="9"/>
    </row>
    <row r="3298" spans="2:2" ht="16" x14ac:dyDescent="0.2">
      <c r="B3298" s="9"/>
    </row>
    <row r="3299" spans="2:2" ht="16" x14ac:dyDescent="0.2">
      <c r="B3299" s="9"/>
    </row>
    <row r="3300" spans="2:2" ht="16" x14ac:dyDescent="0.2">
      <c r="B3300" s="9"/>
    </row>
    <row r="3301" spans="2:2" ht="16" x14ac:dyDescent="0.2">
      <c r="B3301" s="9"/>
    </row>
    <row r="3302" spans="2:2" ht="16" x14ac:dyDescent="0.2">
      <c r="B3302" s="9"/>
    </row>
    <row r="3303" spans="2:2" ht="16" x14ac:dyDescent="0.2">
      <c r="B3303" s="9"/>
    </row>
    <row r="3304" spans="2:2" ht="16" x14ac:dyDescent="0.2">
      <c r="B3304" s="9"/>
    </row>
    <row r="3305" spans="2:2" ht="16" x14ac:dyDescent="0.2">
      <c r="B3305" s="9"/>
    </row>
    <row r="3306" spans="2:2" ht="16" x14ac:dyDescent="0.2">
      <c r="B3306" s="9"/>
    </row>
    <row r="3307" spans="2:2" ht="16" x14ac:dyDescent="0.2">
      <c r="B3307" s="9"/>
    </row>
    <row r="3308" spans="2:2" ht="16" x14ac:dyDescent="0.2">
      <c r="B3308" s="9"/>
    </row>
    <row r="3309" spans="2:2" ht="16" x14ac:dyDescent="0.2">
      <c r="B3309" s="9"/>
    </row>
    <row r="3310" spans="2:2" ht="16" x14ac:dyDescent="0.2">
      <c r="B3310" s="9"/>
    </row>
    <row r="3311" spans="2:2" ht="16" x14ac:dyDescent="0.2">
      <c r="B3311" s="9"/>
    </row>
    <row r="3312" spans="2:2" ht="16" x14ac:dyDescent="0.2">
      <c r="B3312" s="9"/>
    </row>
    <row r="3313" spans="2:2" ht="16" x14ac:dyDescent="0.2">
      <c r="B3313" s="9"/>
    </row>
    <row r="3314" spans="2:2" ht="16" x14ac:dyDescent="0.2">
      <c r="B3314" s="9"/>
    </row>
    <row r="3315" spans="2:2" ht="16" x14ac:dyDescent="0.2">
      <c r="B3315" s="9"/>
    </row>
    <row r="3316" spans="2:2" ht="16" x14ac:dyDescent="0.2">
      <c r="B3316" s="9"/>
    </row>
    <row r="3317" spans="2:2" ht="16" x14ac:dyDescent="0.2">
      <c r="B3317" s="9"/>
    </row>
    <row r="3318" spans="2:2" ht="16" x14ac:dyDescent="0.2">
      <c r="B3318" s="9"/>
    </row>
    <row r="3319" spans="2:2" ht="16" x14ac:dyDescent="0.2">
      <c r="B3319" s="9"/>
    </row>
    <row r="3320" spans="2:2" ht="16" x14ac:dyDescent="0.2">
      <c r="B3320" s="9"/>
    </row>
    <row r="3321" spans="2:2" ht="16" x14ac:dyDescent="0.2">
      <c r="B3321" s="9"/>
    </row>
    <row r="3322" spans="2:2" ht="16" x14ac:dyDescent="0.2">
      <c r="B3322" s="9"/>
    </row>
    <row r="3323" spans="2:2" ht="16" x14ac:dyDescent="0.2">
      <c r="B3323" s="9"/>
    </row>
    <row r="3324" spans="2:2" ht="16" x14ac:dyDescent="0.2">
      <c r="B3324" s="9"/>
    </row>
    <row r="3325" spans="2:2" ht="16" x14ac:dyDescent="0.2">
      <c r="B3325" s="9"/>
    </row>
    <row r="3326" spans="2:2" ht="16" x14ac:dyDescent="0.2">
      <c r="B3326" s="9"/>
    </row>
    <row r="3327" spans="2:2" ht="16" x14ac:dyDescent="0.2">
      <c r="B3327" s="9"/>
    </row>
    <row r="3328" spans="2:2" ht="16" x14ac:dyDescent="0.2">
      <c r="B3328" s="9"/>
    </row>
    <row r="3329" spans="2:2" ht="16" x14ac:dyDescent="0.2">
      <c r="B3329" s="9"/>
    </row>
    <row r="3330" spans="2:2" ht="16" x14ac:dyDescent="0.2">
      <c r="B3330" s="9"/>
    </row>
    <row r="3331" spans="2:2" ht="16" x14ac:dyDescent="0.2">
      <c r="B3331" s="9"/>
    </row>
    <row r="3332" spans="2:2" ht="16" x14ac:dyDescent="0.2">
      <c r="B3332" s="9"/>
    </row>
    <row r="3333" spans="2:2" ht="16" x14ac:dyDescent="0.2">
      <c r="B3333" s="9"/>
    </row>
    <row r="3334" spans="2:2" ht="16" x14ac:dyDescent="0.2">
      <c r="B3334" s="9"/>
    </row>
    <row r="3335" spans="2:2" ht="16" x14ac:dyDescent="0.2">
      <c r="B3335" s="9"/>
    </row>
    <row r="3336" spans="2:2" ht="16" x14ac:dyDescent="0.2">
      <c r="B3336" s="9"/>
    </row>
    <row r="3337" spans="2:2" ht="16" x14ac:dyDescent="0.2">
      <c r="B3337" s="9"/>
    </row>
    <row r="3338" spans="2:2" ht="16" x14ac:dyDescent="0.2">
      <c r="B3338" s="9"/>
    </row>
    <row r="3339" spans="2:2" ht="16" x14ac:dyDescent="0.2">
      <c r="B3339" s="9"/>
    </row>
    <row r="3340" spans="2:2" ht="16" x14ac:dyDescent="0.2">
      <c r="B3340" s="9"/>
    </row>
    <row r="3341" spans="2:2" ht="16" x14ac:dyDescent="0.2">
      <c r="B3341" s="9"/>
    </row>
    <row r="3342" spans="2:2" ht="16" x14ac:dyDescent="0.2">
      <c r="B3342" s="9"/>
    </row>
    <row r="3343" spans="2:2" ht="16" x14ac:dyDescent="0.2">
      <c r="B3343" s="9"/>
    </row>
    <row r="3344" spans="2:2" ht="16" x14ac:dyDescent="0.2">
      <c r="B3344" s="9"/>
    </row>
    <row r="3345" spans="2:2" ht="16" x14ac:dyDescent="0.2">
      <c r="B3345" s="9"/>
    </row>
    <row r="3346" spans="2:2" ht="16" x14ac:dyDescent="0.2">
      <c r="B3346" s="9"/>
    </row>
    <row r="3347" spans="2:2" ht="16" x14ac:dyDescent="0.2">
      <c r="B3347" s="9"/>
    </row>
    <row r="3348" spans="2:2" ht="16" x14ac:dyDescent="0.2">
      <c r="B3348" s="9"/>
    </row>
    <row r="3349" spans="2:2" ht="16" x14ac:dyDescent="0.2">
      <c r="B3349" s="9"/>
    </row>
    <row r="3350" spans="2:2" ht="16" x14ac:dyDescent="0.2">
      <c r="B3350" s="9"/>
    </row>
    <row r="3351" spans="2:2" ht="16" x14ac:dyDescent="0.2">
      <c r="B3351" s="9"/>
    </row>
    <row r="3352" spans="2:2" ht="16" x14ac:dyDescent="0.2">
      <c r="B3352" s="9"/>
    </row>
    <row r="3353" spans="2:2" ht="16" x14ac:dyDescent="0.2">
      <c r="B3353" s="9"/>
    </row>
    <row r="3354" spans="2:2" ht="16" x14ac:dyDescent="0.2">
      <c r="B3354" s="9"/>
    </row>
    <row r="3355" spans="2:2" ht="16" x14ac:dyDescent="0.2">
      <c r="B3355" s="9"/>
    </row>
    <row r="3356" spans="2:2" ht="16" x14ac:dyDescent="0.2">
      <c r="B3356" s="9"/>
    </row>
    <row r="3357" spans="2:2" ht="16" x14ac:dyDescent="0.2">
      <c r="B3357" s="9"/>
    </row>
    <row r="3358" spans="2:2" ht="16" x14ac:dyDescent="0.2">
      <c r="B3358" s="9"/>
    </row>
    <row r="3359" spans="2:2" ht="16" x14ac:dyDescent="0.2">
      <c r="B3359" s="9"/>
    </row>
    <row r="3360" spans="2:2" ht="16" x14ac:dyDescent="0.2">
      <c r="B3360" s="9"/>
    </row>
    <row r="3361" spans="2:2" ht="16" x14ac:dyDescent="0.2">
      <c r="B3361" s="9"/>
    </row>
    <row r="3362" spans="2:2" ht="16" x14ac:dyDescent="0.2">
      <c r="B3362" s="9"/>
    </row>
    <row r="3363" spans="2:2" ht="16" x14ac:dyDescent="0.2">
      <c r="B3363" s="9"/>
    </row>
    <row r="3364" spans="2:2" ht="16" x14ac:dyDescent="0.2">
      <c r="B3364" s="9"/>
    </row>
    <row r="3365" spans="2:2" ht="16" x14ac:dyDescent="0.2">
      <c r="B3365" s="9"/>
    </row>
    <row r="3366" spans="2:2" ht="16" x14ac:dyDescent="0.2">
      <c r="B3366" s="9"/>
    </row>
    <row r="3367" spans="2:2" ht="16" x14ac:dyDescent="0.2">
      <c r="B3367" s="9"/>
    </row>
    <row r="3368" spans="2:2" ht="16" x14ac:dyDescent="0.2">
      <c r="B3368" s="9"/>
    </row>
    <row r="3369" spans="2:2" ht="16" x14ac:dyDescent="0.2">
      <c r="B3369" s="9"/>
    </row>
    <row r="3370" spans="2:2" ht="16" x14ac:dyDescent="0.2">
      <c r="B3370" s="9"/>
    </row>
    <row r="3371" spans="2:2" ht="16" x14ac:dyDescent="0.2">
      <c r="B3371" s="9"/>
    </row>
    <row r="3372" spans="2:2" ht="16" x14ac:dyDescent="0.2">
      <c r="B3372" s="9"/>
    </row>
    <row r="3373" spans="2:2" ht="16" x14ac:dyDescent="0.2">
      <c r="B3373" s="9"/>
    </row>
    <row r="3374" spans="2:2" ht="16" x14ac:dyDescent="0.2">
      <c r="B3374" s="9"/>
    </row>
    <row r="3375" spans="2:2" ht="16" x14ac:dyDescent="0.2">
      <c r="B3375" s="9"/>
    </row>
    <row r="3376" spans="2:2" ht="16" x14ac:dyDescent="0.2">
      <c r="B3376" s="9"/>
    </row>
    <row r="3377" spans="2:2" ht="16" x14ac:dyDescent="0.2">
      <c r="B3377" s="9"/>
    </row>
    <row r="3378" spans="2:2" ht="16" x14ac:dyDescent="0.2">
      <c r="B3378" s="9"/>
    </row>
    <row r="3379" spans="2:2" ht="16" x14ac:dyDescent="0.2">
      <c r="B3379" s="9"/>
    </row>
    <row r="3380" spans="2:2" ht="16" x14ac:dyDescent="0.2">
      <c r="B3380" s="9"/>
    </row>
    <row r="3381" spans="2:2" ht="16" x14ac:dyDescent="0.2">
      <c r="B3381" s="9"/>
    </row>
    <row r="3382" spans="2:2" ht="16" x14ac:dyDescent="0.2">
      <c r="B3382" s="9"/>
    </row>
    <row r="3383" spans="2:2" ht="16" x14ac:dyDescent="0.2">
      <c r="B3383" s="9"/>
    </row>
    <row r="3384" spans="2:2" ht="16" x14ac:dyDescent="0.2">
      <c r="B3384" s="9"/>
    </row>
    <row r="3385" spans="2:2" ht="16" x14ac:dyDescent="0.2">
      <c r="B3385" s="9"/>
    </row>
    <row r="3386" spans="2:2" ht="16" x14ac:dyDescent="0.2">
      <c r="B3386" s="9"/>
    </row>
    <row r="3387" spans="2:2" ht="16" x14ac:dyDescent="0.2">
      <c r="B3387" s="9"/>
    </row>
    <row r="3388" spans="2:2" ht="16" x14ac:dyDescent="0.2">
      <c r="B3388" s="9"/>
    </row>
    <row r="3389" spans="2:2" ht="16" x14ac:dyDescent="0.2">
      <c r="B3389" s="9"/>
    </row>
    <row r="3390" spans="2:2" ht="16" x14ac:dyDescent="0.2">
      <c r="B3390" s="9"/>
    </row>
    <row r="3391" spans="2:2" ht="16" x14ac:dyDescent="0.2">
      <c r="B3391" s="9"/>
    </row>
    <row r="3392" spans="2:2" ht="16" x14ac:dyDescent="0.2">
      <c r="B3392" s="9"/>
    </row>
    <row r="3393" spans="2:2" ht="16" x14ac:dyDescent="0.2">
      <c r="B3393" s="9"/>
    </row>
    <row r="3394" spans="2:2" ht="16" x14ac:dyDescent="0.2">
      <c r="B3394" s="9"/>
    </row>
    <row r="3395" spans="2:2" ht="16" x14ac:dyDescent="0.2">
      <c r="B3395" s="9"/>
    </row>
    <row r="3396" spans="2:2" ht="16" x14ac:dyDescent="0.2">
      <c r="B3396" s="9"/>
    </row>
    <row r="3397" spans="2:2" ht="16" x14ac:dyDescent="0.2">
      <c r="B3397" s="9"/>
    </row>
    <row r="3398" spans="2:2" ht="16" x14ac:dyDescent="0.2">
      <c r="B3398" s="9"/>
    </row>
    <row r="3399" spans="2:2" ht="16" x14ac:dyDescent="0.2">
      <c r="B3399" s="9"/>
    </row>
    <row r="3400" spans="2:2" ht="16" x14ac:dyDescent="0.2">
      <c r="B3400" s="9"/>
    </row>
    <row r="3401" spans="2:2" ht="16" x14ac:dyDescent="0.2">
      <c r="B3401" s="9"/>
    </row>
    <row r="3402" spans="2:2" ht="16" x14ac:dyDescent="0.2">
      <c r="B3402" s="9"/>
    </row>
    <row r="3403" spans="2:2" ht="16" x14ac:dyDescent="0.2">
      <c r="B3403" s="9"/>
    </row>
    <row r="3404" spans="2:2" ht="16" x14ac:dyDescent="0.2">
      <c r="B3404" s="9"/>
    </row>
    <row r="3405" spans="2:2" ht="16" x14ac:dyDescent="0.2">
      <c r="B3405" s="9"/>
    </row>
    <row r="3406" spans="2:2" ht="16" x14ac:dyDescent="0.2">
      <c r="B3406" s="9"/>
    </row>
    <row r="3407" spans="2:2" ht="16" x14ac:dyDescent="0.2">
      <c r="B3407" s="9"/>
    </row>
    <row r="3408" spans="2:2" ht="16" x14ac:dyDescent="0.2">
      <c r="B3408" s="9"/>
    </row>
    <row r="3409" spans="2:2" ht="16" x14ac:dyDescent="0.2">
      <c r="B3409" s="9"/>
    </row>
    <row r="3410" spans="2:2" ht="16" x14ac:dyDescent="0.2">
      <c r="B3410" s="9"/>
    </row>
    <row r="3411" spans="2:2" ht="16" x14ac:dyDescent="0.2">
      <c r="B3411" s="9"/>
    </row>
    <row r="3412" spans="2:2" ht="16" x14ac:dyDescent="0.2">
      <c r="B3412" s="9"/>
    </row>
    <row r="3413" spans="2:2" ht="16" x14ac:dyDescent="0.2">
      <c r="B3413" s="9"/>
    </row>
    <row r="3414" spans="2:2" ht="16" x14ac:dyDescent="0.2">
      <c r="B3414" s="9"/>
    </row>
    <row r="3415" spans="2:2" ht="16" x14ac:dyDescent="0.2">
      <c r="B3415" s="9"/>
    </row>
    <row r="3416" spans="2:2" ht="16" x14ac:dyDescent="0.2">
      <c r="B3416" s="9"/>
    </row>
    <row r="3417" spans="2:2" ht="16" x14ac:dyDescent="0.2">
      <c r="B3417" s="9"/>
    </row>
    <row r="3418" spans="2:2" ht="16" x14ac:dyDescent="0.2">
      <c r="B3418" s="9"/>
    </row>
    <row r="3419" spans="2:2" ht="16" x14ac:dyDescent="0.2">
      <c r="B3419" s="9"/>
    </row>
    <row r="3420" spans="2:2" ht="16" x14ac:dyDescent="0.2">
      <c r="B3420" s="9"/>
    </row>
    <row r="3421" spans="2:2" ht="16" x14ac:dyDescent="0.2">
      <c r="B3421" s="9"/>
    </row>
    <row r="3422" spans="2:2" ht="16" x14ac:dyDescent="0.2">
      <c r="B3422" s="9"/>
    </row>
    <row r="3423" spans="2:2" ht="16" x14ac:dyDescent="0.2">
      <c r="B3423" s="9"/>
    </row>
    <row r="3424" spans="2:2" ht="16" x14ac:dyDescent="0.2">
      <c r="B3424" s="9"/>
    </row>
    <row r="3425" spans="2:2" ht="16" x14ac:dyDescent="0.2">
      <c r="B3425" s="9"/>
    </row>
    <row r="3426" spans="2:2" ht="16" x14ac:dyDescent="0.2">
      <c r="B3426" s="9"/>
    </row>
    <row r="3427" spans="2:2" ht="16" x14ac:dyDescent="0.2">
      <c r="B3427" s="9"/>
    </row>
    <row r="3428" spans="2:2" ht="16" x14ac:dyDescent="0.2">
      <c r="B3428" s="9"/>
    </row>
    <row r="3429" spans="2:2" ht="16" x14ac:dyDescent="0.2">
      <c r="B3429" s="9"/>
    </row>
    <row r="3430" spans="2:2" ht="16" x14ac:dyDescent="0.2">
      <c r="B3430" s="9"/>
    </row>
    <row r="3431" spans="2:2" ht="16" x14ac:dyDescent="0.2">
      <c r="B3431" s="9"/>
    </row>
    <row r="3432" spans="2:2" ht="16" x14ac:dyDescent="0.2">
      <c r="B3432" s="9"/>
    </row>
    <row r="3433" spans="2:2" ht="16" x14ac:dyDescent="0.2">
      <c r="B3433" s="9"/>
    </row>
    <row r="3434" spans="2:2" ht="16" x14ac:dyDescent="0.2">
      <c r="B3434" s="9"/>
    </row>
    <row r="3435" spans="2:2" ht="16" x14ac:dyDescent="0.2">
      <c r="B3435" s="9"/>
    </row>
    <row r="3436" spans="2:2" ht="16" x14ac:dyDescent="0.2">
      <c r="B3436" s="9"/>
    </row>
    <row r="3437" spans="2:2" ht="16" x14ac:dyDescent="0.2">
      <c r="B3437" s="9"/>
    </row>
    <row r="3438" spans="2:2" ht="16" x14ac:dyDescent="0.2">
      <c r="B3438" s="9"/>
    </row>
    <row r="3439" spans="2:2" ht="16" x14ac:dyDescent="0.2">
      <c r="B3439" s="9"/>
    </row>
    <row r="3440" spans="2:2" ht="16" x14ac:dyDescent="0.2">
      <c r="B3440" s="9"/>
    </row>
    <row r="3441" spans="2:2" ht="16" x14ac:dyDescent="0.2">
      <c r="B3441" s="9"/>
    </row>
    <row r="3442" spans="2:2" ht="16" x14ac:dyDescent="0.2">
      <c r="B3442" s="9"/>
    </row>
    <row r="3443" spans="2:2" ht="16" x14ac:dyDescent="0.2">
      <c r="B3443" s="9"/>
    </row>
    <row r="3444" spans="2:2" ht="16" x14ac:dyDescent="0.2">
      <c r="B3444" s="9"/>
    </row>
    <row r="3445" spans="2:2" ht="16" x14ac:dyDescent="0.2">
      <c r="B3445" s="9"/>
    </row>
    <row r="3446" spans="2:2" ht="16" x14ac:dyDescent="0.2">
      <c r="B3446" s="9"/>
    </row>
    <row r="3447" spans="2:2" ht="16" x14ac:dyDescent="0.2">
      <c r="B3447" s="9"/>
    </row>
    <row r="3448" spans="2:2" ht="16" x14ac:dyDescent="0.2">
      <c r="B3448" s="9"/>
    </row>
    <row r="3449" spans="2:2" ht="16" x14ac:dyDescent="0.2">
      <c r="B3449" s="9"/>
    </row>
    <row r="3450" spans="2:2" ht="16" x14ac:dyDescent="0.2">
      <c r="B3450" s="9"/>
    </row>
    <row r="3451" spans="2:2" ht="16" x14ac:dyDescent="0.2">
      <c r="B3451" s="9"/>
    </row>
    <row r="3452" spans="2:2" ht="16" x14ac:dyDescent="0.2">
      <c r="B3452" s="9"/>
    </row>
    <row r="3453" spans="2:2" ht="16" x14ac:dyDescent="0.2">
      <c r="B3453" s="9"/>
    </row>
    <row r="3454" spans="2:2" ht="16" x14ac:dyDescent="0.2">
      <c r="B3454" s="9"/>
    </row>
    <row r="3455" spans="2:2" ht="16" x14ac:dyDescent="0.2">
      <c r="B3455" s="9"/>
    </row>
    <row r="3456" spans="2:2" ht="16" x14ac:dyDescent="0.2">
      <c r="B3456" s="9"/>
    </row>
    <row r="3457" spans="2:2" ht="16" x14ac:dyDescent="0.2">
      <c r="B3457" s="9"/>
    </row>
    <row r="3458" spans="2:2" ht="16" x14ac:dyDescent="0.2">
      <c r="B3458" s="9"/>
    </row>
    <row r="3459" spans="2:2" ht="16" x14ac:dyDescent="0.2">
      <c r="B3459" s="9"/>
    </row>
    <row r="3460" spans="2:2" ht="16" x14ac:dyDescent="0.2">
      <c r="B3460" s="9"/>
    </row>
    <row r="3461" spans="2:2" ht="16" x14ac:dyDescent="0.2">
      <c r="B3461" s="9"/>
    </row>
    <row r="3462" spans="2:2" ht="16" x14ac:dyDescent="0.2">
      <c r="B3462" s="9"/>
    </row>
    <row r="3463" spans="2:2" ht="16" x14ac:dyDescent="0.2">
      <c r="B3463" s="9"/>
    </row>
    <row r="3464" spans="2:2" ht="16" x14ac:dyDescent="0.2">
      <c r="B3464" s="9"/>
    </row>
    <row r="3465" spans="2:2" ht="16" x14ac:dyDescent="0.2">
      <c r="B3465" s="9"/>
    </row>
    <row r="3466" spans="2:2" ht="16" x14ac:dyDescent="0.2">
      <c r="B3466" s="9"/>
    </row>
    <row r="3467" spans="2:2" ht="16" x14ac:dyDescent="0.2">
      <c r="B3467" s="9"/>
    </row>
    <row r="3468" spans="2:2" ht="16" x14ac:dyDescent="0.2">
      <c r="B3468" s="9"/>
    </row>
    <row r="3469" spans="2:2" ht="16" x14ac:dyDescent="0.2">
      <c r="B3469" s="9"/>
    </row>
    <row r="3470" spans="2:2" ht="16" x14ac:dyDescent="0.2">
      <c r="B3470" s="9"/>
    </row>
    <row r="3471" spans="2:2" ht="16" x14ac:dyDescent="0.2">
      <c r="B3471" s="9"/>
    </row>
    <row r="3472" spans="2:2" ht="16" x14ac:dyDescent="0.2">
      <c r="B3472" s="9"/>
    </row>
    <row r="3473" spans="2:2" ht="16" x14ac:dyDescent="0.2">
      <c r="B3473" s="9"/>
    </row>
    <row r="3474" spans="2:2" ht="16" x14ac:dyDescent="0.2">
      <c r="B3474" s="9"/>
    </row>
    <row r="3475" spans="2:2" ht="16" x14ac:dyDescent="0.2">
      <c r="B3475" s="9"/>
    </row>
    <row r="3476" spans="2:2" ht="16" x14ac:dyDescent="0.2">
      <c r="B3476" s="9"/>
    </row>
    <row r="3477" spans="2:2" ht="16" x14ac:dyDescent="0.2">
      <c r="B3477" s="9"/>
    </row>
    <row r="3478" spans="2:2" ht="16" x14ac:dyDescent="0.2">
      <c r="B3478" s="9"/>
    </row>
    <row r="3479" spans="2:2" ht="16" x14ac:dyDescent="0.2">
      <c r="B3479" s="9"/>
    </row>
    <row r="3480" spans="2:2" ht="16" x14ac:dyDescent="0.2">
      <c r="B3480" s="9"/>
    </row>
    <row r="3481" spans="2:2" ht="16" x14ac:dyDescent="0.2">
      <c r="B3481" s="9"/>
    </row>
    <row r="3482" spans="2:2" ht="16" x14ac:dyDescent="0.2">
      <c r="B3482" s="9"/>
    </row>
    <row r="3483" spans="2:2" ht="16" x14ac:dyDescent="0.2">
      <c r="B3483" s="9"/>
    </row>
    <row r="3484" spans="2:2" ht="16" x14ac:dyDescent="0.2">
      <c r="B3484" s="9"/>
    </row>
    <row r="3485" spans="2:2" ht="16" x14ac:dyDescent="0.2">
      <c r="B3485" s="9"/>
    </row>
    <row r="3486" spans="2:2" ht="16" x14ac:dyDescent="0.2">
      <c r="B3486" s="9"/>
    </row>
    <row r="3487" spans="2:2" ht="16" x14ac:dyDescent="0.2">
      <c r="B3487" s="9"/>
    </row>
    <row r="3488" spans="2:2" ht="16" x14ac:dyDescent="0.2">
      <c r="B3488" s="9"/>
    </row>
    <row r="3489" spans="2:2" ht="16" x14ac:dyDescent="0.2">
      <c r="B3489" s="9"/>
    </row>
    <row r="3490" spans="2:2" ht="16" x14ac:dyDescent="0.2">
      <c r="B3490" s="9"/>
    </row>
    <row r="3491" spans="2:2" ht="16" x14ac:dyDescent="0.2">
      <c r="B3491" s="9"/>
    </row>
    <row r="3492" spans="2:2" ht="16" x14ac:dyDescent="0.2">
      <c r="B3492" s="9"/>
    </row>
    <row r="3493" spans="2:2" ht="16" x14ac:dyDescent="0.2">
      <c r="B3493" s="9"/>
    </row>
    <row r="3494" spans="2:2" ht="16" x14ac:dyDescent="0.2">
      <c r="B3494" s="9"/>
    </row>
    <row r="3495" spans="2:2" ht="16" x14ac:dyDescent="0.2">
      <c r="B3495" s="9"/>
    </row>
    <row r="3496" spans="2:2" ht="16" x14ac:dyDescent="0.2">
      <c r="B3496" s="9"/>
    </row>
    <row r="3497" spans="2:2" ht="16" x14ac:dyDescent="0.2">
      <c r="B3497" s="9"/>
    </row>
    <row r="3498" spans="2:2" ht="16" x14ac:dyDescent="0.2">
      <c r="B3498" s="9"/>
    </row>
    <row r="3499" spans="2:2" ht="16" x14ac:dyDescent="0.2">
      <c r="B3499" s="9"/>
    </row>
    <row r="3500" spans="2:2" ht="16" x14ac:dyDescent="0.2">
      <c r="B3500" s="9"/>
    </row>
    <row r="3501" spans="2:2" ht="16" x14ac:dyDescent="0.2">
      <c r="B3501" s="9"/>
    </row>
    <row r="3502" spans="2:2" ht="16" x14ac:dyDescent="0.2">
      <c r="B3502" s="9"/>
    </row>
    <row r="3503" spans="2:2" ht="16" x14ac:dyDescent="0.2">
      <c r="B3503" s="9"/>
    </row>
    <row r="3504" spans="2:2" ht="16" x14ac:dyDescent="0.2">
      <c r="B3504" s="9"/>
    </row>
    <row r="3505" spans="2:2" ht="16" x14ac:dyDescent="0.2">
      <c r="B3505" s="9"/>
    </row>
    <row r="3506" spans="2:2" ht="16" x14ac:dyDescent="0.2">
      <c r="B3506" s="9"/>
    </row>
    <row r="3507" spans="2:2" ht="16" x14ac:dyDescent="0.2">
      <c r="B3507" s="9"/>
    </row>
    <row r="3508" spans="2:2" ht="16" x14ac:dyDescent="0.2">
      <c r="B3508" s="9"/>
    </row>
    <row r="3509" spans="2:2" ht="16" x14ac:dyDescent="0.2">
      <c r="B3509" s="9"/>
    </row>
    <row r="3510" spans="2:2" ht="16" x14ac:dyDescent="0.2">
      <c r="B3510" s="9"/>
    </row>
    <row r="3511" spans="2:2" ht="16" x14ac:dyDescent="0.2">
      <c r="B3511" s="9"/>
    </row>
    <row r="3512" spans="2:2" ht="16" x14ac:dyDescent="0.2">
      <c r="B3512" s="9"/>
    </row>
    <row r="3513" spans="2:2" ht="16" x14ac:dyDescent="0.2">
      <c r="B3513" s="9"/>
    </row>
    <row r="3514" spans="2:2" ht="16" x14ac:dyDescent="0.2">
      <c r="B3514" s="9"/>
    </row>
    <row r="3515" spans="2:2" ht="16" x14ac:dyDescent="0.2">
      <c r="B3515" s="9"/>
    </row>
    <row r="3516" spans="2:2" ht="16" x14ac:dyDescent="0.2">
      <c r="B3516" s="9"/>
    </row>
    <row r="3517" spans="2:2" ht="16" x14ac:dyDescent="0.2">
      <c r="B3517" s="9"/>
    </row>
    <row r="3518" spans="2:2" ht="16" x14ac:dyDescent="0.2">
      <c r="B3518" s="9"/>
    </row>
    <row r="3519" spans="2:2" ht="16" x14ac:dyDescent="0.2">
      <c r="B3519" s="9"/>
    </row>
    <row r="3520" spans="2:2" ht="16" x14ac:dyDescent="0.2">
      <c r="B3520" s="9"/>
    </row>
    <row r="3521" spans="2:2" ht="16" x14ac:dyDescent="0.2">
      <c r="B3521" s="9"/>
    </row>
    <row r="3522" spans="2:2" ht="16" x14ac:dyDescent="0.2">
      <c r="B3522" s="9"/>
    </row>
    <row r="3523" spans="2:2" ht="16" x14ac:dyDescent="0.2">
      <c r="B3523" s="9"/>
    </row>
    <row r="3524" spans="2:2" ht="16" x14ac:dyDescent="0.2">
      <c r="B3524" s="9"/>
    </row>
    <row r="3525" spans="2:2" ht="16" x14ac:dyDescent="0.2">
      <c r="B3525" s="9"/>
    </row>
    <row r="3526" spans="2:2" ht="16" x14ac:dyDescent="0.2">
      <c r="B3526" s="9"/>
    </row>
    <row r="3527" spans="2:2" ht="16" x14ac:dyDescent="0.2">
      <c r="B3527" s="9"/>
    </row>
    <row r="3528" spans="2:2" ht="16" x14ac:dyDescent="0.2">
      <c r="B3528" s="9"/>
    </row>
    <row r="3529" spans="2:2" ht="16" x14ac:dyDescent="0.2">
      <c r="B3529" s="9"/>
    </row>
    <row r="3530" spans="2:2" ht="16" x14ac:dyDescent="0.2">
      <c r="B3530" s="9"/>
    </row>
    <row r="3531" spans="2:2" ht="16" x14ac:dyDescent="0.2">
      <c r="B3531" s="9"/>
    </row>
    <row r="3532" spans="2:2" ht="16" x14ac:dyDescent="0.2">
      <c r="B3532" s="9"/>
    </row>
    <row r="3533" spans="2:2" ht="16" x14ac:dyDescent="0.2">
      <c r="B3533" s="9"/>
    </row>
    <row r="3534" spans="2:2" ht="16" x14ac:dyDescent="0.2">
      <c r="B3534" s="9"/>
    </row>
    <row r="3535" spans="2:2" ht="16" x14ac:dyDescent="0.2">
      <c r="B3535" s="9"/>
    </row>
    <row r="3536" spans="2:2" ht="16" x14ac:dyDescent="0.2">
      <c r="B3536" s="9"/>
    </row>
    <row r="3537" spans="2:2" ht="16" x14ac:dyDescent="0.2">
      <c r="B3537" s="9"/>
    </row>
    <row r="3538" spans="2:2" ht="16" x14ac:dyDescent="0.2">
      <c r="B3538" s="9"/>
    </row>
    <row r="3539" spans="2:2" ht="16" x14ac:dyDescent="0.2">
      <c r="B3539" s="9"/>
    </row>
    <row r="3540" spans="2:2" ht="16" x14ac:dyDescent="0.2">
      <c r="B3540" s="9"/>
    </row>
    <row r="3541" spans="2:2" ht="16" x14ac:dyDescent="0.2">
      <c r="B3541" s="9"/>
    </row>
    <row r="3542" spans="2:2" ht="16" x14ac:dyDescent="0.2">
      <c r="B3542" s="9"/>
    </row>
    <row r="3543" spans="2:2" ht="16" x14ac:dyDescent="0.2">
      <c r="B3543" s="9"/>
    </row>
    <row r="3544" spans="2:2" ht="16" x14ac:dyDescent="0.2">
      <c r="B3544" s="9"/>
    </row>
    <row r="3545" spans="2:2" ht="16" x14ac:dyDescent="0.2">
      <c r="B3545" s="9"/>
    </row>
    <row r="3546" spans="2:2" ht="16" x14ac:dyDescent="0.2">
      <c r="B3546" s="9"/>
    </row>
    <row r="3547" spans="2:2" ht="16" x14ac:dyDescent="0.2">
      <c r="B3547" s="9"/>
    </row>
    <row r="3548" spans="2:2" ht="16" x14ac:dyDescent="0.2">
      <c r="B3548" s="9"/>
    </row>
    <row r="3549" spans="2:2" ht="16" x14ac:dyDescent="0.2">
      <c r="B3549" s="9"/>
    </row>
    <row r="3550" spans="2:2" ht="16" x14ac:dyDescent="0.2">
      <c r="B3550" s="9"/>
    </row>
    <row r="3551" spans="2:2" ht="16" x14ac:dyDescent="0.2">
      <c r="B3551" s="9"/>
    </row>
    <row r="3552" spans="2:2" ht="16" x14ac:dyDescent="0.2">
      <c r="B3552" s="9"/>
    </row>
    <row r="3553" spans="2:2" ht="16" x14ac:dyDescent="0.2">
      <c r="B3553" s="9"/>
    </row>
    <row r="3554" spans="2:2" ht="16" x14ac:dyDescent="0.2">
      <c r="B3554" s="9"/>
    </row>
    <row r="3555" spans="2:2" ht="16" x14ac:dyDescent="0.2">
      <c r="B3555" s="9"/>
    </row>
    <row r="3556" spans="2:2" ht="16" x14ac:dyDescent="0.2">
      <c r="B3556" s="9"/>
    </row>
    <row r="3557" spans="2:2" ht="16" x14ac:dyDescent="0.2">
      <c r="B3557" s="9"/>
    </row>
    <row r="3558" spans="2:2" ht="16" x14ac:dyDescent="0.2">
      <c r="B3558" s="9"/>
    </row>
    <row r="3559" spans="2:2" ht="16" x14ac:dyDescent="0.2">
      <c r="B3559" s="9"/>
    </row>
    <row r="3560" spans="2:2" ht="16" x14ac:dyDescent="0.2">
      <c r="B3560" s="9"/>
    </row>
    <row r="3561" spans="2:2" ht="16" x14ac:dyDescent="0.2">
      <c r="B3561" s="9"/>
    </row>
    <row r="3562" spans="2:2" ht="16" x14ac:dyDescent="0.2">
      <c r="B3562" s="9"/>
    </row>
    <row r="3563" spans="2:2" ht="16" x14ac:dyDescent="0.2">
      <c r="B3563" s="9"/>
    </row>
    <row r="3564" spans="2:2" ht="16" x14ac:dyDescent="0.2">
      <c r="B3564" s="9"/>
    </row>
    <row r="3565" spans="2:2" ht="16" x14ac:dyDescent="0.2">
      <c r="B3565" s="9"/>
    </row>
    <row r="3566" spans="2:2" ht="16" x14ac:dyDescent="0.2">
      <c r="B3566" s="9"/>
    </row>
    <row r="3567" spans="2:2" ht="16" x14ac:dyDescent="0.2">
      <c r="B3567" s="9"/>
    </row>
    <row r="3568" spans="2:2" ht="16" x14ac:dyDescent="0.2">
      <c r="B3568" s="9"/>
    </row>
    <row r="3569" spans="2:2" ht="16" x14ac:dyDescent="0.2">
      <c r="B3569" s="9"/>
    </row>
    <row r="3570" spans="2:2" ht="16" x14ac:dyDescent="0.2">
      <c r="B3570" s="9"/>
    </row>
    <row r="3571" spans="2:2" ht="16" x14ac:dyDescent="0.2">
      <c r="B3571" s="9"/>
    </row>
    <row r="3572" spans="2:2" ht="16" x14ac:dyDescent="0.2">
      <c r="B3572" s="9"/>
    </row>
    <row r="3573" spans="2:2" ht="16" x14ac:dyDescent="0.2">
      <c r="B3573" s="9"/>
    </row>
    <row r="3574" spans="2:2" ht="16" x14ac:dyDescent="0.2">
      <c r="B3574" s="9"/>
    </row>
    <row r="3575" spans="2:2" ht="16" x14ac:dyDescent="0.2">
      <c r="B3575" s="9"/>
    </row>
    <row r="3576" spans="2:2" ht="16" x14ac:dyDescent="0.2">
      <c r="B3576" s="9"/>
    </row>
    <row r="3577" spans="2:2" ht="16" x14ac:dyDescent="0.2">
      <c r="B3577" s="9"/>
    </row>
    <row r="3578" spans="2:2" ht="16" x14ac:dyDescent="0.2">
      <c r="B3578" s="9"/>
    </row>
    <row r="3579" spans="2:2" ht="16" x14ac:dyDescent="0.2">
      <c r="B3579" s="9"/>
    </row>
    <row r="3580" spans="2:2" ht="16" x14ac:dyDescent="0.2">
      <c r="B3580" s="9"/>
    </row>
    <row r="3581" spans="2:2" ht="16" x14ac:dyDescent="0.2">
      <c r="B3581" s="9"/>
    </row>
    <row r="3582" spans="2:2" ht="16" x14ac:dyDescent="0.2">
      <c r="B3582" s="9"/>
    </row>
    <row r="3583" spans="2:2" ht="16" x14ac:dyDescent="0.2">
      <c r="B3583" s="9"/>
    </row>
    <row r="3584" spans="2:2" ht="16" x14ac:dyDescent="0.2">
      <c r="B3584" s="9"/>
    </row>
    <row r="3585" spans="2:2" ht="16" x14ac:dyDescent="0.2">
      <c r="B3585" s="9"/>
    </row>
    <row r="3586" spans="2:2" ht="16" x14ac:dyDescent="0.2">
      <c r="B3586" s="9"/>
    </row>
    <row r="3587" spans="2:2" ht="16" x14ac:dyDescent="0.2">
      <c r="B3587" s="9"/>
    </row>
    <row r="3588" spans="2:2" ht="16" x14ac:dyDescent="0.2">
      <c r="B3588" s="9"/>
    </row>
    <row r="3589" spans="2:2" ht="16" x14ac:dyDescent="0.2">
      <c r="B3589" s="9"/>
    </row>
    <row r="3590" spans="2:2" ht="16" x14ac:dyDescent="0.2">
      <c r="B3590" s="9"/>
    </row>
    <row r="3591" spans="2:2" ht="16" x14ac:dyDescent="0.2">
      <c r="B3591" s="9"/>
    </row>
    <row r="3592" spans="2:2" ht="16" x14ac:dyDescent="0.2">
      <c r="B3592" s="9"/>
    </row>
    <row r="3593" spans="2:2" ht="16" x14ac:dyDescent="0.2">
      <c r="B3593" s="9"/>
    </row>
    <row r="3594" spans="2:2" ht="16" x14ac:dyDescent="0.2">
      <c r="B3594" s="9"/>
    </row>
    <row r="3595" spans="2:2" ht="16" x14ac:dyDescent="0.2">
      <c r="B3595" s="9"/>
    </row>
    <row r="3596" spans="2:2" ht="16" x14ac:dyDescent="0.2">
      <c r="B3596" s="9"/>
    </row>
    <row r="3597" spans="2:2" ht="16" x14ac:dyDescent="0.2">
      <c r="B3597" s="9"/>
    </row>
    <row r="3598" spans="2:2" ht="16" x14ac:dyDescent="0.2">
      <c r="B3598" s="9"/>
    </row>
    <row r="3599" spans="2:2" ht="16" x14ac:dyDescent="0.2">
      <c r="B3599" s="9"/>
    </row>
    <row r="3600" spans="2:2" ht="16" x14ac:dyDescent="0.2">
      <c r="B3600" s="9"/>
    </row>
    <row r="3601" spans="2:2" ht="16" x14ac:dyDescent="0.2">
      <c r="B3601" s="9"/>
    </row>
    <row r="3602" spans="2:2" ht="16" x14ac:dyDescent="0.2">
      <c r="B3602" s="9"/>
    </row>
    <row r="3603" spans="2:2" ht="16" x14ac:dyDescent="0.2">
      <c r="B3603" s="9"/>
    </row>
    <row r="3604" spans="2:2" ht="16" x14ac:dyDescent="0.2">
      <c r="B3604" s="9"/>
    </row>
    <row r="3605" spans="2:2" ht="16" x14ac:dyDescent="0.2">
      <c r="B3605" s="9"/>
    </row>
    <row r="3606" spans="2:2" ht="16" x14ac:dyDescent="0.2">
      <c r="B3606" s="9"/>
    </row>
    <row r="3607" spans="2:2" ht="16" x14ac:dyDescent="0.2">
      <c r="B3607" s="9"/>
    </row>
    <row r="3608" spans="2:2" ht="16" x14ac:dyDescent="0.2">
      <c r="B3608" s="9"/>
    </row>
    <row r="3609" spans="2:2" ht="16" x14ac:dyDescent="0.2">
      <c r="B3609" s="9"/>
    </row>
    <row r="3610" spans="2:2" ht="16" x14ac:dyDescent="0.2">
      <c r="B3610" s="9"/>
    </row>
    <row r="3611" spans="2:2" ht="16" x14ac:dyDescent="0.2">
      <c r="B3611" s="9"/>
    </row>
    <row r="3612" spans="2:2" ht="16" x14ac:dyDescent="0.2">
      <c r="B3612" s="9"/>
    </row>
    <row r="3613" spans="2:2" ht="16" x14ac:dyDescent="0.2">
      <c r="B3613" s="9"/>
    </row>
    <row r="3614" spans="2:2" ht="16" x14ac:dyDescent="0.2">
      <c r="B3614" s="9"/>
    </row>
    <row r="3615" spans="2:2" ht="16" x14ac:dyDescent="0.2">
      <c r="B3615" s="9"/>
    </row>
    <row r="3616" spans="2:2" ht="16" x14ac:dyDescent="0.2">
      <c r="B3616" s="9"/>
    </row>
    <row r="3617" spans="2:2" ht="16" x14ac:dyDescent="0.2">
      <c r="B3617" s="9"/>
    </row>
    <row r="3618" spans="2:2" ht="16" x14ac:dyDescent="0.2">
      <c r="B3618" s="9"/>
    </row>
    <row r="3619" spans="2:2" ht="16" x14ac:dyDescent="0.2">
      <c r="B3619" s="9"/>
    </row>
    <row r="3620" spans="2:2" ht="16" x14ac:dyDescent="0.2">
      <c r="B3620" s="9"/>
    </row>
    <row r="3621" spans="2:2" ht="16" x14ac:dyDescent="0.2">
      <c r="B3621" s="9"/>
    </row>
    <row r="3622" spans="2:2" ht="16" x14ac:dyDescent="0.2">
      <c r="B3622" s="9"/>
    </row>
    <row r="3623" spans="2:2" ht="16" x14ac:dyDescent="0.2">
      <c r="B3623" s="9"/>
    </row>
    <row r="3624" spans="2:2" ht="16" x14ac:dyDescent="0.2">
      <c r="B3624" s="9"/>
    </row>
    <row r="3625" spans="2:2" ht="16" x14ac:dyDescent="0.2">
      <c r="B3625" s="9"/>
    </row>
    <row r="3626" spans="2:2" ht="16" x14ac:dyDescent="0.2">
      <c r="B3626" s="9"/>
    </row>
    <row r="3627" spans="2:2" ht="16" x14ac:dyDescent="0.2">
      <c r="B3627" s="9"/>
    </row>
    <row r="3628" spans="2:2" ht="16" x14ac:dyDescent="0.2">
      <c r="B3628" s="9"/>
    </row>
    <row r="3629" spans="2:2" ht="16" x14ac:dyDescent="0.2">
      <c r="B3629" s="9"/>
    </row>
    <row r="3630" spans="2:2" ht="16" x14ac:dyDescent="0.2">
      <c r="B3630" s="9"/>
    </row>
    <row r="3631" spans="2:2" ht="16" x14ac:dyDescent="0.2">
      <c r="B3631" s="9"/>
    </row>
    <row r="3632" spans="2:2" ht="16" x14ac:dyDescent="0.2">
      <c r="B3632" s="9"/>
    </row>
    <row r="3633" spans="2:2" ht="16" x14ac:dyDescent="0.2">
      <c r="B3633" s="9"/>
    </row>
    <row r="3634" spans="2:2" ht="16" x14ac:dyDescent="0.2">
      <c r="B3634" s="9"/>
    </row>
    <row r="3635" spans="2:2" ht="16" x14ac:dyDescent="0.2">
      <c r="B3635" s="9"/>
    </row>
    <row r="3636" spans="2:2" ht="16" x14ac:dyDescent="0.2">
      <c r="B3636" s="9"/>
    </row>
    <row r="3637" spans="2:2" ht="16" x14ac:dyDescent="0.2">
      <c r="B3637" s="9"/>
    </row>
    <row r="3638" spans="2:2" ht="16" x14ac:dyDescent="0.2">
      <c r="B3638" s="9"/>
    </row>
    <row r="3639" spans="2:2" ht="16" x14ac:dyDescent="0.2">
      <c r="B3639" s="9"/>
    </row>
    <row r="3640" spans="2:2" ht="16" x14ac:dyDescent="0.2">
      <c r="B3640" s="9"/>
    </row>
    <row r="3641" spans="2:2" ht="16" x14ac:dyDescent="0.2">
      <c r="B3641" s="9"/>
    </row>
    <row r="3642" spans="2:2" ht="16" x14ac:dyDescent="0.2">
      <c r="B3642" s="9"/>
    </row>
    <row r="3643" spans="2:2" ht="16" x14ac:dyDescent="0.2">
      <c r="B3643" s="9"/>
    </row>
    <row r="3644" spans="2:2" ht="16" x14ac:dyDescent="0.2">
      <c r="B3644" s="9"/>
    </row>
    <row r="3645" spans="2:2" ht="16" x14ac:dyDescent="0.2">
      <c r="B3645" s="9"/>
    </row>
    <row r="3646" spans="2:2" ht="16" x14ac:dyDescent="0.2">
      <c r="B3646" s="9"/>
    </row>
    <row r="3647" spans="2:2" ht="16" x14ac:dyDescent="0.2">
      <c r="B3647" s="9"/>
    </row>
    <row r="3648" spans="2:2" ht="16" x14ac:dyDescent="0.2">
      <c r="B3648" s="9"/>
    </row>
    <row r="3649" spans="2:2" ht="16" x14ac:dyDescent="0.2">
      <c r="B3649" s="9"/>
    </row>
    <row r="3650" spans="2:2" ht="16" x14ac:dyDescent="0.2">
      <c r="B3650" s="9"/>
    </row>
    <row r="3651" spans="2:2" ht="16" x14ac:dyDescent="0.2">
      <c r="B3651" s="9"/>
    </row>
    <row r="3652" spans="2:2" ht="16" x14ac:dyDescent="0.2">
      <c r="B3652" s="9"/>
    </row>
    <row r="3653" spans="2:2" ht="16" x14ac:dyDescent="0.2">
      <c r="B3653" s="9"/>
    </row>
    <row r="3654" spans="2:2" ht="16" x14ac:dyDescent="0.2">
      <c r="B3654" s="9"/>
    </row>
    <row r="3655" spans="2:2" ht="16" x14ac:dyDescent="0.2">
      <c r="B3655" s="9"/>
    </row>
    <row r="3656" spans="2:2" ht="16" x14ac:dyDescent="0.2">
      <c r="B3656" s="9"/>
    </row>
    <row r="3657" spans="2:2" ht="16" x14ac:dyDescent="0.2">
      <c r="B3657" s="9"/>
    </row>
    <row r="3658" spans="2:2" ht="16" x14ac:dyDescent="0.2">
      <c r="B3658" s="9"/>
    </row>
    <row r="3659" spans="2:2" ht="16" x14ac:dyDescent="0.2">
      <c r="B3659" s="9"/>
    </row>
    <row r="3660" spans="2:2" ht="16" x14ac:dyDescent="0.2">
      <c r="B3660" s="9"/>
    </row>
    <row r="3661" spans="2:2" ht="16" x14ac:dyDescent="0.2">
      <c r="B3661" s="9"/>
    </row>
    <row r="3662" spans="2:2" ht="16" x14ac:dyDescent="0.2">
      <c r="B3662" s="9"/>
    </row>
    <row r="3663" spans="2:2" ht="16" x14ac:dyDescent="0.2">
      <c r="B3663" s="9"/>
    </row>
    <row r="3664" spans="2:2" ht="16" x14ac:dyDescent="0.2">
      <c r="B3664" s="9"/>
    </row>
    <row r="3665" spans="2:2" ht="16" x14ac:dyDescent="0.2">
      <c r="B3665" s="9"/>
    </row>
    <row r="3666" spans="2:2" ht="16" x14ac:dyDescent="0.2">
      <c r="B3666" s="9"/>
    </row>
    <row r="3667" spans="2:2" ht="16" x14ac:dyDescent="0.2">
      <c r="B3667" s="9"/>
    </row>
    <row r="3668" spans="2:2" ht="16" x14ac:dyDescent="0.2">
      <c r="B3668" s="9"/>
    </row>
    <row r="3669" spans="2:2" ht="16" x14ac:dyDescent="0.2">
      <c r="B3669" s="9"/>
    </row>
    <row r="3670" spans="2:2" ht="16" x14ac:dyDescent="0.2">
      <c r="B3670" s="9"/>
    </row>
    <row r="3671" spans="2:2" ht="16" x14ac:dyDescent="0.2">
      <c r="B3671" s="9"/>
    </row>
    <row r="3672" spans="2:2" ht="16" x14ac:dyDescent="0.2">
      <c r="B3672" s="9"/>
    </row>
    <row r="3673" spans="2:2" ht="16" x14ac:dyDescent="0.2">
      <c r="B3673" s="9"/>
    </row>
    <row r="3674" spans="2:2" ht="16" x14ac:dyDescent="0.2">
      <c r="B3674" s="9"/>
    </row>
    <row r="3675" spans="2:2" ht="16" x14ac:dyDescent="0.2">
      <c r="B3675" s="9"/>
    </row>
    <row r="3676" spans="2:2" ht="16" x14ac:dyDescent="0.2">
      <c r="B3676" s="9"/>
    </row>
    <row r="3677" spans="2:2" ht="16" x14ac:dyDescent="0.2">
      <c r="B3677" s="9"/>
    </row>
    <row r="3678" spans="2:2" ht="16" x14ac:dyDescent="0.2">
      <c r="B3678" s="9"/>
    </row>
    <row r="3679" spans="2:2" ht="16" x14ac:dyDescent="0.2">
      <c r="B3679" s="9"/>
    </row>
    <row r="3680" spans="2:2" ht="16" x14ac:dyDescent="0.2">
      <c r="B3680" s="9"/>
    </row>
    <row r="3681" spans="2:2" ht="16" x14ac:dyDescent="0.2">
      <c r="B3681" s="9"/>
    </row>
    <row r="3682" spans="2:2" ht="16" x14ac:dyDescent="0.2">
      <c r="B3682" s="9"/>
    </row>
    <row r="3683" spans="2:2" ht="16" x14ac:dyDescent="0.2">
      <c r="B3683" s="9"/>
    </row>
    <row r="3684" spans="2:2" ht="16" x14ac:dyDescent="0.2">
      <c r="B3684" s="9"/>
    </row>
    <row r="3685" spans="2:2" ht="16" x14ac:dyDescent="0.2">
      <c r="B3685" s="9"/>
    </row>
    <row r="3686" spans="2:2" ht="16" x14ac:dyDescent="0.2">
      <c r="B3686" s="9"/>
    </row>
    <row r="3687" spans="2:2" ht="16" x14ac:dyDescent="0.2">
      <c r="B3687" s="9"/>
    </row>
    <row r="3688" spans="2:2" ht="16" x14ac:dyDescent="0.2">
      <c r="B3688" s="9"/>
    </row>
    <row r="3689" spans="2:2" ht="16" x14ac:dyDescent="0.2">
      <c r="B3689" s="9"/>
    </row>
    <row r="3690" spans="2:2" ht="16" x14ac:dyDescent="0.2">
      <c r="B3690" s="9"/>
    </row>
    <row r="3691" spans="2:2" ht="16" x14ac:dyDescent="0.2">
      <c r="B3691" s="9"/>
    </row>
    <row r="3692" spans="2:2" ht="16" x14ac:dyDescent="0.2">
      <c r="B3692" s="9"/>
    </row>
    <row r="3693" spans="2:2" ht="16" x14ac:dyDescent="0.2">
      <c r="B3693" s="9"/>
    </row>
    <row r="3694" spans="2:2" ht="16" x14ac:dyDescent="0.2">
      <c r="B3694" s="9"/>
    </row>
    <row r="3695" spans="2:2" ht="16" x14ac:dyDescent="0.2">
      <c r="B3695" s="9"/>
    </row>
    <row r="3696" spans="2:2" ht="16" x14ac:dyDescent="0.2">
      <c r="B3696" s="9"/>
    </row>
    <row r="3697" spans="2:2" ht="16" x14ac:dyDescent="0.2">
      <c r="B3697" s="9"/>
    </row>
    <row r="3698" spans="2:2" ht="16" x14ac:dyDescent="0.2">
      <c r="B3698" s="9"/>
    </row>
    <row r="3699" spans="2:2" ht="16" x14ac:dyDescent="0.2">
      <c r="B3699" s="9"/>
    </row>
    <row r="3700" spans="2:2" ht="16" x14ac:dyDescent="0.2">
      <c r="B3700" s="9"/>
    </row>
    <row r="3701" spans="2:2" ht="16" x14ac:dyDescent="0.2">
      <c r="B3701" s="9"/>
    </row>
    <row r="3702" spans="2:2" ht="16" x14ac:dyDescent="0.2">
      <c r="B3702" s="9"/>
    </row>
    <row r="3703" spans="2:2" ht="16" x14ac:dyDescent="0.2">
      <c r="B3703" s="9"/>
    </row>
    <row r="3704" spans="2:2" ht="16" x14ac:dyDescent="0.2">
      <c r="B3704" s="9"/>
    </row>
    <row r="3705" spans="2:2" ht="16" x14ac:dyDescent="0.2">
      <c r="B3705" s="9"/>
    </row>
    <row r="3706" spans="2:2" ht="16" x14ac:dyDescent="0.2">
      <c r="B3706" s="9"/>
    </row>
    <row r="3707" spans="2:2" ht="16" x14ac:dyDescent="0.2">
      <c r="B3707" s="9"/>
    </row>
    <row r="3708" spans="2:2" ht="16" x14ac:dyDescent="0.2">
      <c r="B3708" s="9"/>
    </row>
    <row r="3709" spans="2:2" ht="16" x14ac:dyDescent="0.2">
      <c r="B3709" s="9"/>
    </row>
    <row r="3710" spans="2:2" ht="16" x14ac:dyDescent="0.2">
      <c r="B3710" s="9"/>
    </row>
    <row r="3711" spans="2:2" ht="16" x14ac:dyDescent="0.2">
      <c r="B3711" s="9"/>
    </row>
    <row r="3712" spans="2:2" ht="16" x14ac:dyDescent="0.2">
      <c r="B3712" s="9"/>
    </row>
    <row r="3713" spans="2:2" ht="16" x14ac:dyDescent="0.2">
      <c r="B3713" s="9"/>
    </row>
    <row r="3714" spans="2:2" ht="16" x14ac:dyDescent="0.2">
      <c r="B3714" s="9"/>
    </row>
    <row r="3715" spans="2:2" ht="16" x14ac:dyDescent="0.2">
      <c r="B3715" s="9"/>
    </row>
    <row r="3716" spans="2:2" ht="16" x14ac:dyDescent="0.2">
      <c r="B3716" s="9"/>
    </row>
    <row r="3717" spans="2:2" ht="16" x14ac:dyDescent="0.2">
      <c r="B3717" s="9"/>
    </row>
    <row r="3718" spans="2:2" ht="16" x14ac:dyDescent="0.2">
      <c r="B3718" s="9"/>
    </row>
    <row r="3719" spans="2:2" ht="16" x14ac:dyDescent="0.2">
      <c r="B3719" s="9"/>
    </row>
    <row r="3720" spans="2:2" ht="16" x14ac:dyDescent="0.2">
      <c r="B3720" s="9"/>
    </row>
    <row r="3721" spans="2:2" ht="16" x14ac:dyDescent="0.2">
      <c r="B3721" s="9"/>
    </row>
    <row r="3722" spans="2:2" ht="16" x14ac:dyDescent="0.2">
      <c r="B3722" s="9"/>
    </row>
    <row r="3723" spans="2:2" ht="16" x14ac:dyDescent="0.2">
      <c r="B3723" s="9"/>
    </row>
    <row r="3724" spans="2:2" ht="16" x14ac:dyDescent="0.2">
      <c r="B3724" s="9"/>
    </row>
    <row r="3725" spans="2:2" ht="16" x14ac:dyDescent="0.2">
      <c r="B3725" s="9"/>
    </row>
    <row r="3726" spans="2:2" ht="16" x14ac:dyDescent="0.2">
      <c r="B3726" s="9"/>
    </row>
    <row r="3727" spans="2:2" ht="16" x14ac:dyDescent="0.2">
      <c r="B3727" s="9"/>
    </row>
    <row r="3728" spans="2:2" ht="16" x14ac:dyDescent="0.2">
      <c r="B3728" s="9"/>
    </row>
    <row r="3729" spans="2:2" ht="16" x14ac:dyDescent="0.2">
      <c r="B3729" s="9"/>
    </row>
    <row r="3730" spans="2:2" ht="16" x14ac:dyDescent="0.2">
      <c r="B3730" s="9"/>
    </row>
    <row r="3731" spans="2:2" ht="16" x14ac:dyDescent="0.2">
      <c r="B3731" s="9"/>
    </row>
    <row r="3732" spans="2:2" ht="16" x14ac:dyDescent="0.2">
      <c r="B3732" s="9"/>
    </row>
    <row r="3733" spans="2:2" ht="16" x14ac:dyDescent="0.2">
      <c r="B3733" s="9"/>
    </row>
    <row r="3734" spans="2:2" ht="16" x14ac:dyDescent="0.2">
      <c r="B3734" s="9"/>
    </row>
    <row r="3735" spans="2:2" ht="16" x14ac:dyDescent="0.2">
      <c r="B3735" s="9"/>
    </row>
    <row r="3736" spans="2:2" ht="16" x14ac:dyDescent="0.2">
      <c r="B3736" s="9"/>
    </row>
    <row r="3737" spans="2:2" ht="16" x14ac:dyDescent="0.2">
      <c r="B3737" s="9"/>
    </row>
    <row r="3738" spans="2:2" ht="16" x14ac:dyDescent="0.2">
      <c r="B3738" s="9"/>
    </row>
    <row r="3739" spans="2:2" ht="16" x14ac:dyDescent="0.2">
      <c r="B3739" s="9"/>
    </row>
    <row r="3740" spans="2:2" ht="16" x14ac:dyDescent="0.2">
      <c r="B3740" s="9"/>
    </row>
    <row r="3741" spans="2:2" ht="16" x14ac:dyDescent="0.2">
      <c r="B3741" s="9"/>
    </row>
    <row r="3742" spans="2:2" ht="16" x14ac:dyDescent="0.2">
      <c r="B3742" s="9"/>
    </row>
    <row r="3743" spans="2:2" ht="16" x14ac:dyDescent="0.2">
      <c r="B3743" s="9"/>
    </row>
    <row r="3744" spans="2:2" ht="16" x14ac:dyDescent="0.2">
      <c r="B3744" s="9"/>
    </row>
    <row r="3745" spans="2:2" ht="16" x14ac:dyDescent="0.2">
      <c r="B3745" s="9"/>
    </row>
    <row r="3746" spans="2:2" ht="16" x14ac:dyDescent="0.2">
      <c r="B3746" s="9"/>
    </row>
    <row r="3747" spans="2:2" ht="16" x14ac:dyDescent="0.2">
      <c r="B3747" s="9"/>
    </row>
    <row r="3748" spans="2:2" ht="16" x14ac:dyDescent="0.2">
      <c r="B3748" s="9"/>
    </row>
    <row r="3749" spans="2:2" ht="16" x14ac:dyDescent="0.2">
      <c r="B3749" s="9"/>
    </row>
    <row r="3750" spans="2:2" ht="16" x14ac:dyDescent="0.2">
      <c r="B3750" s="9"/>
    </row>
    <row r="3751" spans="2:2" ht="16" x14ac:dyDescent="0.2">
      <c r="B3751" s="9"/>
    </row>
    <row r="3752" spans="2:2" ht="16" x14ac:dyDescent="0.2">
      <c r="B3752" s="9"/>
    </row>
    <row r="3753" spans="2:2" ht="16" x14ac:dyDescent="0.2">
      <c r="B3753" s="9"/>
    </row>
    <row r="3754" spans="2:2" ht="16" x14ac:dyDescent="0.2">
      <c r="B3754" s="9"/>
    </row>
    <row r="3755" spans="2:2" ht="16" x14ac:dyDescent="0.2">
      <c r="B3755" s="9"/>
    </row>
    <row r="3756" spans="2:2" ht="16" x14ac:dyDescent="0.2">
      <c r="B3756" s="9"/>
    </row>
    <row r="3757" spans="2:2" ht="16" x14ac:dyDescent="0.2">
      <c r="B3757" s="9"/>
    </row>
    <row r="3758" spans="2:2" ht="16" x14ac:dyDescent="0.2">
      <c r="B3758" s="9"/>
    </row>
    <row r="3759" spans="2:2" ht="16" x14ac:dyDescent="0.2">
      <c r="B3759" s="9"/>
    </row>
    <row r="3760" spans="2:2" ht="16" x14ac:dyDescent="0.2">
      <c r="B3760" s="9"/>
    </row>
    <row r="3761" spans="2:2" ht="16" x14ac:dyDescent="0.2">
      <c r="B3761" s="9"/>
    </row>
    <row r="3762" spans="2:2" ht="16" x14ac:dyDescent="0.2">
      <c r="B3762" s="9"/>
    </row>
    <row r="3763" spans="2:2" ht="16" x14ac:dyDescent="0.2">
      <c r="B3763" s="9"/>
    </row>
    <row r="3764" spans="2:2" ht="16" x14ac:dyDescent="0.2">
      <c r="B3764" s="9"/>
    </row>
    <row r="3765" spans="2:2" ht="16" x14ac:dyDescent="0.2">
      <c r="B3765" s="9"/>
    </row>
    <row r="3766" spans="2:2" ht="16" x14ac:dyDescent="0.2">
      <c r="B3766" s="9"/>
    </row>
    <row r="3767" spans="2:2" ht="16" x14ac:dyDescent="0.2">
      <c r="B3767" s="9"/>
    </row>
    <row r="3768" spans="2:2" ht="16" x14ac:dyDescent="0.2">
      <c r="B3768" s="9"/>
    </row>
    <row r="3769" spans="2:2" ht="16" x14ac:dyDescent="0.2">
      <c r="B3769" s="9"/>
    </row>
    <row r="3770" spans="2:2" ht="16" x14ac:dyDescent="0.2">
      <c r="B3770" s="9"/>
    </row>
    <row r="3771" spans="2:2" ht="16" x14ac:dyDescent="0.2">
      <c r="B3771" s="9"/>
    </row>
    <row r="3772" spans="2:2" ht="16" x14ac:dyDescent="0.2">
      <c r="B3772" s="9"/>
    </row>
    <row r="3773" spans="2:2" ht="16" x14ac:dyDescent="0.2">
      <c r="B3773" s="9"/>
    </row>
    <row r="3774" spans="2:2" ht="16" x14ac:dyDescent="0.2">
      <c r="B3774" s="9"/>
    </row>
    <row r="3775" spans="2:2" ht="16" x14ac:dyDescent="0.2">
      <c r="B3775" s="9"/>
    </row>
    <row r="3776" spans="2:2" ht="16" x14ac:dyDescent="0.2">
      <c r="B3776" s="9"/>
    </row>
    <row r="3777" spans="2:2" ht="16" x14ac:dyDescent="0.2">
      <c r="B3777" s="9"/>
    </row>
    <row r="3778" spans="2:2" ht="16" x14ac:dyDescent="0.2">
      <c r="B3778" s="9"/>
    </row>
    <row r="3779" spans="2:2" ht="16" x14ac:dyDescent="0.2">
      <c r="B3779" s="9"/>
    </row>
    <row r="3780" spans="2:2" ht="16" x14ac:dyDescent="0.2">
      <c r="B3780" s="9"/>
    </row>
    <row r="3781" spans="2:2" ht="16" x14ac:dyDescent="0.2">
      <c r="B3781" s="9"/>
    </row>
    <row r="3782" spans="2:2" ht="16" x14ac:dyDescent="0.2">
      <c r="B3782" s="9"/>
    </row>
    <row r="3783" spans="2:2" ht="16" x14ac:dyDescent="0.2">
      <c r="B3783" s="9"/>
    </row>
    <row r="3784" spans="2:2" ht="16" x14ac:dyDescent="0.2">
      <c r="B3784" s="9"/>
    </row>
    <row r="3785" spans="2:2" ht="16" x14ac:dyDescent="0.2">
      <c r="B3785" s="9"/>
    </row>
    <row r="3786" spans="2:2" ht="16" x14ac:dyDescent="0.2">
      <c r="B3786" s="9"/>
    </row>
    <row r="3787" spans="2:2" ht="16" x14ac:dyDescent="0.2">
      <c r="B3787" s="9"/>
    </row>
    <row r="3788" spans="2:2" ht="16" x14ac:dyDescent="0.2">
      <c r="B3788" s="9"/>
    </row>
    <row r="3789" spans="2:2" ht="16" x14ac:dyDescent="0.2">
      <c r="B3789" s="9"/>
    </row>
    <row r="3790" spans="2:2" ht="16" x14ac:dyDescent="0.2">
      <c r="B3790" s="9"/>
    </row>
    <row r="3791" spans="2:2" ht="16" x14ac:dyDescent="0.2">
      <c r="B3791" s="9"/>
    </row>
    <row r="3792" spans="2:2" ht="16" x14ac:dyDescent="0.2">
      <c r="B3792" s="9"/>
    </row>
    <row r="3793" spans="2:2" ht="16" x14ac:dyDescent="0.2">
      <c r="B3793" s="9"/>
    </row>
    <row r="3794" spans="2:2" ht="16" x14ac:dyDescent="0.2">
      <c r="B3794" s="9"/>
    </row>
    <row r="3795" spans="2:2" ht="16" x14ac:dyDescent="0.2">
      <c r="B3795" s="9"/>
    </row>
    <row r="3796" spans="2:2" ht="16" x14ac:dyDescent="0.2">
      <c r="B3796" s="9"/>
    </row>
    <row r="3797" spans="2:2" ht="16" x14ac:dyDescent="0.2">
      <c r="B3797" s="9"/>
    </row>
    <row r="3798" spans="2:2" ht="16" x14ac:dyDescent="0.2">
      <c r="B3798" s="9"/>
    </row>
    <row r="3799" spans="2:2" ht="16" x14ac:dyDescent="0.2">
      <c r="B3799" s="9"/>
    </row>
    <row r="3800" spans="2:2" ht="16" x14ac:dyDescent="0.2">
      <c r="B3800" s="9"/>
    </row>
    <row r="3801" spans="2:2" ht="16" x14ac:dyDescent="0.2">
      <c r="B3801" s="9"/>
    </row>
    <row r="3802" spans="2:2" ht="16" x14ac:dyDescent="0.2">
      <c r="B3802" s="9"/>
    </row>
    <row r="3803" spans="2:2" ht="16" x14ac:dyDescent="0.2">
      <c r="B3803" s="9"/>
    </row>
    <row r="3804" spans="2:2" ht="16" x14ac:dyDescent="0.2">
      <c r="B3804" s="9"/>
    </row>
    <row r="3805" spans="2:2" ht="16" x14ac:dyDescent="0.2">
      <c r="B3805" s="9"/>
    </row>
    <row r="3806" spans="2:2" ht="16" x14ac:dyDescent="0.2">
      <c r="B3806" s="9"/>
    </row>
    <row r="3807" spans="2:2" ht="16" x14ac:dyDescent="0.2">
      <c r="B3807" s="9"/>
    </row>
    <row r="3808" spans="2:2" ht="16" x14ac:dyDescent="0.2">
      <c r="B3808" s="9"/>
    </row>
    <row r="3809" spans="2:2" ht="16" x14ac:dyDescent="0.2">
      <c r="B3809" s="9"/>
    </row>
    <row r="3810" spans="2:2" ht="16" x14ac:dyDescent="0.2">
      <c r="B3810" s="9"/>
    </row>
    <row r="3811" spans="2:2" ht="16" x14ac:dyDescent="0.2">
      <c r="B3811" s="9"/>
    </row>
    <row r="3812" spans="2:2" ht="16" x14ac:dyDescent="0.2">
      <c r="B3812" s="9"/>
    </row>
    <row r="3813" spans="2:2" ht="16" x14ac:dyDescent="0.2">
      <c r="B3813" s="9"/>
    </row>
    <row r="3814" spans="2:2" ht="16" x14ac:dyDescent="0.2">
      <c r="B3814" s="9"/>
    </row>
    <row r="3815" spans="2:2" ht="16" x14ac:dyDescent="0.2">
      <c r="B3815" s="9"/>
    </row>
    <row r="3816" spans="2:2" ht="16" x14ac:dyDescent="0.2">
      <c r="B3816" s="9"/>
    </row>
    <row r="3817" spans="2:2" ht="16" x14ac:dyDescent="0.2">
      <c r="B3817" s="9"/>
    </row>
    <row r="3818" spans="2:2" ht="16" x14ac:dyDescent="0.2">
      <c r="B3818" s="9"/>
    </row>
    <row r="3819" spans="2:2" ht="16" x14ac:dyDescent="0.2">
      <c r="B3819" s="9"/>
    </row>
    <row r="3820" spans="2:2" ht="16" x14ac:dyDescent="0.2">
      <c r="B3820" s="9"/>
    </row>
    <row r="3821" spans="2:2" ht="16" x14ac:dyDescent="0.2">
      <c r="B3821" s="9"/>
    </row>
    <row r="3822" spans="2:2" ht="16" x14ac:dyDescent="0.2">
      <c r="B3822" s="9"/>
    </row>
    <row r="3823" spans="2:2" ht="16" x14ac:dyDescent="0.2">
      <c r="B3823" s="9"/>
    </row>
    <row r="3824" spans="2:2" ht="16" x14ac:dyDescent="0.2">
      <c r="B3824" s="9"/>
    </row>
    <row r="3825" spans="2:2" ht="16" x14ac:dyDescent="0.2">
      <c r="B3825" s="9"/>
    </row>
    <row r="3826" spans="2:2" ht="16" x14ac:dyDescent="0.2">
      <c r="B3826" s="9"/>
    </row>
    <row r="3827" spans="2:2" ht="16" x14ac:dyDescent="0.2">
      <c r="B3827" s="9"/>
    </row>
    <row r="3828" spans="2:2" ht="16" x14ac:dyDescent="0.2">
      <c r="B3828" s="9"/>
    </row>
    <row r="3829" spans="2:2" ht="16" x14ac:dyDescent="0.2">
      <c r="B3829" s="9"/>
    </row>
    <row r="3830" spans="2:2" ht="16" x14ac:dyDescent="0.2">
      <c r="B3830" s="9"/>
    </row>
    <row r="3831" spans="2:2" ht="16" x14ac:dyDescent="0.2">
      <c r="B3831" s="9"/>
    </row>
    <row r="3832" spans="2:2" ht="16" x14ac:dyDescent="0.2">
      <c r="B3832" s="9"/>
    </row>
    <row r="3833" spans="2:2" ht="16" x14ac:dyDescent="0.2">
      <c r="B3833" s="9"/>
    </row>
    <row r="3834" spans="2:2" ht="16" x14ac:dyDescent="0.2">
      <c r="B3834" s="9"/>
    </row>
    <row r="3835" spans="2:2" ht="16" x14ac:dyDescent="0.2">
      <c r="B3835" s="9"/>
    </row>
    <row r="3836" spans="2:2" ht="16" x14ac:dyDescent="0.2">
      <c r="B3836" s="9"/>
    </row>
    <row r="3837" spans="2:2" ht="16" x14ac:dyDescent="0.2">
      <c r="B3837" s="9"/>
    </row>
    <row r="3838" spans="2:2" ht="16" x14ac:dyDescent="0.2">
      <c r="B3838" s="9"/>
    </row>
    <row r="3839" spans="2:2" ht="16" x14ac:dyDescent="0.2">
      <c r="B3839" s="9"/>
    </row>
    <row r="3840" spans="2:2" ht="16" x14ac:dyDescent="0.2">
      <c r="B3840" s="9"/>
    </row>
    <row r="3841" spans="2:2" ht="16" x14ac:dyDescent="0.2">
      <c r="B3841" s="9"/>
    </row>
    <row r="3842" spans="2:2" ht="16" x14ac:dyDescent="0.2">
      <c r="B3842" s="9"/>
    </row>
    <row r="3843" spans="2:2" ht="16" x14ac:dyDescent="0.2">
      <c r="B3843" s="9"/>
    </row>
    <row r="3844" spans="2:2" ht="16" x14ac:dyDescent="0.2">
      <c r="B3844" s="9"/>
    </row>
    <row r="3845" spans="2:2" ht="16" x14ac:dyDescent="0.2">
      <c r="B3845" s="9"/>
    </row>
    <row r="3846" spans="2:2" ht="16" x14ac:dyDescent="0.2">
      <c r="B3846" s="9"/>
    </row>
    <row r="3847" spans="2:2" ht="16" x14ac:dyDescent="0.2">
      <c r="B3847" s="9"/>
    </row>
    <row r="3848" spans="2:2" ht="16" x14ac:dyDescent="0.2">
      <c r="B3848" s="9"/>
    </row>
    <row r="3849" spans="2:2" ht="16" x14ac:dyDescent="0.2">
      <c r="B3849" s="9"/>
    </row>
    <row r="3850" spans="2:2" ht="16" x14ac:dyDescent="0.2">
      <c r="B3850" s="9"/>
    </row>
    <row r="3851" spans="2:2" ht="16" x14ac:dyDescent="0.2">
      <c r="B3851" s="9"/>
    </row>
    <row r="3852" spans="2:2" ht="16" x14ac:dyDescent="0.2">
      <c r="B3852" s="9"/>
    </row>
    <row r="3853" spans="2:2" ht="16" x14ac:dyDescent="0.2">
      <c r="B3853" s="9"/>
    </row>
    <row r="3854" spans="2:2" ht="16" x14ac:dyDescent="0.2">
      <c r="B3854" s="9"/>
    </row>
    <row r="3855" spans="2:2" ht="16" x14ac:dyDescent="0.2">
      <c r="B3855" s="9"/>
    </row>
    <row r="3856" spans="2:2" ht="16" x14ac:dyDescent="0.2">
      <c r="B3856" s="9"/>
    </row>
    <row r="3857" spans="2:2" ht="16" x14ac:dyDescent="0.2">
      <c r="B3857" s="9"/>
    </row>
    <row r="3858" spans="2:2" ht="16" x14ac:dyDescent="0.2">
      <c r="B3858" s="9"/>
    </row>
    <row r="3859" spans="2:2" ht="16" x14ac:dyDescent="0.2">
      <c r="B3859" s="9"/>
    </row>
    <row r="3860" spans="2:2" ht="16" x14ac:dyDescent="0.2">
      <c r="B3860" s="9"/>
    </row>
    <row r="3861" spans="2:2" ht="16" x14ac:dyDescent="0.2">
      <c r="B3861" s="9"/>
    </row>
    <row r="3862" spans="2:2" ht="16" x14ac:dyDescent="0.2">
      <c r="B3862" s="9"/>
    </row>
    <row r="3863" spans="2:2" ht="16" x14ac:dyDescent="0.2">
      <c r="B3863" s="9"/>
    </row>
    <row r="3864" spans="2:2" ht="16" x14ac:dyDescent="0.2">
      <c r="B3864" s="9"/>
    </row>
    <row r="3865" spans="2:2" ht="16" x14ac:dyDescent="0.2">
      <c r="B3865" s="9"/>
    </row>
    <row r="3866" spans="2:2" ht="16" x14ac:dyDescent="0.2">
      <c r="B3866" s="9"/>
    </row>
    <row r="3867" spans="2:2" ht="16" x14ac:dyDescent="0.2">
      <c r="B3867" s="9"/>
    </row>
    <row r="3868" spans="2:2" ht="16" x14ac:dyDescent="0.2">
      <c r="B3868" s="9"/>
    </row>
    <row r="3869" spans="2:2" ht="16" x14ac:dyDescent="0.2">
      <c r="B3869" s="9"/>
    </row>
    <row r="3870" spans="2:2" ht="16" x14ac:dyDescent="0.2">
      <c r="B3870" s="9"/>
    </row>
    <row r="3871" spans="2:2" ht="16" x14ac:dyDescent="0.2">
      <c r="B3871" s="9"/>
    </row>
    <row r="3872" spans="2:2" ht="16" x14ac:dyDescent="0.2">
      <c r="B3872" s="9"/>
    </row>
    <row r="3873" spans="2:2" ht="16" x14ac:dyDescent="0.2">
      <c r="B3873" s="9"/>
    </row>
    <row r="3874" spans="2:2" ht="16" x14ac:dyDescent="0.2">
      <c r="B3874" s="9"/>
    </row>
    <row r="3875" spans="2:2" ht="16" x14ac:dyDescent="0.2">
      <c r="B3875" s="9"/>
    </row>
    <row r="3876" spans="2:2" ht="16" x14ac:dyDescent="0.2">
      <c r="B3876" s="9"/>
    </row>
    <row r="3877" spans="2:2" ht="16" x14ac:dyDescent="0.2">
      <c r="B3877" s="9"/>
    </row>
    <row r="3878" spans="2:2" ht="16" x14ac:dyDescent="0.2">
      <c r="B3878" s="9"/>
    </row>
    <row r="3879" spans="2:2" ht="16" x14ac:dyDescent="0.2">
      <c r="B3879" s="9"/>
    </row>
    <row r="3880" spans="2:2" ht="16" x14ac:dyDescent="0.2">
      <c r="B3880" s="9"/>
    </row>
    <row r="3881" spans="2:2" ht="16" x14ac:dyDescent="0.2">
      <c r="B3881" s="9"/>
    </row>
    <row r="3882" spans="2:2" ht="16" x14ac:dyDescent="0.2">
      <c r="B3882" s="9"/>
    </row>
    <row r="3883" spans="2:2" ht="16" x14ac:dyDescent="0.2">
      <c r="B3883" s="9"/>
    </row>
    <row r="3884" spans="2:2" ht="16" x14ac:dyDescent="0.2">
      <c r="B3884" s="9"/>
    </row>
    <row r="3885" spans="2:2" ht="16" x14ac:dyDescent="0.2">
      <c r="B3885" s="9"/>
    </row>
    <row r="3886" spans="2:2" ht="16" x14ac:dyDescent="0.2">
      <c r="B3886" s="9"/>
    </row>
    <row r="3887" spans="2:2" ht="16" x14ac:dyDescent="0.2">
      <c r="B3887" s="9"/>
    </row>
    <row r="3888" spans="2:2" ht="16" x14ac:dyDescent="0.2">
      <c r="B3888" s="9"/>
    </row>
    <row r="3889" spans="2:2" ht="16" x14ac:dyDescent="0.2">
      <c r="B3889" s="9"/>
    </row>
    <row r="3890" spans="2:2" ht="16" x14ac:dyDescent="0.2">
      <c r="B3890" s="9"/>
    </row>
    <row r="3891" spans="2:2" ht="16" x14ac:dyDescent="0.2">
      <c r="B3891" s="9"/>
    </row>
    <row r="3892" spans="2:2" ht="16" x14ac:dyDescent="0.2">
      <c r="B3892" s="9"/>
    </row>
    <row r="3893" spans="2:2" ht="16" x14ac:dyDescent="0.2">
      <c r="B3893" s="9"/>
    </row>
    <row r="3894" spans="2:2" ht="16" x14ac:dyDescent="0.2">
      <c r="B3894" s="9"/>
    </row>
    <row r="3895" spans="2:2" ht="16" x14ac:dyDescent="0.2">
      <c r="B3895" s="9"/>
    </row>
    <row r="3896" spans="2:2" ht="16" x14ac:dyDescent="0.2">
      <c r="B3896" s="9"/>
    </row>
    <row r="3897" spans="2:2" ht="16" x14ac:dyDescent="0.2">
      <c r="B3897" s="9"/>
    </row>
    <row r="3898" spans="2:2" ht="16" x14ac:dyDescent="0.2">
      <c r="B3898" s="9"/>
    </row>
    <row r="3899" spans="2:2" ht="16" x14ac:dyDescent="0.2">
      <c r="B3899" s="9"/>
    </row>
    <row r="3900" spans="2:2" ht="16" x14ac:dyDescent="0.2">
      <c r="B3900" s="9"/>
    </row>
    <row r="3901" spans="2:2" ht="16" x14ac:dyDescent="0.2">
      <c r="B3901" s="9"/>
    </row>
    <row r="3902" spans="2:2" ht="16" x14ac:dyDescent="0.2">
      <c r="B3902" s="9"/>
    </row>
    <row r="3903" spans="2:2" ht="16" x14ac:dyDescent="0.2">
      <c r="B3903" s="9"/>
    </row>
    <row r="3904" spans="2:2" ht="16" x14ac:dyDescent="0.2">
      <c r="B3904" s="9"/>
    </row>
    <row r="3905" spans="2:2" ht="16" x14ac:dyDescent="0.2">
      <c r="B3905" s="9"/>
    </row>
    <row r="3906" spans="2:2" ht="16" x14ac:dyDescent="0.2">
      <c r="B3906" s="9"/>
    </row>
    <row r="3907" spans="2:2" ht="16" x14ac:dyDescent="0.2">
      <c r="B3907" s="9"/>
    </row>
    <row r="3908" spans="2:2" ht="16" x14ac:dyDescent="0.2">
      <c r="B3908" s="9"/>
    </row>
    <row r="3909" spans="2:2" ht="16" x14ac:dyDescent="0.2">
      <c r="B3909" s="9"/>
    </row>
    <row r="3910" spans="2:2" ht="16" x14ac:dyDescent="0.2">
      <c r="B3910" s="9"/>
    </row>
    <row r="3911" spans="2:2" ht="16" x14ac:dyDescent="0.2">
      <c r="B3911" s="9"/>
    </row>
    <row r="3912" spans="2:2" ht="16" x14ac:dyDescent="0.2">
      <c r="B3912" s="9"/>
    </row>
    <row r="3913" spans="2:2" ht="16" x14ac:dyDescent="0.2">
      <c r="B3913" s="9"/>
    </row>
    <row r="3914" spans="2:2" ht="16" x14ac:dyDescent="0.2">
      <c r="B3914" s="9"/>
    </row>
    <row r="3915" spans="2:2" ht="16" x14ac:dyDescent="0.2">
      <c r="B3915" s="9"/>
    </row>
    <row r="3916" spans="2:2" ht="16" x14ac:dyDescent="0.2">
      <c r="B3916" s="9"/>
    </row>
    <row r="3917" spans="2:2" ht="16" x14ac:dyDescent="0.2">
      <c r="B3917" s="9"/>
    </row>
    <row r="3918" spans="2:2" ht="16" x14ac:dyDescent="0.2">
      <c r="B3918" s="9"/>
    </row>
    <row r="3919" spans="2:2" ht="16" x14ac:dyDescent="0.2">
      <c r="B3919" s="9"/>
    </row>
    <row r="3920" spans="2:2" ht="16" x14ac:dyDescent="0.2">
      <c r="B3920" s="9"/>
    </row>
    <row r="3921" spans="2:2" ht="16" x14ac:dyDescent="0.2">
      <c r="B3921" s="9"/>
    </row>
    <row r="3922" spans="2:2" ht="16" x14ac:dyDescent="0.2">
      <c r="B3922" s="9"/>
    </row>
    <row r="3923" spans="2:2" ht="16" x14ac:dyDescent="0.2">
      <c r="B3923" s="9"/>
    </row>
    <row r="3924" spans="2:2" ht="16" x14ac:dyDescent="0.2">
      <c r="B3924" s="9"/>
    </row>
    <row r="3925" spans="2:2" ht="16" x14ac:dyDescent="0.2">
      <c r="B3925" s="9"/>
    </row>
    <row r="3926" spans="2:2" ht="16" x14ac:dyDescent="0.2">
      <c r="B3926" s="9"/>
    </row>
    <row r="3927" spans="2:2" ht="16" x14ac:dyDescent="0.2">
      <c r="B3927" s="9"/>
    </row>
    <row r="3928" spans="2:2" ht="16" x14ac:dyDescent="0.2">
      <c r="B3928" s="9"/>
    </row>
    <row r="3929" spans="2:2" ht="16" x14ac:dyDescent="0.2">
      <c r="B3929" s="9"/>
    </row>
    <row r="3930" spans="2:2" ht="16" x14ac:dyDescent="0.2">
      <c r="B3930" s="9"/>
    </row>
    <row r="3931" spans="2:2" ht="16" x14ac:dyDescent="0.2">
      <c r="B3931" s="9"/>
    </row>
    <row r="3932" spans="2:2" ht="16" x14ac:dyDescent="0.2">
      <c r="B3932" s="9"/>
    </row>
    <row r="3933" spans="2:2" ht="16" x14ac:dyDescent="0.2">
      <c r="B3933" s="9"/>
    </row>
    <row r="3934" spans="2:2" ht="16" x14ac:dyDescent="0.2">
      <c r="B3934" s="9"/>
    </row>
    <row r="3935" spans="2:2" ht="16" x14ac:dyDescent="0.2">
      <c r="B3935" s="9"/>
    </row>
    <row r="3936" spans="2:2" ht="16" x14ac:dyDescent="0.2">
      <c r="B3936" s="9"/>
    </row>
    <row r="3937" spans="2:2" ht="16" x14ac:dyDescent="0.2">
      <c r="B3937" s="9"/>
    </row>
    <row r="3938" spans="2:2" ht="16" x14ac:dyDescent="0.2">
      <c r="B3938" s="9"/>
    </row>
    <row r="3939" spans="2:2" ht="16" x14ac:dyDescent="0.2">
      <c r="B3939" s="9"/>
    </row>
    <row r="3940" spans="2:2" ht="16" x14ac:dyDescent="0.2">
      <c r="B3940" s="9"/>
    </row>
    <row r="3941" spans="2:2" ht="16" x14ac:dyDescent="0.2">
      <c r="B3941" s="9"/>
    </row>
    <row r="3942" spans="2:2" ht="16" x14ac:dyDescent="0.2">
      <c r="B3942" s="9"/>
    </row>
    <row r="3943" spans="2:2" ht="16" x14ac:dyDescent="0.2">
      <c r="B3943" s="9"/>
    </row>
    <row r="3944" spans="2:2" ht="16" x14ac:dyDescent="0.2">
      <c r="B3944" s="9"/>
    </row>
    <row r="3945" spans="2:2" ht="16" x14ac:dyDescent="0.2">
      <c r="B3945" s="9"/>
    </row>
    <row r="3946" spans="2:2" ht="16" x14ac:dyDescent="0.2">
      <c r="B3946" s="9"/>
    </row>
    <row r="3947" spans="2:2" ht="16" x14ac:dyDescent="0.2">
      <c r="B3947" s="9"/>
    </row>
    <row r="3948" spans="2:2" ht="16" x14ac:dyDescent="0.2">
      <c r="B3948" s="9"/>
    </row>
    <row r="3949" spans="2:2" ht="16" x14ac:dyDescent="0.2">
      <c r="B3949" s="9"/>
    </row>
    <row r="3950" spans="2:2" ht="16" x14ac:dyDescent="0.2">
      <c r="B3950" s="9"/>
    </row>
    <row r="3951" spans="2:2" ht="16" x14ac:dyDescent="0.2">
      <c r="B3951" s="9"/>
    </row>
    <row r="3952" spans="2:2" ht="16" x14ac:dyDescent="0.2">
      <c r="B3952" s="9"/>
    </row>
    <row r="3953" spans="2:2" ht="16" x14ac:dyDescent="0.2">
      <c r="B3953" s="9"/>
    </row>
    <row r="3954" spans="2:2" ht="16" x14ac:dyDescent="0.2">
      <c r="B3954" s="9"/>
    </row>
    <row r="3955" spans="2:2" ht="16" x14ac:dyDescent="0.2">
      <c r="B3955" s="9"/>
    </row>
    <row r="3956" spans="2:2" ht="16" x14ac:dyDescent="0.2">
      <c r="B3956" s="9"/>
    </row>
    <row r="3957" spans="2:2" ht="16" x14ac:dyDescent="0.2">
      <c r="B3957" s="9"/>
    </row>
    <row r="3958" spans="2:2" ht="16" x14ac:dyDescent="0.2">
      <c r="B3958" s="9"/>
    </row>
    <row r="3959" spans="2:2" ht="16" x14ac:dyDescent="0.2">
      <c r="B3959" s="9"/>
    </row>
    <row r="3960" spans="2:2" ht="16" x14ac:dyDescent="0.2">
      <c r="B3960" s="9"/>
    </row>
    <row r="3961" spans="2:2" ht="16" x14ac:dyDescent="0.2">
      <c r="B3961" s="9"/>
    </row>
    <row r="3962" spans="2:2" ht="16" x14ac:dyDescent="0.2">
      <c r="B3962" s="9"/>
    </row>
    <row r="3963" spans="2:2" ht="16" x14ac:dyDescent="0.2">
      <c r="B3963" s="9"/>
    </row>
    <row r="3964" spans="2:2" ht="16" x14ac:dyDescent="0.2">
      <c r="B3964" s="9"/>
    </row>
    <row r="3965" spans="2:2" ht="16" x14ac:dyDescent="0.2">
      <c r="B3965" s="9"/>
    </row>
    <row r="3966" spans="2:2" ht="16" x14ac:dyDescent="0.2">
      <c r="B3966" s="9"/>
    </row>
    <row r="3967" spans="2:2" ht="16" x14ac:dyDescent="0.2">
      <c r="B3967" s="9"/>
    </row>
    <row r="3968" spans="2:2" ht="16" x14ac:dyDescent="0.2">
      <c r="B3968" s="9"/>
    </row>
    <row r="3969" spans="2:2" ht="16" x14ac:dyDescent="0.2">
      <c r="B3969" s="9"/>
    </row>
    <row r="3970" spans="2:2" ht="16" x14ac:dyDescent="0.2">
      <c r="B3970" s="9"/>
    </row>
    <row r="3971" spans="2:2" ht="16" x14ac:dyDescent="0.2">
      <c r="B3971" s="9"/>
    </row>
    <row r="3972" spans="2:2" ht="16" x14ac:dyDescent="0.2">
      <c r="B3972" s="9"/>
    </row>
    <row r="3973" spans="2:2" ht="16" x14ac:dyDescent="0.2">
      <c r="B3973" s="9"/>
    </row>
    <row r="3974" spans="2:2" ht="16" x14ac:dyDescent="0.2">
      <c r="B3974" s="9"/>
    </row>
    <row r="3975" spans="2:2" ht="16" x14ac:dyDescent="0.2">
      <c r="B3975" s="9"/>
    </row>
    <row r="3976" spans="2:2" ht="16" x14ac:dyDescent="0.2">
      <c r="B3976" s="9"/>
    </row>
    <row r="3977" spans="2:2" ht="16" x14ac:dyDescent="0.2">
      <c r="B3977" s="9"/>
    </row>
    <row r="3978" spans="2:2" ht="16" x14ac:dyDescent="0.2">
      <c r="B3978" s="9"/>
    </row>
    <row r="3979" spans="2:2" ht="16" x14ac:dyDescent="0.2">
      <c r="B3979" s="9"/>
    </row>
    <row r="3980" spans="2:2" ht="16" x14ac:dyDescent="0.2">
      <c r="B3980" s="9"/>
    </row>
    <row r="3981" spans="2:2" ht="16" x14ac:dyDescent="0.2">
      <c r="B3981" s="9"/>
    </row>
    <row r="3982" spans="2:2" ht="16" x14ac:dyDescent="0.2">
      <c r="B3982" s="9"/>
    </row>
    <row r="3983" spans="2:2" ht="16" x14ac:dyDescent="0.2">
      <c r="B3983" s="9"/>
    </row>
    <row r="3984" spans="2:2" ht="16" x14ac:dyDescent="0.2">
      <c r="B3984" s="9"/>
    </row>
    <row r="3985" spans="2:2" ht="16" x14ac:dyDescent="0.2">
      <c r="B3985" s="9"/>
    </row>
    <row r="3986" spans="2:2" ht="16" x14ac:dyDescent="0.2">
      <c r="B3986" s="9"/>
    </row>
    <row r="3987" spans="2:2" ht="16" x14ac:dyDescent="0.2">
      <c r="B3987" s="9"/>
    </row>
    <row r="3988" spans="2:2" ht="16" x14ac:dyDescent="0.2">
      <c r="B3988" s="9"/>
    </row>
    <row r="3989" spans="2:2" ht="16" x14ac:dyDescent="0.2">
      <c r="B3989" s="9"/>
    </row>
    <row r="3990" spans="2:2" ht="16" x14ac:dyDescent="0.2">
      <c r="B3990" s="9"/>
    </row>
    <row r="3991" spans="2:2" ht="16" x14ac:dyDescent="0.2">
      <c r="B3991" s="9"/>
    </row>
    <row r="3992" spans="2:2" ht="16" x14ac:dyDescent="0.2">
      <c r="B3992" s="9"/>
    </row>
    <row r="3993" spans="2:2" ht="16" x14ac:dyDescent="0.2">
      <c r="B3993" s="9"/>
    </row>
    <row r="3994" spans="2:2" ht="16" x14ac:dyDescent="0.2">
      <c r="B3994" s="9"/>
    </row>
    <row r="3995" spans="2:2" ht="16" x14ac:dyDescent="0.2">
      <c r="B3995" s="9"/>
    </row>
    <row r="3996" spans="2:2" ht="16" x14ac:dyDescent="0.2">
      <c r="B3996" s="9"/>
    </row>
    <row r="3997" spans="2:2" ht="16" x14ac:dyDescent="0.2">
      <c r="B3997" s="9"/>
    </row>
    <row r="3998" spans="2:2" ht="16" x14ac:dyDescent="0.2">
      <c r="B3998" s="9"/>
    </row>
    <row r="3999" spans="2:2" ht="16" x14ac:dyDescent="0.2">
      <c r="B3999" s="9"/>
    </row>
    <row r="4000" spans="2:2" ht="16" x14ac:dyDescent="0.2">
      <c r="B4000" s="9"/>
    </row>
    <row r="4001" spans="2:2" ht="16" x14ac:dyDescent="0.2">
      <c r="B4001" s="9"/>
    </row>
    <row r="4002" spans="2:2" ht="16" x14ac:dyDescent="0.2">
      <c r="B4002" s="9"/>
    </row>
    <row r="4003" spans="2:2" ht="16" x14ac:dyDescent="0.2">
      <c r="B4003" s="9"/>
    </row>
    <row r="4004" spans="2:2" ht="16" x14ac:dyDescent="0.2">
      <c r="B4004" s="9"/>
    </row>
    <row r="4005" spans="2:2" ht="16" x14ac:dyDescent="0.2">
      <c r="B4005" s="9"/>
    </row>
    <row r="4006" spans="2:2" ht="16" x14ac:dyDescent="0.2">
      <c r="B4006" s="9"/>
    </row>
    <row r="4007" spans="2:2" ht="16" x14ac:dyDescent="0.2">
      <c r="B4007" s="9"/>
    </row>
    <row r="4008" spans="2:2" ht="16" x14ac:dyDescent="0.2">
      <c r="B4008" s="9"/>
    </row>
    <row r="4009" spans="2:2" ht="16" x14ac:dyDescent="0.2">
      <c r="B4009" s="9"/>
    </row>
    <row r="4010" spans="2:2" ht="16" x14ac:dyDescent="0.2">
      <c r="B4010" s="9"/>
    </row>
    <row r="4011" spans="2:2" ht="16" x14ac:dyDescent="0.2">
      <c r="B4011" s="9"/>
    </row>
    <row r="4012" spans="2:2" ht="16" x14ac:dyDescent="0.2">
      <c r="B4012" s="9"/>
    </row>
    <row r="4013" spans="2:2" ht="16" x14ac:dyDescent="0.2">
      <c r="B4013" s="9"/>
    </row>
    <row r="4014" spans="2:2" ht="16" x14ac:dyDescent="0.2">
      <c r="B4014" s="9"/>
    </row>
    <row r="4015" spans="2:2" ht="16" x14ac:dyDescent="0.2">
      <c r="B4015" s="9"/>
    </row>
    <row r="4016" spans="2:2" ht="16" x14ac:dyDescent="0.2">
      <c r="B4016" s="9"/>
    </row>
    <row r="4017" spans="2:2" ht="16" x14ac:dyDescent="0.2">
      <c r="B4017" s="9"/>
    </row>
    <row r="4018" spans="2:2" ht="16" x14ac:dyDescent="0.2">
      <c r="B4018" s="9"/>
    </row>
    <row r="4019" spans="2:2" ht="16" x14ac:dyDescent="0.2">
      <c r="B4019" s="9"/>
    </row>
    <row r="4020" spans="2:2" ht="16" x14ac:dyDescent="0.2">
      <c r="B4020" s="9"/>
    </row>
    <row r="4021" spans="2:2" ht="16" x14ac:dyDescent="0.2">
      <c r="B4021" s="9"/>
    </row>
    <row r="4022" spans="2:2" ht="16" x14ac:dyDescent="0.2">
      <c r="B4022" s="9"/>
    </row>
    <row r="4023" spans="2:2" ht="16" x14ac:dyDescent="0.2">
      <c r="B4023" s="9"/>
    </row>
    <row r="4024" spans="2:2" ht="16" x14ac:dyDescent="0.2">
      <c r="B4024" s="9"/>
    </row>
    <row r="4025" spans="2:2" ht="16" x14ac:dyDescent="0.2">
      <c r="B4025" s="9"/>
    </row>
    <row r="4026" spans="2:2" ht="16" x14ac:dyDescent="0.2">
      <c r="B4026" s="9"/>
    </row>
    <row r="4027" spans="2:2" ht="16" x14ac:dyDescent="0.2">
      <c r="B4027" s="9"/>
    </row>
    <row r="4028" spans="2:2" ht="16" x14ac:dyDescent="0.2">
      <c r="B4028" s="9"/>
    </row>
    <row r="4029" spans="2:2" ht="16" x14ac:dyDescent="0.2">
      <c r="B4029" s="9"/>
    </row>
    <row r="4030" spans="2:2" ht="16" x14ac:dyDescent="0.2">
      <c r="B4030" s="9"/>
    </row>
    <row r="4031" spans="2:2" ht="16" x14ac:dyDescent="0.2">
      <c r="B4031" s="9"/>
    </row>
    <row r="4032" spans="2:2" ht="16" x14ac:dyDescent="0.2">
      <c r="B4032" s="9"/>
    </row>
    <row r="4033" spans="2:2" ht="16" x14ac:dyDescent="0.2">
      <c r="B4033" s="9"/>
    </row>
    <row r="4034" spans="2:2" ht="16" x14ac:dyDescent="0.2">
      <c r="B4034" s="9"/>
    </row>
    <row r="4035" spans="2:2" ht="16" x14ac:dyDescent="0.2">
      <c r="B4035" s="9"/>
    </row>
    <row r="4036" spans="2:2" ht="16" x14ac:dyDescent="0.2">
      <c r="B4036" s="9"/>
    </row>
    <row r="4037" spans="2:2" ht="16" x14ac:dyDescent="0.2">
      <c r="B4037" s="9"/>
    </row>
    <row r="4038" spans="2:2" ht="16" x14ac:dyDescent="0.2">
      <c r="B4038" s="9"/>
    </row>
    <row r="4039" spans="2:2" ht="16" x14ac:dyDescent="0.2">
      <c r="B4039" s="9"/>
    </row>
    <row r="4040" spans="2:2" ht="16" x14ac:dyDescent="0.2">
      <c r="B4040" s="9"/>
    </row>
    <row r="4041" spans="2:2" ht="16" x14ac:dyDescent="0.2">
      <c r="B4041" s="9"/>
    </row>
    <row r="4042" spans="2:2" ht="16" x14ac:dyDescent="0.2">
      <c r="B4042" s="9"/>
    </row>
    <row r="4043" spans="2:2" ht="16" x14ac:dyDescent="0.2">
      <c r="B4043" s="9"/>
    </row>
    <row r="4044" spans="2:2" ht="16" x14ac:dyDescent="0.2">
      <c r="B4044" s="9"/>
    </row>
    <row r="4045" spans="2:2" ht="16" x14ac:dyDescent="0.2">
      <c r="B4045" s="9"/>
    </row>
    <row r="4046" spans="2:2" ht="16" x14ac:dyDescent="0.2">
      <c r="B4046" s="9"/>
    </row>
    <row r="4047" spans="2:2" ht="16" x14ac:dyDescent="0.2">
      <c r="B4047" s="9"/>
    </row>
    <row r="4048" spans="2:2" ht="16" x14ac:dyDescent="0.2">
      <c r="B4048" s="9"/>
    </row>
    <row r="4049" spans="2:2" ht="16" x14ac:dyDescent="0.2">
      <c r="B4049" s="9"/>
    </row>
    <row r="4050" spans="2:2" ht="16" x14ac:dyDescent="0.2">
      <c r="B4050" s="9"/>
    </row>
    <row r="4051" spans="2:2" ht="16" x14ac:dyDescent="0.2">
      <c r="B4051" s="9"/>
    </row>
    <row r="4052" spans="2:2" ht="16" x14ac:dyDescent="0.2">
      <c r="B4052" s="9"/>
    </row>
    <row r="4053" spans="2:2" ht="16" x14ac:dyDescent="0.2">
      <c r="B4053" s="9"/>
    </row>
    <row r="4054" spans="2:2" ht="16" x14ac:dyDescent="0.2">
      <c r="B4054" s="9"/>
    </row>
    <row r="4055" spans="2:2" ht="16" x14ac:dyDescent="0.2">
      <c r="B4055" s="9"/>
    </row>
    <row r="4056" spans="2:2" ht="16" x14ac:dyDescent="0.2">
      <c r="B4056" s="9"/>
    </row>
    <row r="4057" spans="2:2" ht="16" x14ac:dyDescent="0.2">
      <c r="B4057" s="9"/>
    </row>
    <row r="4058" spans="2:2" ht="16" x14ac:dyDescent="0.2">
      <c r="B4058" s="9"/>
    </row>
    <row r="4059" spans="2:2" ht="16" x14ac:dyDescent="0.2">
      <c r="B4059" s="9"/>
    </row>
    <row r="4060" spans="2:2" ht="16" x14ac:dyDescent="0.2">
      <c r="B4060" s="9"/>
    </row>
    <row r="4061" spans="2:2" ht="16" x14ac:dyDescent="0.2">
      <c r="B4061" s="9"/>
    </row>
    <row r="4062" spans="2:2" ht="16" x14ac:dyDescent="0.2">
      <c r="B4062" s="9"/>
    </row>
    <row r="4063" spans="2:2" ht="16" x14ac:dyDescent="0.2">
      <c r="B4063" s="9"/>
    </row>
    <row r="4064" spans="2:2" ht="16" x14ac:dyDescent="0.2">
      <c r="B4064" s="9"/>
    </row>
    <row r="4065" spans="2:2" ht="16" x14ac:dyDescent="0.2">
      <c r="B4065" s="9"/>
    </row>
    <row r="4066" spans="2:2" ht="16" x14ac:dyDescent="0.2">
      <c r="B4066" s="9"/>
    </row>
    <row r="4067" spans="2:2" ht="16" x14ac:dyDescent="0.2">
      <c r="B4067" s="9"/>
    </row>
    <row r="4068" spans="2:2" ht="16" x14ac:dyDescent="0.2">
      <c r="B4068" s="9"/>
    </row>
    <row r="4069" spans="2:2" ht="16" x14ac:dyDescent="0.2">
      <c r="B4069" s="9"/>
    </row>
    <row r="4070" spans="2:2" ht="16" x14ac:dyDescent="0.2">
      <c r="B4070" s="9"/>
    </row>
    <row r="4071" spans="2:2" ht="16" x14ac:dyDescent="0.2">
      <c r="B4071" s="9"/>
    </row>
    <row r="4072" spans="2:2" ht="16" x14ac:dyDescent="0.2">
      <c r="B4072" s="9"/>
    </row>
    <row r="4073" spans="2:2" ht="16" x14ac:dyDescent="0.2">
      <c r="B4073" s="9"/>
    </row>
    <row r="4074" spans="2:2" ht="16" x14ac:dyDescent="0.2">
      <c r="B4074" s="9"/>
    </row>
    <row r="4075" spans="2:2" ht="16" x14ac:dyDescent="0.2">
      <c r="B4075" s="9"/>
    </row>
    <row r="4076" spans="2:2" ht="16" x14ac:dyDescent="0.2">
      <c r="B4076" s="9"/>
    </row>
    <row r="4077" spans="2:2" ht="16" x14ac:dyDescent="0.2">
      <c r="B4077" s="9"/>
    </row>
    <row r="4078" spans="2:2" ht="16" x14ac:dyDescent="0.2">
      <c r="B4078" s="9"/>
    </row>
    <row r="4079" spans="2:2" ht="16" x14ac:dyDescent="0.2">
      <c r="B4079" s="9"/>
    </row>
    <row r="4080" spans="2:2" ht="16" x14ac:dyDescent="0.2">
      <c r="B4080" s="9"/>
    </row>
    <row r="4081" spans="2:2" ht="16" x14ac:dyDescent="0.2">
      <c r="B4081" s="9"/>
    </row>
    <row r="4082" spans="2:2" ht="16" x14ac:dyDescent="0.2">
      <c r="B4082" s="9"/>
    </row>
    <row r="4083" spans="2:2" ht="16" x14ac:dyDescent="0.2">
      <c r="B4083" s="9"/>
    </row>
    <row r="4084" spans="2:2" ht="16" x14ac:dyDescent="0.2">
      <c r="B4084" s="9"/>
    </row>
    <row r="4085" spans="2:2" ht="16" x14ac:dyDescent="0.2">
      <c r="B4085" s="9"/>
    </row>
    <row r="4086" spans="2:2" ht="16" x14ac:dyDescent="0.2">
      <c r="B4086" s="9"/>
    </row>
    <row r="4087" spans="2:2" ht="16" x14ac:dyDescent="0.2">
      <c r="B4087" s="9"/>
    </row>
    <row r="4088" spans="2:2" ht="16" x14ac:dyDescent="0.2">
      <c r="B4088" s="9"/>
    </row>
    <row r="4089" spans="2:2" ht="16" x14ac:dyDescent="0.2">
      <c r="B4089" s="9"/>
    </row>
    <row r="4090" spans="2:2" ht="16" x14ac:dyDescent="0.2">
      <c r="B4090" s="9"/>
    </row>
    <row r="4091" spans="2:2" ht="16" x14ac:dyDescent="0.2">
      <c r="B4091" s="9"/>
    </row>
    <row r="4092" spans="2:2" ht="16" x14ac:dyDescent="0.2">
      <c r="B4092" s="9"/>
    </row>
    <row r="4093" spans="2:2" ht="16" x14ac:dyDescent="0.2">
      <c r="B4093" s="9"/>
    </row>
    <row r="4094" spans="2:2" ht="16" x14ac:dyDescent="0.2">
      <c r="B4094" s="9"/>
    </row>
    <row r="4095" spans="2:2" ht="16" x14ac:dyDescent="0.2">
      <c r="B4095" s="9"/>
    </row>
    <row r="4096" spans="2:2" ht="16" x14ac:dyDescent="0.2">
      <c r="B4096" s="9"/>
    </row>
    <row r="4097" spans="2:2" ht="16" x14ac:dyDescent="0.2">
      <c r="B4097" s="9"/>
    </row>
    <row r="4098" spans="2:2" ht="16" x14ac:dyDescent="0.2">
      <c r="B4098" s="9"/>
    </row>
    <row r="4099" spans="2:2" ht="16" x14ac:dyDescent="0.2">
      <c r="B4099" s="9"/>
    </row>
    <row r="4100" spans="2:2" ht="16" x14ac:dyDescent="0.2">
      <c r="B4100" s="9"/>
    </row>
    <row r="4101" spans="2:2" ht="16" x14ac:dyDescent="0.2">
      <c r="B4101" s="9"/>
    </row>
    <row r="4102" spans="2:2" ht="16" x14ac:dyDescent="0.2">
      <c r="B4102" s="9"/>
    </row>
    <row r="4103" spans="2:2" ht="16" x14ac:dyDescent="0.2">
      <c r="B4103" s="9"/>
    </row>
    <row r="4104" spans="2:2" ht="16" x14ac:dyDescent="0.2">
      <c r="B4104" s="9"/>
    </row>
    <row r="4105" spans="2:2" ht="16" x14ac:dyDescent="0.2">
      <c r="B4105" s="9"/>
    </row>
    <row r="4106" spans="2:2" ht="16" x14ac:dyDescent="0.2">
      <c r="B4106" s="9"/>
    </row>
    <row r="4107" spans="2:2" ht="16" x14ac:dyDescent="0.2">
      <c r="B4107" s="9"/>
    </row>
    <row r="4108" spans="2:2" ht="16" x14ac:dyDescent="0.2">
      <c r="B4108" s="9"/>
    </row>
    <row r="4109" spans="2:2" ht="16" x14ac:dyDescent="0.2">
      <c r="B4109" s="9"/>
    </row>
    <row r="4110" spans="2:2" ht="16" x14ac:dyDescent="0.2">
      <c r="B4110" s="9"/>
    </row>
    <row r="4111" spans="2:2" ht="16" x14ac:dyDescent="0.2">
      <c r="B4111" s="9"/>
    </row>
    <row r="4112" spans="2:2" ht="16" x14ac:dyDescent="0.2">
      <c r="B4112" s="9"/>
    </row>
    <row r="4113" spans="2:2" ht="16" x14ac:dyDescent="0.2">
      <c r="B4113" s="9"/>
    </row>
    <row r="4114" spans="2:2" ht="16" x14ac:dyDescent="0.2">
      <c r="B4114" s="9"/>
    </row>
    <row r="4115" spans="2:2" ht="16" x14ac:dyDescent="0.2">
      <c r="B4115" s="9"/>
    </row>
    <row r="4116" spans="2:2" ht="16" x14ac:dyDescent="0.2">
      <c r="B4116" s="9"/>
    </row>
    <row r="4117" spans="2:2" ht="16" x14ac:dyDescent="0.2">
      <c r="B4117" s="9"/>
    </row>
    <row r="4118" spans="2:2" ht="16" x14ac:dyDescent="0.2">
      <c r="B4118" s="9"/>
    </row>
    <row r="4119" spans="2:2" ht="16" x14ac:dyDescent="0.2">
      <c r="B4119" s="9"/>
    </row>
    <row r="4120" spans="2:2" ht="16" x14ac:dyDescent="0.2">
      <c r="B4120" s="9"/>
    </row>
    <row r="4121" spans="2:2" ht="16" x14ac:dyDescent="0.2">
      <c r="B4121" s="9"/>
    </row>
    <row r="4122" spans="2:2" ht="16" x14ac:dyDescent="0.2">
      <c r="B4122" s="9"/>
    </row>
    <row r="4123" spans="2:2" ht="16" x14ac:dyDescent="0.2">
      <c r="B4123" s="9"/>
    </row>
    <row r="4124" spans="2:2" ht="16" x14ac:dyDescent="0.2">
      <c r="B4124" s="9"/>
    </row>
    <row r="4125" spans="2:2" ht="16" x14ac:dyDescent="0.2">
      <c r="B4125" s="9"/>
    </row>
    <row r="4126" spans="2:2" ht="16" x14ac:dyDescent="0.2">
      <c r="B4126" s="9"/>
    </row>
    <row r="4127" spans="2:2" ht="16" x14ac:dyDescent="0.2">
      <c r="B4127" s="9"/>
    </row>
    <row r="4128" spans="2:2" ht="16" x14ac:dyDescent="0.2">
      <c r="B4128" s="9"/>
    </row>
    <row r="4129" spans="2:2" ht="16" x14ac:dyDescent="0.2">
      <c r="B4129" s="9"/>
    </row>
    <row r="4130" spans="2:2" ht="16" x14ac:dyDescent="0.2">
      <c r="B4130" s="9"/>
    </row>
    <row r="4131" spans="2:2" ht="16" x14ac:dyDescent="0.2">
      <c r="B4131" s="9"/>
    </row>
    <row r="4132" spans="2:2" ht="16" x14ac:dyDescent="0.2">
      <c r="B4132" s="9"/>
    </row>
    <row r="4133" spans="2:2" ht="16" x14ac:dyDescent="0.2">
      <c r="B4133" s="9"/>
    </row>
    <row r="4134" spans="2:2" ht="16" x14ac:dyDescent="0.2">
      <c r="B4134" s="9"/>
    </row>
    <row r="4135" spans="2:2" ht="16" x14ac:dyDescent="0.2">
      <c r="B4135" s="9"/>
    </row>
    <row r="4136" spans="2:2" ht="16" x14ac:dyDescent="0.2">
      <c r="B4136" s="9"/>
    </row>
    <row r="4137" spans="2:2" ht="16" x14ac:dyDescent="0.2">
      <c r="B4137" s="9"/>
    </row>
    <row r="4138" spans="2:2" ht="16" x14ac:dyDescent="0.2">
      <c r="B4138" s="9"/>
    </row>
    <row r="4139" spans="2:2" ht="16" x14ac:dyDescent="0.2">
      <c r="B4139" s="9"/>
    </row>
    <row r="4140" spans="2:2" ht="16" x14ac:dyDescent="0.2">
      <c r="B4140" s="9"/>
    </row>
    <row r="4141" spans="2:2" ht="16" x14ac:dyDescent="0.2">
      <c r="B4141" s="9"/>
    </row>
    <row r="4142" spans="2:2" ht="16" x14ac:dyDescent="0.2">
      <c r="B4142" s="9"/>
    </row>
    <row r="4143" spans="2:2" ht="16" x14ac:dyDescent="0.2">
      <c r="B4143" s="9"/>
    </row>
    <row r="4144" spans="2:2" ht="16" x14ac:dyDescent="0.2">
      <c r="B4144" s="9"/>
    </row>
    <row r="4145" spans="2:2" ht="16" x14ac:dyDescent="0.2">
      <c r="B4145" s="9"/>
    </row>
    <row r="4146" spans="2:2" ht="16" x14ac:dyDescent="0.2">
      <c r="B4146" s="9"/>
    </row>
    <row r="4147" spans="2:2" ht="16" x14ac:dyDescent="0.2">
      <c r="B4147" s="9"/>
    </row>
    <row r="4148" spans="2:2" ht="16" x14ac:dyDescent="0.2">
      <c r="B4148" s="9"/>
    </row>
    <row r="4149" spans="2:2" ht="16" x14ac:dyDescent="0.2">
      <c r="B4149" s="9"/>
    </row>
    <row r="4150" spans="2:2" ht="16" x14ac:dyDescent="0.2">
      <c r="B4150" s="9"/>
    </row>
    <row r="4151" spans="2:2" ht="16" x14ac:dyDescent="0.2">
      <c r="B4151" s="9"/>
    </row>
    <row r="4152" spans="2:2" ht="16" x14ac:dyDescent="0.2">
      <c r="B4152" s="9"/>
    </row>
    <row r="4153" spans="2:2" ht="16" x14ac:dyDescent="0.2">
      <c r="B4153" s="9"/>
    </row>
    <row r="4154" spans="2:2" ht="16" x14ac:dyDescent="0.2">
      <c r="B4154" s="9"/>
    </row>
    <row r="4155" spans="2:2" ht="16" x14ac:dyDescent="0.2">
      <c r="B4155" s="9"/>
    </row>
    <row r="4156" spans="2:2" ht="16" x14ac:dyDescent="0.2">
      <c r="B4156" s="9"/>
    </row>
    <row r="4157" spans="2:2" ht="16" x14ac:dyDescent="0.2">
      <c r="B4157" s="9"/>
    </row>
    <row r="4158" spans="2:2" ht="16" x14ac:dyDescent="0.2">
      <c r="B4158" s="9"/>
    </row>
    <row r="4159" spans="2:2" ht="16" x14ac:dyDescent="0.2">
      <c r="B4159" s="9"/>
    </row>
    <row r="4160" spans="2:2" ht="16" x14ac:dyDescent="0.2">
      <c r="B4160" s="9"/>
    </row>
    <row r="4161" spans="2:2" ht="16" x14ac:dyDescent="0.2">
      <c r="B4161" s="9"/>
    </row>
    <row r="4162" spans="2:2" ht="16" x14ac:dyDescent="0.2">
      <c r="B4162" s="9"/>
    </row>
    <row r="4163" spans="2:2" ht="16" x14ac:dyDescent="0.2">
      <c r="B4163" s="9"/>
    </row>
    <row r="4164" spans="2:2" ht="16" x14ac:dyDescent="0.2">
      <c r="B4164" s="9"/>
    </row>
    <row r="4165" spans="2:2" ht="16" x14ac:dyDescent="0.2">
      <c r="B4165" s="9"/>
    </row>
    <row r="4166" spans="2:2" ht="16" x14ac:dyDescent="0.2">
      <c r="B4166" s="9"/>
    </row>
    <row r="4167" spans="2:2" ht="16" x14ac:dyDescent="0.2">
      <c r="B4167" s="9"/>
    </row>
    <row r="4168" spans="2:2" ht="16" x14ac:dyDescent="0.2">
      <c r="B4168" s="9"/>
    </row>
    <row r="4169" spans="2:2" ht="16" x14ac:dyDescent="0.2">
      <c r="B4169" s="9"/>
    </row>
    <row r="4170" spans="2:2" ht="16" x14ac:dyDescent="0.2">
      <c r="B4170" s="9"/>
    </row>
    <row r="4171" spans="2:2" ht="16" x14ac:dyDescent="0.2">
      <c r="B4171" s="9"/>
    </row>
    <row r="4172" spans="2:2" ht="16" x14ac:dyDescent="0.2">
      <c r="B4172" s="9"/>
    </row>
    <row r="4173" spans="2:2" ht="16" x14ac:dyDescent="0.2">
      <c r="B4173" s="9"/>
    </row>
    <row r="4174" spans="2:2" ht="16" x14ac:dyDescent="0.2">
      <c r="B4174" s="9"/>
    </row>
    <row r="4175" spans="2:2" ht="16" x14ac:dyDescent="0.2">
      <c r="B4175" s="9"/>
    </row>
    <row r="4176" spans="2:2" ht="16" x14ac:dyDescent="0.2">
      <c r="B4176" s="9"/>
    </row>
    <row r="4177" spans="2:2" ht="16" x14ac:dyDescent="0.2">
      <c r="B4177" s="9"/>
    </row>
    <row r="4178" spans="2:2" ht="16" x14ac:dyDescent="0.2">
      <c r="B4178" s="9"/>
    </row>
    <row r="4179" spans="2:2" ht="16" x14ac:dyDescent="0.2">
      <c r="B4179" s="9"/>
    </row>
    <row r="4180" spans="2:2" ht="16" x14ac:dyDescent="0.2">
      <c r="B4180" s="9"/>
    </row>
    <row r="4181" spans="2:2" ht="16" x14ac:dyDescent="0.2">
      <c r="B4181" s="9"/>
    </row>
    <row r="4182" spans="2:2" ht="16" x14ac:dyDescent="0.2">
      <c r="B4182" s="9"/>
    </row>
    <row r="4183" spans="2:2" ht="16" x14ac:dyDescent="0.2">
      <c r="B4183" s="9"/>
    </row>
    <row r="4184" spans="2:2" ht="16" x14ac:dyDescent="0.2">
      <c r="B4184" s="9"/>
    </row>
    <row r="4185" spans="2:2" ht="16" x14ac:dyDescent="0.2">
      <c r="B4185" s="9"/>
    </row>
    <row r="4186" spans="2:2" ht="16" x14ac:dyDescent="0.2">
      <c r="B4186" s="9"/>
    </row>
    <row r="4187" spans="2:2" ht="16" x14ac:dyDescent="0.2">
      <c r="B4187" s="9"/>
    </row>
    <row r="4188" spans="2:2" ht="16" x14ac:dyDescent="0.2">
      <c r="B4188" s="9"/>
    </row>
    <row r="4189" spans="2:2" ht="16" x14ac:dyDescent="0.2">
      <c r="B4189" s="9"/>
    </row>
    <row r="4190" spans="2:2" ht="16" x14ac:dyDescent="0.2">
      <c r="B4190" s="9"/>
    </row>
    <row r="4191" spans="2:2" ht="16" x14ac:dyDescent="0.2">
      <c r="B4191" s="9"/>
    </row>
    <row r="4192" spans="2:2" ht="16" x14ac:dyDescent="0.2">
      <c r="B4192" s="9"/>
    </row>
    <row r="4193" spans="2:2" ht="16" x14ac:dyDescent="0.2">
      <c r="B4193" s="9"/>
    </row>
    <row r="4194" spans="2:2" ht="16" x14ac:dyDescent="0.2">
      <c r="B4194" s="9"/>
    </row>
    <row r="4195" spans="2:2" ht="16" x14ac:dyDescent="0.2">
      <c r="B4195" s="9"/>
    </row>
    <row r="4196" spans="2:2" ht="16" x14ac:dyDescent="0.2">
      <c r="B4196" s="9"/>
    </row>
    <row r="4197" spans="2:2" ht="16" x14ac:dyDescent="0.2">
      <c r="B4197" s="9"/>
    </row>
    <row r="4198" spans="2:2" ht="16" x14ac:dyDescent="0.2">
      <c r="B4198" s="9"/>
    </row>
    <row r="4199" spans="2:2" ht="16" x14ac:dyDescent="0.2">
      <c r="B4199" s="9"/>
    </row>
    <row r="4200" spans="2:2" ht="16" x14ac:dyDescent="0.2">
      <c r="B4200" s="9"/>
    </row>
    <row r="4201" spans="2:2" ht="16" x14ac:dyDescent="0.2">
      <c r="B4201" s="9"/>
    </row>
    <row r="4202" spans="2:2" ht="16" x14ac:dyDescent="0.2">
      <c r="B4202" s="9"/>
    </row>
    <row r="4203" spans="2:2" ht="16" x14ac:dyDescent="0.2">
      <c r="B4203" s="9"/>
    </row>
    <row r="4204" spans="2:2" ht="16" x14ac:dyDescent="0.2">
      <c r="B4204" s="9"/>
    </row>
    <row r="4205" spans="2:2" ht="16" x14ac:dyDescent="0.2">
      <c r="B4205" s="9"/>
    </row>
    <row r="4206" spans="2:2" ht="16" x14ac:dyDescent="0.2">
      <c r="B4206" s="9"/>
    </row>
    <row r="4207" spans="2:2" ht="16" x14ac:dyDescent="0.2">
      <c r="B4207" s="9"/>
    </row>
    <row r="4208" spans="2:2" ht="16" x14ac:dyDescent="0.2">
      <c r="B4208" s="9"/>
    </row>
    <row r="4209" spans="2:2" ht="16" x14ac:dyDescent="0.2">
      <c r="B4209" s="9"/>
    </row>
    <row r="4210" spans="2:2" ht="16" x14ac:dyDescent="0.2">
      <c r="B4210" s="9"/>
    </row>
    <row r="4211" spans="2:2" ht="16" x14ac:dyDescent="0.2">
      <c r="B4211" s="9"/>
    </row>
    <row r="4212" spans="2:2" ht="16" x14ac:dyDescent="0.2">
      <c r="B4212" s="9"/>
    </row>
    <row r="4213" spans="2:2" ht="16" x14ac:dyDescent="0.2">
      <c r="B4213" s="9"/>
    </row>
    <row r="4214" spans="2:2" ht="16" x14ac:dyDescent="0.2">
      <c r="B4214" s="9"/>
    </row>
    <row r="4215" spans="2:2" ht="16" x14ac:dyDescent="0.2">
      <c r="B4215" s="9"/>
    </row>
    <row r="4216" spans="2:2" ht="16" x14ac:dyDescent="0.2">
      <c r="B4216" s="9"/>
    </row>
    <row r="4217" spans="2:2" ht="16" x14ac:dyDescent="0.2">
      <c r="B4217" s="9"/>
    </row>
    <row r="4218" spans="2:2" ht="16" x14ac:dyDescent="0.2">
      <c r="B4218" s="9"/>
    </row>
    <row r="4219" spans="2:2" ht="16" x14ac:dyDescent="0.2">
      <c r="B4219" s="9"/>
    </row>
    <row r="4220" spans="2:2" ht="16" x14ac:dyDescent="0.2">
      <c r="B4220" s="9"/>
    </row>
    <row r="4221" spans="2:2" ht="16" x14ac:dyDescent="0.2">
      <c r="B4221" s="9"/>
    </row>
    <row r="4222" spans="2:2" ht="16" x14ac:dyDescent="0.2">
      <c r="B4222" s="9"/>
    </row>
    <row r="4223" spans="2:2" ht="16" x14ac:dyDescent="0.2">
      <c r="B4223" s="9"/>
    </row>
    <row r="4224" spans="2:2" ht="16" x14ac:dyDescent="0.2">
      <c r="B4224" s="9"/>
    </row>
    <row r="4225" spans="2:2" ht="16" x14ac:dyDescent="0.2">
      <c r="B4225" s="9"/>
    </row>
    <row r="4226" spans="2:2" ht="16" x14ac:dyDescent="0.2">
      <c r="B4226" s="9"/>
    </row>
    <row r="4227" spans="2:2" ht="16" x14ac:dyDescent="0.2">
      <c r="B4227" s="9"/>
    </row>
    <row r="4228" spans="2:2" ht="16" x14ac:dyDescent="0.2">
      <c r="B4228" s="9"/>
    </row>
    <row r="4229" spans="2:2" ht="16" x14ac:dyDescent="0.2">
      <c r="B4229" s="9"/>
    </row>
    <row r="4230" spans="2:2" ht="16" x14ac:dyDescent="0.2">
      <c r="B4230" s="9"/>
    </row>
    <row r="4231" spans="2:2" ht="16" x14ac:dyDescent="0.2">
      <c r="B4231" s="9"/>
    </row>
    <row r="4232" spans="2:2" ht="16" x14ac:dyDescent="0.2">
      <c r="B4232" s="9"/>
    </row>
    <row r="4233" spans="2:2" ht="16" x14ac:dyDescent="0.2">
      <c r="B4233" s="9"/>
    </row>
    <row r="4234" spans="2:2" ht="16" x14ac:dyDescent="0.2">
      <c r="B4234" s="9"/>
    </row>
    <row r="4235" spans="2:2" ht="16" x14ac:dyDescent="0.2">
      <c r="B4235" s="9"/>
    </row>
    <row r="4236" spans="2:2" ht="16" x14ac:dyDescent="0.2">
      <c r="B4236" s="9"/>
    </row>
    <row r="4237" spans="2:2" ht="16" x14ac:dyDescent="0.2">
      <c r="B4237" s="9"/>
    </row>
    <row r="4238" spans="2:2" ht="16" x14ac:dyDescent="0.2">
      <c r="B4238" s="9"/>
    </row>
    <row r="4239" spans="2:2" ht="16" x14ac:dyDescent="0.2">
      <c r="B4239" s="9"/>
    </row>
    <row r="4240" spans="2:2" ht="16" x14ac:dyDescent="0.2">
      <c r="B4240" s="9"/>
    </row>
    <row r="4241" spans="2:2" ht="16" x14ac:dyDescent="0.2">
      <c r="B4241" s="9"/>
    </row>
    <row r="4242" spans="2:2" ht="16" x14ac:dyDescent="0.2">
      <c r="B4242" s="9"/>
    </row>
    <row r="4243" spans="2:2" ht="16" x14ac:dyDescent="0.2">
      <c r="B4243" s="9"/>
    </row>
    <row r="4244" spans="2:2" ht="16" x14ac:dyDescent="0.2">
      <c r="B4244" s="9"/>
    </row>
    <row r="4245" spans="2:2" ht="16" x14ac:dyDescent="0.2">
      <c r="B4245" s="9"/>
    </row>
    <row r="4246" spans="2:2" ht="16" x14ac:dyDescent="0.2">
      <c r="B4246" s="9"/>
    </row>
    <row r="4247" spans="2:2" ht="16" x14ac:dyDescent="0.2">
      <c r="B4247" s="9"/>
    </row>
    <row r="4248" spans="2:2" ht="16" x14ac:dyDescent="0.2">
      <c r="B4248" s="9"/>
    </row>
    <row r="4249" spans="2:2" ht="16" x14ac:dyDescent="0.2">
      <c r="B4249" s="9"/>
    </row>
    <row r="4250" spans="2:2" ht="16" x14ac:dyDescent="0.2">
      <c r="B4250" s="9"/>
    </row>
    <row r="4251" spans="2:2" ht="16" x14ac:dyDescent="0.2">
      <c r="B4251" s="9"/>
    </row>
    <row r="4252" spans="2:2" ht="16" x14ac:dyDescent="0.2">
      <c r="B4252" s="9"/>
    </row>
    <row r="4253" spans="2:2" ht="16" x14ac:dyDescent="0.2">
      <c r="B4253" s="9"/>
    </row>
    <row r="4254" spans="2:2" ht="16" x14ac:dyDescent="0.2">
      <c r="B4254" s="9"/>
    </row>
    <row r="4255" spans="2:2" ht="16" x14ac:dyDescent="0.2">
      <c r="B4255" s="9"/>
    </row>
    <row r="4256" spans="2:2" ht="16" x14ac:dyDescent="0.2">
      <c r="B4256" s="9"/>
    </row>
    <row r="4257" spans="2:2" ht="16" x14ac:dyDescent="0.2">
      <c r="B4257" s="9"/>
    </row>
    <row r="4258" spans="2:2" ht="16" x14ac:dyDescent="0.2">
      <c r="B4258" s="9"/>
    </row>
    <row r="4259" spans="2:2" ht="16" x14ac:dyDescent="0.2">
      <c r="B4259" s="9"/>
    </row>
    <row r="4260" spans="2:2" ht="16" x14ac:dyDescent="0.2">
      <c r="B4260" s="9"/>
    </row>
    <row r="4261" spans="2:2" ht="16" x14ac:dyDescent="0.2">
      <c r="B4261" s="9"/>
    </row>
    <row r="4262" spans="2:2" ht="16" x14ac:dyDescent="0.2">
      <c r="B4262" s="9"/>
    </row>
    <row r="4263" spans="2:2" ht="16" x14ac:dyDescent="0.2">
      <c r="B4263" s="9"/>
    </row>
    <row r="4264" spans="2:2" ht="16" x14ac:dyDescent="0.2">
      <c r="B4264" s="9"/>
    </row>
    <row r="4265" spans="2:2" ht="16" x14ac:dyDescent="0.2">
      <c r="B4265" s="9"/>
    </row>
    <row r="4266" spans="2:2" ht="16" x14ac:dyDescent="0.2">
      <c r="B4266" s="9"/>
    </row>
    <row r="4267" spans="2:2" ht="16" x14ac:dyDescent="0.2">
      <c r="B4267" s="9"/>
    </row>
    <row r="4268" spans="2:2" ht="16" x14ac:dyDescent="0.2">
      <c r="B4268" s="9"/>
    </row>
    <row r="4269" spans="2:2" ht="16" x14ac:dyDescent="0.2">
      <c r="B4269" s="9"/>
    </row>
    <row r="4270" spans="2:2" ht="16" x14ac:dyDescent="0.2">
      <c r="B4270" s="9"/>
    </row>
    <row r="4271" spans="2:2" ht="16" x14ac:dyDescent="0.2">
      <c r="B4271" s="9"/>
    </row>
    <row r="4272" spans="2:2" ht="16" x14ac:dyDescent="0.2">
      <c r="B4272" s="9"/>
    </row>
    <row r="4273" spans="2:2" ht="16" x14ac:dyDescent="0.2">
      <c r="B4273" s="9"/>
    </row>
    <row r="4274" spans="2:2" ht="16" x14ac:dyDescent="0.2">
      <c r="B4274" s="9"/>
    </row>
    <row r="4275" spans="2:2" ht="16" x14ac:dyDescent="0.2">
      <c r="B4275" s="9"/>
    </row>
    <row r="4276" spans="2:2" ht="16" x14ac:dyDescent="0.2">
      <c r="B4276" s="9"/>
    </row>
    <row r="4277" spans="2:2" ht="16" x14ac:dyDescent="0.2">
      <c r="B4277" s="9"/>
    </row>
    <row r="4278" spans="2:2" ht="16" x14ac:dyDescent="0.2">
      <c r="B4278" s="9"/>
    </row>
    <row r="4279" spans="2:2" ht="16" x14ac:dyDescent="0.2">
      <c r="B4279" s="9"/>
    </row>
    <row r="4280" spans="2:2" ht="16" x14ac:dyDescent="0.2">
      <c r="B4280" s="9"/>
    </row>
    <row r="4281" spans="2:2" ht="16" x14ac:dyDescent="0.2">
      <c r="B4281" s="9"/>
    </row>
    <row r="4282" spans="2:2" ht="16" x14ac:dyDescent="0.2">
      <c r="B4282" s="9"/>
    </row>
    <row r="4283" spans="2:2" ht="16" x14ac:dyDescent="0.2">
      <c r="B4283" s="9"/>
    </row>
    <row r="4284" spans="2:2" ht="16" x14ac:dyDescent="0.2">
      <c r="B4284" s="9"/>
    </row>
    <row r="4285" spans="2:2" ht="16" x14ac:dyDescent="0.2">
      <c r="B4285" s="9"/>
    </row>
    <row r="4286" spans="2:2" ht="16" x14ac:dyDescent="0.2">
      <c r="B4286" s="9"/>
    </row>
    <row r="4287" spans="2:2" ht="16" x14ac:dyDescent="0.2">
      <c r="B4287" s="9"/>
    </row>
    <row r="4288" spans="2:2" ht="16" x14ac:dyDescent="0.2">
      <c r="B4288" s="9"/>
    </row>
    <row r="4289" spans="2:2" ht="16" x14ac:dyDescent="0.2">
      <c r="B4289" s="9"/>
    </row>
    <row r="4290" spans="2:2" ht="16" x14ac:dyDescent="0.2">
      <c r="B4290" s="9"/>
    </row>
    <row r="4291" spans="2:2" ht="16" x14ac:dyDescent="0.2">
      <c r="B4291" s="9"/>
    </row>
    <row r="4292" spans="2:2" ht="16" x14ac:dyDescent="0.2">
      <c r="B4292" s="9"/>
    </row>
    <row r="4293" spans="2:2" ht="16" x14ac:dyDescent="0.2">
      <c r="B4293" s="9"/>
    </row>
    <row r="4294" spans="2:2" ht="16" x14ac:dyDescent="0.2">
      <c r="B4294" s="9"/>
    </row>
    <row r="4295" spans="2:2" ht="16" x14ac:dyDescent="0.2">
      <c r="B4295" s="9"/>
    </row>
    <row r="4296" spans="2:2" ht="16" x14ac:dyDescent="0.2">
      <c r="B4296" s="9"/>
    </row>
    <row r="4297" spans="2:2" ht="16" x14ac:dyDescent="0.2">
      <c r="B4297" s="9"/>
    </row>
    <row r="4298" spans="2:2" ht="16" x14ac:dyDescent="0.2">
      <c r="B4298" s="9"/>
    </row>
    <row r="4299" spans="2:2" ht="16" x14ac:dyDescent="0.2">
      <c r="B4299" s="9"/>
    </row>
    <row r="4300" spans="2:2" ht="16" x14ac:dyDescent="0.2">
      <c r="B4300" s="9"/>
    </row>
    <row r="4301" spans="2:2" ht="16" x14ac:dyDescent="0.2">
      <c r="B4301" s="9"/>
    </row>
    <row r="4302" spans="2:2" ht="16" x14ac:dyDescent="0.2">
      <c r="B4302" s="9"/>
    </row>
    <row r="4303" spans="2:2" ht="16" x14ac:dyDescent="0.2">
      <c r="B4303" s="9"/>
    </row>
    <row r="4304" spans="2:2" ht="16" x14ac:dyDescent="0.2">
      <c r="B4304" s="9"/>
    </row>
    <row r="4305" spans="2:2" ht="16" x14ac:dyDescent="0.2">
      <c r="B4305" s="9"/>
    </row>
    <row r="4306" spans="2:2" ht="16" x14ac:dyDescent="0.2">
      <c r="B4306" s="9"/>
    </row>
    <row r="4307" spans="2:2" ht="16" x14ac:dyDescent="0.2">
      <c r="B4307" s="9"/>
    </row>
    <row r="4308" spans="2:2" ht="16" x14ac:dyDescent="0.2">
      <c r="B4308" s="9"/>
    </row>
    <row r="4309" spans="2:2" ht="16" x14ac:dyDescent="0.2">
      <c r="B4309" s="9"/>
    </row>
    <row r="4310" spans="2:2" ht="16" x14ac:dyDescent="0.2">
      <c r="B4310" s="9"/>
    </row>
    <row r="4311" spans="2:2" ht="16" x14ac:dyDescent="0.2">
      <c r="B4311" s="9"/>
    </row>
    <row r="4312" spans="2:2" ht="16" x14ac:dyDescent="0.2">
      <c r="B4312" s="9"/>
    </row>
    <row r="4313" spans="2:2" ht="16" x14ac:dyDescent="0.2">
      <c r="B4313" s="9"/>
    </row>
    <row r="4314" spans="2:2" ht="16" x14ac:dyDescent="0.2">
      <c r="B4314" s="9"/>
    </row>
    <row r="4315" spans="2:2" ht="16" x14ac:dyDescent="0.2">
      <c r="B4315" s="9"/>
    </row>
    <row r="4316" spans="2:2" ht="16" x14ac:dyDescent="0.2">
      <c r="B4316" s="9"/>
    </row>
    <row r="4317" spans="2:2" ht="16" x14ac:dyDescent="0.2">
      <c r="B4317" s="9"/>
    </row>
    <row r="4318" spans="2:2" ht="16" x14ac:dyDescent="0.2">
      <c r="B4318" s="9"/>
    </row>
    <row r="4319" spans="2:2" ht="16" x14ac:dyDescent="0.2">
      <c r="B4319" s="9"/>
    </row>
    <row r="4320" spans="2:2" ht="16" x14ac:dyDescent="0.2">
      <c r="B4320" s="9"/>
    </row>
    <row r="4321" spans="2:2" ht="16" x14ac:dyDescent="0.2">
      <c r="B4321" s="9"/>
    </row>
    <row r="4322" spans="2:2" ht="16" x14ac:dyDescent="0.2">
      <c r="B4322" s="9"/>
    </row>
    <row r="4323" spans="2:2" ht="16" x14ac:dyDescent="0.2">
      <c r="B4323" s="9"/>
    </row>
    <row r="4324" spans="2:2" ht="16" x14ac:dyDescent="0.2">
      <c r="B4324" s="9"/>
    </row>
    <row r="4325" spans="2:2" ht="16" x14ac:dyDescent="0.2">
      <c r="B4325" s="9"/>
    </row>
    <row r="4326" spans="2:2" ht="16" x14ac:dyDescent="0.2">
      <c r="B4326" s="9"/>
    </row>
    <row r="4327" spans="2:2" ht="16" x14ac:dyDescent="0.2">
      <c r="B4327" s="9"/>
    </row>
    <row r="4328" spans="2:2" ht="16" x14ac:dyDescent="0.2">
      <c r="B4328" s="9"/>
    </row>
    <row r="4329" spans="2:2" ht="16" x14ac:dyDescent="0.2">
      <c r="B4329" s="9"/>
    </row>
    <row r="4330" spans="2:2" ht="16" x14ac:dyDescent="0.2">
      <c r="B4330" s="9"/>
    </row>
    <row r="4331" spans="2:2" ht="16" x14ac:dyDescent="0.2">
      <c r="B4331" s="9"/>
    </row>
    <row r="4332" spans="2:2" ht="16" x14ac:dyDescent="0.2">
      <c r="B4332" s="9"/>
    </row>
    <row r="4333" spans="2:2" ht="16" x14ac:dyDescent="0.2">
      <c r="B4333" s="9"/>
    </row>
    <row r="4334" spans="2:2" ht="16" x14ac:dyDescent="0.2">
      <c r="B4334" s="9"/>
    </row>
    <row r="4335" spans="2:2" ht="16" x14ac:dyDescent="0.2">
      <c r="B4335" s="9"/>
    </row>
    <row r="4336" spans="2:2" ht="16" x14ac:dyDescent="0.2">
      <c r="B4336" s="9"/>
    </row>
    <row r="4337" spans="2:2" ht="16" x14ac:dyDescent="0.2">
      <c r="B4337" s="9"/>
    </row>
    <row r="4338" spans="2:2" ht="16" x14ac:dyDescent="0.2">
      <c r="B4338" s="9"/>
    </row>
    <row r="4339" spans="2:2" ht="16" x14ac:dyDescent="0.2">
      <c r="B4339" s="9"/>
    </row>
    <row r="4340" spans="2:2" ht="16" x14ac:dyDescent="0.2">
      <c r="B4340" s="9"/>
    </row>
    <row r="4341" spans="2:2" ht="16" x14ac:dyDescent="0.2">
      <c r="B4341" s="9"/>
    </row>
    <row r="4342" spans="2:2" ht="16" x14ac:dyDescent="0.2">
      <c r="B4342" s="9"/>
    </row>
    <row r="4343" spans="2:2" ht="16" x14ac:dyDescent="0.2">
      <c r="B4343" s="9"/>
    </row>
    <row r="4344" spans="2:2" ht="16" x14ac:dyDescent="0.2">
      <c r="B4344" s="9"/>
    </row>
    <row r="4345" spans="2:2" ht="16" x14ac:dyDescent="0.2">
      <c r="B4345" s="9"/>
    </row>
    <row r="4346" spans="2:2" ht="16" x14ac:dyDescent="0.2">
      <c r="B4346" s="9"/>
    </row>
    <row r="4347" spans="2:2" ht="16" x14ac:dyDescent="0.2">
      <c r="B4347" s="9"/>
    </row>
    <row r="4348" spans="2:2" ht="16" x14ac:dyDescent="0.2">
      <c r="B4348" s="9"/>
    </row>
    <row r="4349" spans="2:2" ht="16" x14ac:dyDescent="0.2">
      <c r="B4349" s="9"/>
    </row>
    <row r="4350" spans="2:2" ht="16" x14ac:dyDescent="0.2">
      <c r="B4350" s="9"/>
    </row>
    <row r="4351" spans="2:2" ht="16" x14ac:dyDescent="0.2">
      <c r="B4351" s="9"/>
    </row>
    <row r="4352" spans="2:2" ht="16" x14ac:dyDescent="0.2">
      <c r="B4352" s="9"/>
    </row>
    <row r="4353" spans="2:2" ht="16" x14ac:dyDescent="0.2">
      <c r="B4353" s="9"/>
    </row>
    <row r="4354" spans="2:2" ht="16" x14ac:dyDescent="0.2">
      <c r="B4354" s="9"/>
    </row>
    <row r="4355" spans="2:2" ht="16" x14ac:dyDescent="0.2">
      <c r="B4355" s="9"/>
    </row>
    <row r="4356" spans="2:2" ht="16" x14ac:dyDescent="0.2">
      <c r="B4356" s="9"/>
    </row>
    <row r="4357" spans="2:2" ht="16" x14ac:dyDescent="0.2">
      <c r="B4357" s="9"/>
    </row>
    <row r="4358" spans="2:2" ht="16" x14ac:dyDescent="0.2">
      <c r="B4358" s="9"/>
    </row>
    <row r="4359" spans="2:2" ht="16" x14ac:dyDescent="0.2">
      <c r="B4359" s="9"/>
    </row>
    <row r="4360" spans="2:2" ht="16" x14ac:dyDescent="0.2">
      <c r="B4360" s="9"/>
    </row>
    <row r="4361" spans="2:2" ht="16" x14ac:dyDescent="0.2">
      <c r="B4361" s="9"/>
    </row>
    <row r="4362" spans="2:2" ht="16" x14ac:dyDescent="0.2">
      <c r="B4362" s="9"/>
    </row>
    <row r="4363" spans="2:2" ht="16" x14ac:dyDescent="0.2">
      <c r="B4363" s="9"/>
    </row>
    <row r="4364" spans="2:2" ht="16" x14ac:dyDescent="0.2">
      <c r="B4364" s="9"/>
    </row>
    <row r="4365" spans="2:2" ht="16" x14ac:dyDescent="0.2">
      <c r="B4365" s="9"/>
    </row>
    <row r="4366" spans="2:2" ht="16" x14ac:dyDescent="0.2">
      <c r="B4366" s="9"/>
    </row>
    <row r="4367" spans="2:2" ht="16" x14ac:dyDescent="0.2">
      <c r="B4367" s="9"/>
    </row>
    <row r="4368" spans="2:2" ht="16" x14ac:dyDescent="0.2">
      <c r="B4368" s="9"/>
    </row>
    <row r="4369" spans="2:2" ht="16" x14ac:dyDescent="0.2">
      <c r="B4369" s="9"/>
    </row>
    <row r="4370" spans="2:2" ht="16" x14ac:dyDescent="0.2">
      <c r="B4370" s="9"/>
    </row>
    <row r="4371" spans="2:2" ht="16" x14ac:dyDescent="0.2">
      <c r="B4371" s="9"/>
    </row>
    <row r="4372" spans="2:2" ht="16" x14ac:dyDescent="0.2">
      <c r="B4372" s="9"/>
    </row>
    <row r="4373" spans="2:2" ht="16" x14ac:dyDescent="0.2">
      <c r="B4373" s="9"/>
    </row>
    <row r="4374" spans="2:2" ht="16" x14ac:dyDescent="0.2">
      <c r="B4374" s="9"/>
    </row>
    <row r="4375" spans="2:2" ht="16" x14ac:dyDescent="0.2">
      <c r="B4375" s="9"/>
    </row>
    <row r="4376" spans="2:2" ht="16" x14ac:dyDescent="0.2">
      <c r="B4376" s="9"/>
    </row>
    <row r="4377" spans="2:2" ht="16" x14ac:dyDescent="0.2">
      <c r="B4377" s="9"/>
    </row>
    <row r="4378" spans="2:2" ht="16" x14ac:dyDescent="0.2">
      <c r="B4378" s="9"/>
    </row>
    <row r="4379" spans="2:2" ht="16" x14ac:dyDescent="0.2">
      <c r="B4379" s="9"/>
    </row>
    <row r="4380" spans="2:2" ht="16" x14ac:dyDescent="0.2">
      <c r="B4380" s="9"/>
    </row>
    <row r="4381" spans="2:2" ht="16" x14ac:dyDescent="0.2">
      <c r="B4381" s="9"/>
    </row>
    <row r="4382" spans="2:2" ht="16" x14ac:dyDescent="0.2">
      <c r="B4382" s="9"/>
    </row>
    <row r="4383" spans="2:2" ht="16" x14ac:dyDescent="0.2">
      <c r="B4383" s="9"/>
    </row>
    <row r="4384" spans="2:2" ht="16" x14ac:dyDescent="0.2">
      <c r="B4384" s="9"/>
    </row>
    <row r="4385" spans="2:2" ht="16" x14ac:dyDescent="0.2">
      <c r="B4385" s="9"/>
    </row>
    <row r="4386" spans="2:2" ht="16" x14ac:dyDescent="0.2">
      <c r="B4386" s="9"/>
    </row>
    <row r="4387" spans="2:2" ht="16" x14ac:dyDescent="0.2">
      <c r="B4387" s="9"/>
    </row>
    <row r="4388" spans="2:2" ht="16" x14ac:dyDescent="0.2">
      <c r="B4388" s="9"/>
    </row>
    <row r="4389" spans="2:2" ht="16" x14ac:dyDescent="0.2">
      <c r="B4389" s="9"/>
    </row>
    <row r="4390" spans="2:2" ht="16" x14ac:dyDescent="0.2">
      <c r="B4390" s="9"/>
    </row>
    <row r="4391" spans="2:2" ht="16" x14ac:dyDescent="0.2">
      <c r="B4391" s="9"/>
    </row>
    <row r="4392" spans="2:2" ht="16" x14ac:dyDescent="0.2">
      <c r="B4392" s="9"/>
    </row>
    <row r="4393" spans="2:2" ht="16" x14ac:dyDescent="0.2">
      <c r="B4393" s="9"/>
    </row>
    <row r="4394" spans="2:2" ht="16" x14ac:dyDescent="0.2">
      <c r="B4394" s="9"/>
    </row>
    <row r="4395" spans="2:2" ht="16" x14ac:dyDescent="0.2">
      <c r="B4395" s="9"/>
    </row>
    <row r="4396" spans="2:2" ht="16" x14ac:dyDescent="0.2">
      <c r="B4396" s="9"/>
    </row>
    <row r="4397" spans="2:2" ht="16" x14ac:dyDescent="0.2">
      <c r="B4397" s="9"/>
    </row>
    <row r="4398" spans="2:2" ht="16" x14ac:dyDescent="0.2">
      <c r="B4398" s="9"/>
    </row>
    <row r="4399" spans="2:2" ht="16" x14ac:dyDescent="0.2">
      <c r="B4399" s="9"/>
    </row>
    <row r="4400" spans="2:2" ht="16" x14ac:dyDescent="0.2">
      <c r="B4400" s="9"/>
    </row>
    <row r="4401" spans="2:2" ht="16" x14ac:dyDescent="0.2">
      <c r="B4401" s="9"/>
    </row>
    <row r="4402" spans="2:2" ht="16" x14ac:dyDescent="0.2">
      <c r="B4402" s="9"/>
    </row>
    <row r="4403" spans="2:2" ht="16" x14ac:dyDescent="0.2">
      <c r="B4403" s="9"/>
    </row>
    <row r="4404" spans="2:2" ht="16" x14ac:dyDescent="0.2">
      <c r="B4404" s="9"/>
    </row>
    <row r="4405" spans="2:2" ht="16" x14ac:dyDescent="0.2">
      <c r="B4405" s="9"/>
    </row>
    <row r="4406" spans="2:2" ht="16" x14ac:dyDescent="0.2">
      <c r="B4406" s="9"/>
    </row>
    <row r="4407" spans="2:2" ht="16" x14ac:dyDescent="0.2">
      <c r="B4407" s="9"/>
    </row>
    <row r="4408" spans="2:2" ht="16" x14ac:dyDescent="0.2">
      <c r="B4408" s="9"/>
    </row>
    <row r="4409" spans="2:2" ht="16" x14ac:dyDescent="0.2">
      <c r="B4409" s="9"/>
    </row>
    <row r="4410" spans="2:2" ht="16" x14ac:dyDescent="0.2">
      <c r="B4410" s="9"/>
    </row>
    <row r="4411" spans="2:2" ht="16" x14ac:dyDescent="0.2">
      <c r="B4411" s="9"/>
    </row>
    <row r="4412" spans="2:2" ht="16" x14ac:dyDescent="0.2">
      <c r="B4412" s="9"/>
    </row>
    <row r="4413" spans="2:2" ht="16" x14ac:dyDescent="0.2">
      <c r="B4413" s="9"/>
    </row>
    <row r="4414" spans="2:2" ht="16" x14ac:dyDescent="0.2">
      <c r="B4414" s="9"/>
    </row>
    <row r="4415" spans="2:2" ht="16" x14ac:dyDescent="0.2">
      <c r="B4415" s="9"/>
    </row>
    <row r="4416" spans="2:2" ht="16" x14ac:dyDescent="0.2">
      <c r="B4416" s="9"/>
    </row>
    <row r="4417" spans="2:2" ht="16" x14ac:dyDescent="0.2">
      <c r="B4417" s="9"/>
    </row>
    <row r="4418" spans="2:2" ht="16" x14ac:dyDescent="0.2">
      <c r="B4418" s="9"/>
    </row>
    <row r="4419" spans="2:2" ht="16" x14ac:dyDescent="0.2">
      <c r="B4419" s="9"/>
    </row>
    <row r="4420" spans="2:2" ht="16" x14ac:dyDescent="0.2">
      <c r="B4420" s="9"/>
    </row>
    <row r="4421" spans="2:2" ht="16" x14ac:dyDescent="0.2">
      <c r="B4421" s="9"/>
    </row>
    <row r="4422" spans="2:2" ht="16" x14ac:dyDescent="0.2">
      <c r="B4422" s="9"/>
    </row>
    <row r="4423" spans="2:2" ht="16" x14ac:dyDescent="0.2">
      <c r="B4423" s="9"/>
    </row>
    <row r="4424" spans="2:2" ht="16" x14ac:dyDescent="0.2">
      <c r="B4424" s="9"/>
    </row>
    <row r="4425" spans="2:2" ht="16" x14ac:dyDescent="0.2">
      <c r="B4425" s="9"/>
    </row>
    <row r="4426" spans="2:2" ht="16" x14ac:dyDescent="0.2">
      <c r="B4426" s="9"/>
    </row>
    <row r="4427" spans="2:2" ht="16" x14ac:dyDescent="0.2">
      <c r="B4427" s="9"/>
    </row>
    <row r="4428" spans="2:2" ht="16" x14ac:dyDescent="0.2">
      <c r="B4428" s="9"/>
    </row>
    <row r="4429" spans="2:2" ht="16" x14ac:dyDescent="0.2">
      <c r="B4429" s="9"/>
    </row>
    <row r="4430" spans="2:2" ht="16" x14ac:dyDescent="0.2">
      <c r="B4430" s="9"/>
    </row>
    <row r="4431" spans="2:2" ht="16" x14ac:dyDescent="0.2">
      <c r="B4431" s="9"/>
    </row>
    <row r="4432" spans="2:2" ht="16" x14ac:dyDescent="0.2">
      <c r="B4432" s="9"/>
    </row>
    <row r="4433" spans="2:2" ht="16" x14ac:dyDescent="0.2">
      <c r="B4433" s="9"/>
    </row>
    <row r="4434" spans="2:2" ht="16" x14ac:dyDescent="0.2">
      <c r="B4434" s="9"/>
    </row>
    <row r="4435" spans="2:2" ht="16" x14ac:dyDescent="0.2">
      <c r="B4435" s="9"/>
    </row>
    <row r="4436" spans="2:2" ht="16" x14ac:dyDescent="0.2">
      <c r="B4436" s="9"/>
    </row>
    <row r="4437" spans="2:2" ht="16" x14ac:dyDescent="0.2">
      <c r="B4437" s="9"/>
    </row>
    <row r="4438" spans="2:2" ht="16" x14ac:dyDescent="0.2">
      <c r="B4438" s="9"/>
    </row>
    <row r="4439" spans="2:2" ht="16" x14ac:dyDescent="0.2">
      <c r="B4439" s="9"/>
    </row>
    <row r="4440" spans="2:2" ht="16" x14ac:dyDescent="0.2">
      <c r="B4440" s="9"/>
    </row>
    <row r="4441" spans="2:2" ht="16" x14ac:dyDescent="0.2">
      <c r="B4441" s="9"/>
    </row>
    <row r="4442" spans="2:2" ht="16" x14ac:dyDescent="0.2">
      <c r="B4442" s="9"/>
    </row>
    <row r="4443" spans="2:2" ht="16" x14ac:dyDescent="0.2">
      <c r="B4443" s="9"/>
    </row>
    <row r="4444" spans="2:2" ht="16" x14ac:dyDescent="0.2">
      <c r="B4444" s="9"/>
    </row>
    <row r="4445" spans="2:2" ht="16" x14ac:dyDescent="0.2">
      <c r="B4445" s="9"/>
    </row>
    <row r="4446" spans="2:2" ht="16" x14ac:dyDescent="0.2">
      <c r="B4446" s="9"/>
    </row>
    <row r="4447" spans="2:2" ht="16" x14ac:dyDescent="0.2">
      <c r="B4447" s="9"/>
    </row>
    <row r="4448" spans="2:2" ht="16" x14ac:dyDescent="0.2">
      <c r="B4448" s="9"/>
    </row>
    <row r="4449" spans="2:2" ht="16" x14ac:dyDescent="0.2">
      <c r="B4449" s="9"/>
    </row>
    <row r="4450" spans="2:2" ht="16" x14ac:dyDescent="0.2">
      <c r="B4450" s="9"/>
    </row>
    <row r="4451" spans="2:2" ht="16" x14ac:dyDescent="0.2">
      <c r="B4451" s="9"/>
    </row>
    <row r="4452" spans="2:2" ht="16" x14ac:dyDescent="0.2">
      <c r="B4452" s="9"/>
    </row>
    <row r="4453" spans="2:2" ht="16" x14ac:dyDescent="0.2">
      <c r="B4453" s="9"/>
    </row>
    <row r="4454" spans="2:2" ht="16" x14ac:dyDescent="0.2">
      <c r="B4454" s="9"/>
    </row>
    <row r="4455" spans="2:2" ht="16" x14ac:dyDescent="0.2">
      <c r="B4455" s="9"/>
    </row>
    <row r="4456" spans="2:2" ht="16" x14ac:dyDescent="0.2">
      <c r="B4456" s="9"/>
    </row>
    <row r="4457" spans="2:2" ht="16" x14ac:dyDescent="0.2">
      <c r="B4457" s="9"/>
    </row>
    <row r="4458" spans="2:2" ht="16" x14ac:dyDescent="0.2">
      <c r="B4458" s="9"/>
    </row>
    <row r="4459" spans="2:2" ht="16" x14ac:dyDescent="0.2">
      <c r="B4459" s="9"/>
    </row>
    <row r="4460" spans="2:2" ht="16" x14ac:dyDescent="0.2">
      <c r="B4460" s="9"/>
    </row>
    <row r="4461" spans="2:2" ht="16" x14ac:dyDescent="0.2">
      <c r="B4461" s="9"/>
    </row>
    <row r="4462" spans="2:2" ht="16" x14ac:dyDescent="0.2">
      <c r="B4462" s="9"/>
    </row>
    <row r="4463" spans="2:2" ht="16" x14ac:dyDescent="0.2">
      <c r="B4463" s="9"/>
    </row>
    <row r="4464" spans="2:2" ht="16" x14ac:dyDescent="0.2">
      <c r="B4464" s="9"/>
    </row>
    <row r="4465" spans="2:2" ht="16" x14ac:dyDescent="0.2">
      <c r="B4465" s="9"/>
    </row>
    <row r="4466" spans="2:2" ht="16" x14ac:dyDescent="0.2">
      <c r="B4466" s="9"/>
    </row>
    <row r="4467" spans="2:2" ht="16" x14ac:dyDescent="0.2">
      <c r="B4467" s="9"/>
    </row>
    <row r="4468" spans="2:2" ht="16" x14ac:dyDescent="0.2">
      <c r="B4468" s="9"/>
    </row>
    <row r="4469" spans="2:2" ht="16" x14ac:dyDescent="0.2">
      <c r="B4469" s="9"/>
    </row>
    <row r="4470" spans="2:2" ht="16" x14ac:dyDescent="0.2">
      <c r="B4470" s="9"/>
    </row>
    <row r="4471" spans="2:2" ht="16" x14ac:dyDescent="0.2">
      <c r="B4471" s="9"/>
    </row>
    <row r="4472" spans="2:2" ht="16" x14ac:dyDescent="0.2">
      <c r="B4472" s="9"/>
    </row>
    <row r="4473" spans="2:2" ht="16" x14ac:dyDescent="0.2">
      <c r="B4473" s="9"/>
    </row>
    <row r="4474" spans="2:2" ht="16" x14ac:dyDescent="0.2">
      <c r="B4474" s="9"/>
    </row>
    <row r="4475" spans="2:2" ht="16" x14ac:dyDescent="0.2">
      <c r="B4475" s="9"/>
    </row>
    <row r="4476" spans="2:2" ht="16" x14ac:dyDescent="0.2">
      <c r="B4476" s="9"/>
    </row>
    <row r="4477" spans="2:2" ht="16" x14ac:dyDescent="0.2">
      <c r="B4477" s="9"/>
    </row>
    <row r="4478" spans="2:2" ht="16" x14ac:dyDescent="0.2">
      <c r="B4478" s="9"/>
    </row>
    <row r="4479" spans="2:2" ht="16" x14ac:dyDescent="0.2">
      <c r="B4479" s="9"/>
    </row>
    <row r="4480" spans="2:2" ht="16" x14ac:dyDescent="0.2">
      <c r="B4480" s="9"/>
    </row>
    <row r="4481" spans="2:2" ht="16" x14ac:dyDescent="0.2">
      <c r="B4481" s="9"/>
    </row>
    <row r="4482" spans="2:2" ht="16" x14ac:dyDescent="0.2">
      <c r="B4482" s="9"/>
    </row>
    <row r="4483" spans="2:2" ht="16" x14ac:dyDescent="0.2">
      <c r="B4483" s="9"/>
    </row>
    <row r="4484" spans="2:2" ht="16" x14ac:dyDescent="0.2">
      <c r="B4484" s="9"/>
    </row>
    <row r="4485" spans="2:2" ht="16" x14ac:dyDescent="0.2">
      <c r="B4485" s="9"/>
    </row>
    <row r="4486" spans="2:2" ht="16" x14ac:dyDescent="0.2">
      <c r="B4486" s="9"/>
    </row>
    <row r="4487" spans="2:2" ht="16" x14ac:dyDescent="0.2">
      <c r="B4487" s="9"/>
    </row>
    <row r="4488" spans="2:2" ht="16" x14ac:dyDescent="0.2">
      <c r="B4488" s="9"/>
    </row>
    <row r="4489" spans="2:2" ht="16" x14ac:dyDescent="0.2">
      <c r="B4489" s="9"/>
    </row>
    <row r="4490" spans="2:2" ht="16" x14ac:dyDescent="0.2">
      <c r="B4490" s="9"/>
    </row>
    <row r="4491" spans="2:2" ht="16" x14ac:dyDescent="0.2">
      <c r="B4491" s="9"/>
    </row>
    <row r="4492" spans="2:2" ht="16" x14ac:dyDescent="0.2">
      <c r="B4492" s="9"/>
    </row>
    <row r="4493" spans="2:2" ht="16" x14ac:dyDescent="0.2">
      <c r="B4493" s="9"/>
    </row>
    <row r="4494" spans="2:2" ht="16" x14ac:dyDescent="0.2">
      <c r="B4494" s="9"/>
    </row>
    <row r="4495" spans="2:2" ht="16" x14ac:dyDescent="0.2">
      <c r="B4495" s="9"/>
    </row>
    <row r="4496" spans="2:2" ht="16" x14ac:dyDescent="0.2">
      <c r="B4496" s="9"/>
    </row>
    <row r="4497" spans="2:2" ht="16" x14ac:dyDescent="0.2">
      <c r="B4497" s="9"/>
    </row>
    <row r="4498" spans="2:2" ht="16" x14ac:dyDescent="0.2">
      <c r="B4498" s="9"/>
    </row>
    <row r="4499" spans="2:2" ht="16" x14ac:dyDescent="0.2">
      <c r="B4499" s="9"/>
    </row>
    <row r="4500" spans="2:2" ht="16" x14ac:dyDescent="0.2">
      <c r="B4500" s="9"/>
    </row>
    <row r="4501" spans="2:2" ht="16" x14ac:dyDescent="0.2">
      <c r="B4501" s="9"/>
    </row>
    <row r="4502" spans="2:2" ht="16" x14ac:dyDescent="0.2">
      <c r="B4502" s="9"/>
    </row>
    <row r="4503" spans="2:2" ht="16" x14ac:dyDescent="0.2">
      <c r="B4503" s="9"/>
    </row>
    <row r="4504" spans="2:2" ht="16" x14ac:dyDescent="0.2">
      <c r="B4504" s="9"/>
    </row>
    <row r="4505" spans="2:2" ht="16" x14ac:dyDescent="0.2">
      <c r="B4505" s="9"/>
    </row>
    <row r="4506" spans="2:2" ht="16" x14ac:dyDescent="0.2">
      <c r="B4506" s="9"/>
    </row>
    <row r="4507" spans="2:2" ht="16" x14ac:dyDescent="0.2">
      <c r="B4507" s="9"/>
    </row>
    <row r="4508" spans="2:2" ht="16" x14ac:dyDescent="0.2">
      <c r="B4508" s="9"/>
    </row>
    <row r="4509" spans="2:2" ht="16" x14ac:dyDescent="0.2">
      <c r="B4509" s="9"/>
    </row>
    <row r="4510" spans="2:2" ht="16" x14ac:dyDescent="0.2">
      <c r="B4510" s="9"/>
    </row>
    <row r="4511" spans="2:2" ht="16" x14ac:dyDescent="0.2">
      <c r="B4511" s="9"/>
    </row>
    <row r="4512" spans="2:2" ht="16" x14ac:dyDescent="0.2">
      <c r="B4512" s="9"/>
    </row>
    <row r="4513" spans="2:2" ht="16" x14ac:dyDescent="0.2">
      <c r="B4513" s="9"/>
    </row>
    <row r="4514" spans="2:2" ht="16" x14ac:dyDescent="0.2">
      <c r="B4514" s="9"/>
    </row>
    <row r="4515" spans="2:2" ht="16" x14ac:dyDescent="0.2">
      <c r="B4515" s="9"/>
    </row>
    <row r="4516" spans="2:2" ht="16" x14ac:dyDescent="0.2">
      <c r="B4516" s="9"/>
    </row>
    <row r="4517" spans="2:2" ht="16" x14ac:dyDescent="0.2">
      <c r="B4517" s="9"/>
    </row>
    <row r="4518" spans="2:2" ht="16" x14ac:dyDescent="0.2">
      <c r="B4518" s="9"/>
    </row>
    <row r="4519" spans="2:2" ht="16" x14ac:dyDescent="0.2">
      <c r="B4519" s="9"/>
    </row>
    <row r="4520" spans="2:2" ht="16" x14ac:dyDescent="0.2">
      <c r="B4520" s="9"/>
    </row>
    <row r="4521" spans="2:2" ht="16" x14ac:dyDescent="0.2">
      <c r="B4521" s="9"/>
    </row>
    <row r="4522" spans="2:2" ht="16" x14ac:dyDescent="0.2">
      <c r="B4522" s="9"/>
    </row>
    <row r="4523" spans="2:2" ht="16" x14ac:dyDescent="0.2">
      <c r="B4523" s="9"/>
    </row>
    <row r="4524" spans="2:2" ht="16" x14ac:dyDescent="0.2">
      <c r="B4524" s="9"/>
    </row>
    <row r="4525" spans="2:2" ht="16" x14ac:dyDescent="0.2">
      <c r="B4525" s="9"/>
    </row>
    <row r="4526" spans="2:2" ht="16" x14ac:dyDescent="0.2">
      <c r="B4526" s="9"/>
    </row>
    <row r="4527" spans="2:2" ht="16" x14ac:dyDescent="0.2">
      <c r="B4527" s="9"/>
    </row>
    <row r="4528" spans="2:2" ht="16" x14ac:dyDescent="0.2">
      <c r="B4528" s="9"/>
    </row>
    <row r="4529" spans="2:2" ht="16" x14ac:dyDescent="0.2">
      <c r="B4529" s="9"/>
    </row>
    <row r="4530" spans="2:2" ht="16" x14ac:dyDescent="0.2">
      <c r="B4530" s="9"/>
    </row>
    <row r="4531" spans="2:2" ht="16" x14ac:dyDescent="0.2">
      <c r="B4531" s="9"/>
    </row>
    <row r="4532" spans="2:2" ht="16" x14ac:dyDescent="0.2">
      <c r="B4532" s="9"/>
    </row>
    <row r="4533" spans="2:2" ht="16" x14ac:dyDescent="0.2">
      <c r="B4533" s="9"/>
    </row>
    <row r="4534" spans="2:2" ht="16" x14ac:dyDescent="0.2">
      <c r="B4534" s="9"/>
    </row>
    <row r="4535" spans="2:2" ht="16" x14ac:dyDescent="0.2">
      <c r="B4535" s="9"/>
    </row>
    <row r="4536" spans="2:2" ht="16" x14ac:dyDescent="0.2">
      <c r="B4536" s="9"/>
    </row>
    <row r="4537" spans="2:2" ht="16" x14ac:dyDescent="0.2">
      <c r="B4537" s="9"/>
    </row>
    <row r="4538" spans="2:2" ht="16" x14ac:dyDescent="0.2">
      <c r="B4538" s="9"/>
    </row>
    <row r="4539" spans="2:2" ht="16" x14ac:dyDescent="0.2">
      <c r="B4539" s="9"/>
    </row>
    <row r="4540" spans="2:2" ht="16" x14ac:dyDescent="0.2">
      <c r="B4540" s="9"/>
    </row>
    <row r="4541" spans="2:2" ht="16" x14ac:dyDescent="0.2">
      <c r="B4541" s="9"/>
    </row>
    <row r="4542" spans="2:2" ht="16" x14ac:dyDescent="0.2">
      <c r="B4542" s="9"/>
    </row>
    <row r="4543" spans="2:2" ht="16" x14ac:dyDescent="0.2">
      <c r="B4543" s="9"/>
    </row>
    <row r="4544" spans="2:2" ht="16" x14ac:dyDescent="0.2">
      <c r="B4544" s="9"/>
    </row>
    <row r="4545" spans="2:2" ht="16" x14ac:dyDescent="0.2">
      <c r="B4545" s="9"/>
    </row>
    <row r="4546" spans="2:2" ht="16" x14ac:dyDescent="0.2">
      <c r="B4546" s="9"/>
    </row>
    <row r="4547" spans="2:2" ht="16" x14ac:dyDescent="0.2">
      <c r="B4547" s="9"/>
    </row>
    <row r="4548" spans="2:2" ht="16" x14ac:dyDescent="0.2">
      <c r="B4548" s="9"/>
    </row>
    <row r="4549" spans="2:2" ht="16" x14ac:dyDescent="0.2">
      <c r="B4549" s="9"/>
    </row>
    <row r="4550" spans="2:2" ht="16" x14ac:dyDescent="0.2">
      <c r="B4550" s="9"/>
    </row>
    <row r="4551" spans="2:2" ht="16" x14ac:dyDescent="0.2">
      <c r="B4551" s="9"/>
    </row>
    <row r="4552" spans="2:2" ht="16" x14ac:dyDescent="0.2">
      <c r="B4552" s="9"/>
    </row>
    <row r="4553" spans="2:2" ht="16" x14ac:dyDescent="0.2">
      <c r="B4553" s="9"/>
    </row>
    <row r="4554" spans="2:2" ht="16" x14ac:dyDescent="0.2">
      <c r="B4554" s="9"/>
    </row>
    <row r="4555" spans="2:2" ht="16" x14ac:dyDescent="0.2">
      <c r="B4555" s="9"/>
    </row>
    <row r="4556" spans="2:2" ht="16" x14ac:dyDescent="0.2">
      <c r="B4556" s="9"/>
    </row>
    <row r="4557" spans="2:2" ht="16" x14ac:dyDescent="0.2">
      <c r="B4557" s="9"/>
    </row>
    <row r="4558" spans="2:2" ht="16" x14ac:dyDescent="0.2">
      <c r="B4558" s="9"/>
    </row>
    <row r="4559" spans="2:2" ht="16" x14ac:dyDescent="0.2">
      <c r="B4559" s="9"/>
    </row>
    <row r="4560" spans="2:2" ht="16" x14ac:dyDescent="0.2">
      <c r="B4560" s="9"/>
    </row>
    <row r="4561" spans="2:2" ht="16" x14ac:dyDescent="0.2">
      <c r="B4561" s="9"/>
    </row>
    <row r="4562" spans="2:2" ht="16" x14ac:dyDescent="0.2">
      <c r="B4562" s="9"/>
    </row>
    <row r="4563" spans="2:2" ht="16" x14ac:dyDescent="0.2">
      <c r="B4563" s="9"/>
    </row>
    <row r="4564" spans="2:2" ht="16" x14ac:dyDescent="0.2">
      <c r="B4564" s="9"/>
    </row>
    <row r="4565" spans="2:2" ht="16" x14ac:dyDescent="0.2">
      <c r="B4565" s="9"/>
    </row>
    <row r="4566" spans="2:2" ht="16" x14ac:dyDescent="0.2">
      <c r="B4566" s="9"/>
    </row>
    <row r="4567" spans="2:2" ht="16" x14ac:dyDescent="0.2">
      <c r="B4567" s="9"/>
    </row>
    <row r="4568" spans="2:2" ht="16" x14ac:dyDescent="0.2">
      <c r="B4568" s="9"/>
    </row>
    <row r="4569" spans="2:2" ht="16" x14ac:dyDescent="0.2">
      <c r="B4569" s="9"/>
    </row>
    <row r="4570" spans="2:2" ht="16" x14ac:dyDescent="0.2">
      <c r="B4570" s="9"/>
    </row>
    <row r="4571" spans="2:2" ht="16" x14ac:dyDescent="0.2">
      <c r="B4571" s="9"/>
    </row>
    <row r="4572" spans="2:2" ht="16" x14ac:dyDescent="0.2">
      <c r="B4572" s="9"/>
    </row>
    <row r="4573" spans="2:2" ht="16" x14ac:dyDescent="0.2">
      <c r="B4573" s="9"/>
    </row>
    <row r="4574" spans="2:2" ht="16" x14ac:dyDescent="0.2">
      <c r="B4574" s="9"/>
    </row>
    <row r="4575" spans="2:2" ht="16" x14ac:dyDescent="0.2">
      <c r="B4575" s="9"/>
    </row>
    <row r="4576" spans="2:2" ht="16" x14ac:dyDescent="0.2">
      <c r="B4576" s="9"/>
    </row>
    <row r="4577" spans="2:2" ht="16" x14ac:dyDescent="0.2">
      <c r="B4577" s="9"/>
    </row>
    <row r="4578" spans="2:2" ht="16" x14ac:dyDescent="0.2">
      <c r="B4578" s="9"/>
    </row>
    <row r="4579" spans="2:2" ht="16" x14ac:dyDescent="0.2">
      <c r="B4579" s="9"/>
    </row>
    <row r="4580" spans="2:2" ht="16" x14ac:dyDescent="0.2">
      <c r="B4580" s="9"/>
    </row>
    <row r="4581" spans="2:2" ht="16" x14ac:dyDescent="0.2">
      <c r="B4581" s="9"/>
    </row>
    <row r="4582" spans="2:2" ht="16" x14ac:dyDescent="0.2">
      <c r="B4582" s="9"/>
    </row>
    <row r="4583" spans="2:2" ht="16" x14ac:dyDescent="0.2">
      <c r="B4583" s="9"/>
    </row>
    <row r="4584" spans="2:2" ht="16" x14ac:dyDescent="0.2">
      <c r="B4584" s="9"/>
    </row>
    <row r="4585" spans="2:2" ht="16" x14ac:dyDescent="0.2">
      <c r="B4585" s="9"/>
    </row>
    <row r="4586" spans="2:2" ht="16" x14ac:dyDescent="0.2">
      <c r="B4586" s="9"/>
    </row>
    <row r="4587" spans="2:2" ht="16" x14ac:dyDescent="0.2">
      <c r="B4587" s="9"/>
    </row>
    <row r="4588" spans="2:2" ht="16" x14ac:dyDescent="0.2">
      <c r="B4588" s="9"/>
    </row>
    <row r="4589" spans="2:2" ht="16" x14ac:dyDescent="0.2">
      <c r="B4589" s="9"/>
    </row>
    <row r="4590" spans="2:2" ht="16" x14ac:dyDescent="0.2">
      <c r="B4590" s="9"/>
    </row>
    <row r="4591" spans="2:2" ht="16" x14ac:dyDescent="0.2">
      <c r="B4591" s="9"/>
    </row>
    <row r="4592" spans="2:2" ht="16" x14ac:dyDescent="0.2">
      <c r="B4592" s="9"/>
    </row>
    <row r="4593" spans="2:2" ht="16" x14ac:dyDescent="0.2">
      <c r="B4593" s="9"/>
    </row>
    <row r="4594" spans="2:2" ht="16" x14ac:dyDescent="0.2">
      <c r="B4594" s="9"/>
    </row>
    <row r="4595" spans="2:2" ht="16" x14ac:dyDescent="0.2">
      <c r="B4595" s="9"/>
    </row>
    <row r="4596" spans="2:2" ht="16" x14ac:dyDescent="0.2">
      <c r="B4596" s="9"/>
    </row>
    <row r="4597" spans="2:2" ht="16" x14ac:dyDescent="0.2">
      <c r="B4597" s="9"/>
    </row>
    <row r="4598" spans="2:2" ht="16" x14ac:dyDescent="0.2">
      <c r="B4598" s="9"/>
    </row>
    <row r="4599" spans="2:2" ht="16" x14ac:dyDescent="0.2">
      <c r="B4599" s="9"/>
    </row>
    <row r="4600" spans="2:2" ht="16" x14ac:dyDescent="0.2">
      <c r="B4600" s="9"/>
    </row>
    <row r="4601" spans="2:2" ht="16" x14ac:dyDescent="0.2">
      <c r="B4601" s="9"/>
    </row>
    <row r="4602" spans="2:2" ht="16" x14ac:dyDescent="0.2">
      <c r="B4602" s="9"/>
    </row>
    <row r="4603" spans="2:2" ht="16" x14ac:dyDescent="0.2">
      <c r="B4603" s="9"/>
    </row>
    <row r="4604" spans="2:2" ht="16" x14ac:dyDescent="0.2">
      <c r="B4604" s="9"/>
    </row>
    <row r="4605" spans="2:2" ht="16" x14ac:dyDescent="0.2">
      <c r="B4605" s="9"/>
    </row>
    <row r="4606" spans="2:2" ht="16" x14ac:dyDescent="0.2">
      <c r="B4606" s="9"/>
    </row>
    <row r="4607" spans="2:2" ht="16" x14ac:dyDescent="0.2">
      <c r="B4607" s="9"/>
    </row>
    <row r="4608" spans="2:2" ht="16" x14ac:dyDescent="0.2">
      <c r="B4608" s="9"/>
    </row>
    <row r="4609" spans="2:2" ht="16" x14ac:dyDescent="0.2">
      <c r="B4609" s="9"/>
    </row>
    <row r="4610" spans="2:2" ht="16" x14ac:dyDescent="0.2">
      <c r="B4610" s="9"/>
    </row>
    <row r="4611" spans="2:2" ht="16" x14ac:dyDescent="0.2">
      <c r="B4611" s="9"/>
    </row>
    <row r="4612" spans="2:2" ht="16" x14ac:dyDescent="0.2">
      <c r="B4612" s="9"/>
    </row>
    <row r="4613" spans="2:2" ht="16" x14ac:dyDescent="0.2">
      <c r="B4613" s="9"/>
    </row>
    <row r="4614" spans="2:2" ht="16" x14ac:dyDescent="0.2">
      <c r="B4614" s="9"/>
    </row>
    <row r="4615" spans="2:2" ht="16" x14ac:dyDescent="0.2">
      <c r="B4615" s="9"/>
    </row>
    <row r="4616" spans="2:2" ht="16" x14ac:dyDescent="0.2">
      <c r="B4616" s="9"/>
    </row>
    <row r="4617" spans="2:2" ht="16" x14ac:dyDescent="0.2">
      <c r="B4617" s="9"/>
    </row>
    <row r="4618" spans="2:2" ht="16" x14ac:dyDescent="0.2">
      <c r="B4618" s="9"/>
    </row>
    <row r="4619" spans="2:2" ht="16" x14ac:dyDescent="0.2">
      <c r="B4619" s="9"/>
    </row>
    <row r="4620" spans="2:2" ht="16" x14ac:dyDescent="0.2">
      <c r="B4620" s="9"/>
    </row>
    <row r="4621" spans="2:2" ht="16" x14ac:dyDescent="0.2">
      <c r="B4621" s="9"/>
    </row>
    <row r="4622" spans="2:2" ht="16" x14ac:dyDescent="0.2">
      <c r="B4622" s="9"/>
    </row>
    <row r="4623" spans="2:2" ht="16" x14ac:dyDescent="0.2">
      <c r="B4623" s="9"/>
    </row>
    <row r="4624" spans="2:2" ht="16" x14ac:dyDescent="0.2">
      <c r="B4624" s="9"/>
    </row>
    <row r="4625" spans="2:2" ht="16" x14ac:dyDescent="0.2">
      <c r="B4625" s="9"/>
    </row>
    <row r="4626" spans="2:2" ht="16" x14ac:dyDescent="0.2">
      <c r="B4626" s="9"/>
    </row>
    <row r="4627" spans="2:2" ht="16" x14ac:dyDescent="0.2">
      <c r="B4627" s="9"/>
    </row>
    <row r="4628" spans="2:2" ht="16" x14ac:dyDescent="0.2">
      <c r="B4628" s="9"/>
    </row>
    <row r="4629" spans="2:2" ht="16" x14ac:dyDescent="0.2">
      <c r="B4629" s="9"/>
    </row>
    <row r="4630" spans="2:2" ht="16" x14ac:dyDescent="0.2">
      <c r="B4630" s="9"/>
    </row>
    <row r="4631" spans="2:2" ht="16" x14ac:dyDescent="0.2">
      <c r="B4631" s="9"/>
    </row>
    <row r="4632" spans="2:2" ht="16" x14ac:dyDescent="0.2">
      <c r="B4632" s="9"/>
    </row>
    <row r="4633" spans="2:2" ht="16" x14ac:dyDescent="0.2">
      <c r="B4633" s="9"/>
    </row>
    <row r="4634" spans="2:2" ht="16" x14ac:dyDescent="0.2">
      <c r="B4634" s="9"/>
    </row>
    <row r="4635" spans="2:2" ht="16" x14ac:dyDescent="0.2">
      <c r="B4635" s="9"/>
    </row>
    <row r="4636" spans="2:2" ht="16" x14ac:dyDescent="0.2">
      <c r="B4636" s="9"/>
    </row>
    <row r="4637" spans="2:2" ht="16" x14ac:dyDescent="0.2">
      <c r="B4637" s="9"/>
    </row>
    <row r="4638" spans="2:2" ht="16" x14ac:dyDescent="0.2">
      <c r="B4638" s="9"/>
    </row>
    <row r="4639" spans="2:2" ht="16" x14ac:dyDescent="0.2">
      <c r="B4639" s="9"/>
    </row>
    <row r="4640" spans="2:2" ht="16" x14ac:dyDescent="0.2">
      <c r="B4640" s="9"/>
    </row>
    <row r="4641" spans="2:2" ht="16" x14ac:dyDescent="0.2">
      <c r="B4641" s="9"/>
    </row>
    <row r="4642" spans="2:2" ht="16" x14ac:dyDescent="0.2">
      <c r="B4642" s="9"/>
    </row>
    <row r="4643" spans="2:2" ht="16" x14ac:dyDescent="0.2">
      <c r="B4643" s="9"/>
    </row>
    <row r="4644" spans="2:2" ht="16" x14ac:dyDescent="0.2">
      <c r="B4644" s="9"/>
    </row>
    <row r="4645" spans="2:2" ht="16" x14ac:dyDescent="0.2">
      <c r="B4645" s="9"/>
    </row>
    <row r="4646" spans="2:2" ht="16" x14ac:dyDescent="0.2">
      <c r="B4646" s="9"/>
    </row>
    <row r="4647" spans="2:2" ht="16" x14ac:dyDescent="0.2">
      <c r="B4647" s="9"/>
    </row>
    <row r="4648" spans="2:2" ht="16" x14ac:dyDescent="0.2">
      <c r="B4648" s="9"/>
    </row>
    <row r="4649" spans="2:2" ht="16" x14ac:dyDescent="0.2">
      <c r="B4649" s="9"/>
    </row>
    <row r="4650" spans="2:2" ht="16" x14ac:dyDescent="0.2">
      <c r="B4650" s="9"/>
    </row>
    <row r="4651" spans="2:2" ht="16" x14ac:dyDescent="0.2">
      <c r="B4651" s="9"/>
    </row>
    <row r="4652" spans="2:2" ht="16" x14ac:dyDescent="0.2">
      <c r="B4652" s="9"/>
    </row>
    <row r="4653" spans="2:2" ht="16" x14ac:dyDescent="0.2">
      <c r="B4653" s="9"/>
    </row>
    <row r="4654" spans="2:2" ht="16" x14ac:dyDescent="0.2">
      <c r="B4654" s="9"/>
    </row>
    <row r="4655" spans="2:2" ht="16" x14ac:dyDescent="0.2">
      <c r="B4655" s="9"/>
    </row>
    <row r="4656" spans="2:2" ht="16" x14ac:dyDescent="0.2">
      <c r="B4656" s="9"/>
    </row>
    <row r="4657" spans="2:2" ht="16" x14ac:dyDescent="0.2">
      <c r="B4657" s="9"/>
    </row>
    <row r="4658" spans="2:2" ht="16" x14ac:dyDescent="0.2">
      <c r="B4658" s="9"/>
    </row>
    <row r="4659" spans="2:2" ht="16" x14ac:dyDescent="0.2">
      <c r="B4659" s="9"/>
    </row>
    <row r="4660" spans="2:2" ht="16" x14ac:dyDescent="0.2">
      <c r="B4660" s="9"/>
    </row>
    <row r="4661" spans="2:2" ht="16" x14ac:dyDescent="0.2">
      <c r="B4661" s="9"/>
    </row>
    <row r="4662" spans="2:2" ht="16" x14ac:dyDescent="0.2">
      <c r="B4662" s="9"/>
    </row>
    <row r="4663" spans="2:2" ht="16" x14ac:dyDescent="0.2">
      <c r="B4663" s="9"/>
    </row>
    <row r="4664" spans="2:2" ht="16" x14ac:dyDescent="0.2">
      <c r="B4664" s="9"/>
    </row>
    <row r="4665" spans="2:2" ht="16" x14ac:dyDescent="0.2">
      <c r="B4665" s="9"/>
    </row>
    <row r="4666" spans="2:2" ht="16" x14ac:dyDescent="0.2">
      <c r="B4666" s="9"/>
    </row>
    <row r="4667" spans="2:2" ht="16" x14ac:dyDescent="0.2">
      <c r="B4667" s="9"/>
    </row>
    <row r="4668" spans="2:2" ht="16" x14ac:dyDescent="0.2">
      <c r="B4668" s="9"/>
    </row>
    <row r="4669" spans="2:2" ht="16" x14ac:dyDescent="0.2">
      <c r="B4669" s="9"/>
    </row>
    <row r="4670" spans="2:2" ht="16" x14ac:dyDescent="0.2">
      <c r="B4670" s="9"/>
    </row>
    <row r="4671" spans="2:2" ht="16" x14ac:dyDescent="0.2">
      <c r="B4671" s="9"/>
    </row>
    <row r="4672" spans="2:2" ht="16" x14ac:dyDescent="0.2">
      <c r="B4672" s="9"/>
    </row>
    <row r="4673" spans="2:2" ht="16" x14ac:dyDescent="0.2">
      <c r="B4673" s="9"/>
    </row>
    <row r="4674" spans="2:2" ht="16" x14ac:dyDescent="0.2">
      <c r="B4674" s="9"/>
    </row>
    <row r="4675" spans="2:2" ht="16" x14ac:dyDescent="0.2">
      <c r="B4675" s="9"/>
    </row>
    <row r="4676" spans="2:2" ht="16" x14ac:dyDescent="0.2">
      <c r="B4676" s="9"/>
    </row>
    <row r="4677" spans="2:2" ht="16" x14ac:dyDescent="0.2">
      <c r="B4677" s="9"/>
    </row>
    <row r="4678" spans="2:2" ht="16" x14ac:dyDescent="0.2">
      <c r="B4678" s="9"/>
    </row>
    <row r="4679" spans="2:2" ht="16" x14ac:dyDescent="0.2">
      <c r="B4679" s="9"/>
    </row>
    <row r="4680" spans="2:2" ht="16" x14ac:dyDescent="0.2">
      <c r="B4680" s="9"/>
    </row>
    <row r="4681" spans="2:2" ht="16" x14ac:dyDescent="0.2">
      <c r="B4681" s="9"/>
    </row>
    <row r="4682" spans="2:2" ht="16" x14ac:dyDescent="0.2">
      <c r="B4682" s="9"/>
    </row>
    <row r="4683" spans="2:2" ht="16" x14ac:dyDescent="0.2">
      <c r="B4683" s="9"/>
    </row>
    <row r="4684" spans="2:2" ht="16" x14ac:dyDescent="0.2">
      <c r="B4684" s="9"/>
    </row>
    <row r="4685" spans="2:2" ht="16" x14ac:dyDescent="0.2">
      <c r="B4685" s="9"/>
    </row>
    <row r="4686" spans="2:2" ht="16" x14ac:dyDescent="0.2">
      <c r="B4686" s="9"/>
    </row>
    <row r="4687" spans="2:2" ht="16" x14ac:dyDescent="0.2">
      <c r="B4687" s="9"/>
    </row>
    <row r="4688" spans="2:2" ht="16" x14ac:dyDescent="0.2">
      <c r="B4688" s="9"/>
    </row>
    <row r="4689" spans="2:2" ht="16" x14ac:dyDescent="0.2">
      <c r="B4689" s="9"/>
    </row>
    <row r="4690" spans="2:2" ht="16" x14ac:dyDescent="0.2">
      <c r="B4690" s="9"/>
    </row>
    <row r="4691" spans="2:2" ht="16" x14ac:dyDescent="0.2">
      <c r="B4691" s="9"/>
    </row>
    <row r="4692" spans="2:2" ht="16" x14ac:dyDescent="0.2">
      <c r="B4692" s="9"/>
    </row>
    <row r="4693" spans="2:2" ht="16" x14ac:dyDescent="0.2">
      <c r="B4693" s="9"/>
    </row>
    <row r="4694" spans="2:2" ht="16" x14ac:dyDescent="0.2">
      <c r="B4694" s="9"/>
    </row>
    <row r="4695" spans="2:2" ht="16" x14ac:dyDescent="0.2">
      <c r="B4695" s="9"/>
    </row>
    <row r="4696" spans="2:2" ht="16" x14ac:dyDescent="0.2">
      <c r="B4696" s="9"/>
    </row>
    <row r="4697" spans="2:2" ht="16" x14ac:dyDescent="0.2">
      <c r="B4697" s="9"/>
    </row>
    <row r="4698" spans="2:2" ht="16" x14ac:dyDescent="0.2">
      <c r="B4698" s="9"/>
    </row>
    <row r="4699" spans="2:2" ht="16" x14ac:dyDescent="0.2">
      <c r="B4699" s="9"/>
    </row>
    <row r="4700" spans="2:2" ht="16" x14ac:dyDescent="0.2">
      <c r="B4700" s="9"/>
    </row>
    <row r="4701" spans="2:2" ht="16" x14ac:dyDescent="0.2">
      <c r="B4701" s="9"/>
    </row>
    <row r="4702" spans="2:2" ht="16" x14ac:dyDescent="0.2">
      <c r="B4702" s="9"/>
    </row>
    <row r="4703" spans="2:2" ht="16" x14ac:dyDescent="0.2">
      <c r="B4703" s="9"/>
    </row>
    <row r="4704" spans="2:2" ht="16" x14ac:dyDescent="0.2">
      <c r="B4704" s="9"/>
    </row>
    <row r="4705" spans="2:2" ht="16" x14ac:dyDescent="0.2">
      <c r="B4705" s="9"/>
    </row>
    <row r="4706" spans="2:2" ht="16" x14ac:dyDescent="0.2">
      <c r="B4706" s="9"/>
    </row>
    <row r="4707" spans="2:2" ht="16" x14ac:dyDescent="0.2">
      <c r="B4707" s="9"/>
    </row>
    <row r="4708" spans="2:2" ht="16" x14ac:dyDescent="0.2">
      <c r="B4708" s="9"/>
    </row>
    <row r="4709" spans="2:2" ht="16" x14ac:dyDescent="0.2">
      <c r="B4709" s="9"/>
    </row>
    <row r="4710" spans="2:2" ht="16" x14ac:dyDescent="0.2">
      <c r="B4710" s="9"/>
    </row>
    <row r="4711" spans="2:2" ht="16" x14ac:dyDescent="0.2">
      <c r="B4711" s="9"/>
    </row>
    <row r="4712" spans="2:2" ht="16" x14ac:dyDescent="0.2">
      <c r="B4712" s="9"/>
    </row>
    <row r="4713" spans="2:2" ht="16" x14ac:dyDescent="0.2">
      <c r="B4713" s="9"/>
    </row>
    <row r="4714" spans="2:2" ht="16" x14ac:dyDescent="0.2">
      <c r="B4714" s="9"/>
    </row>
    <row r="4715" spans="2:2" ht="16" x14ac:dyDescent="0.2">
      <c r="B4715" s="9"/>
    </row>
    <row r="4716" spans="2:2" ht="16" x14ac:dyDescent="0.2">
      <c r="B4716" s="9"/>
    </row>
    <row r="4717" spans="2:2" ht="16" x14ac:dyDescent="0.2">
      <c r="B4717" s="9"/>
    </row>
    <row r="4718" spans="2:2" ht="16" x14ac:dyDescent="0.2">
      <c r="B4718" s="9"/>
    </row>
    <row r="4719" spans="2:2" ht="16" x14ac:dyDescent="0.2">
      <c r="B4719" s="9"/>
    </row>
    <row r="4720" spans="2:2" ht="16" x14ac:dyDescent="0.2">
      <c r="B4720" s="9"/>
    </row>
    <row r="4721" spans="2:2" ht="16" x14ac:dyDescent="0.2">
      <c r="B4721" s="9"/>
    </row>
    <row r="4722" spans="2:2" ht="16" x14ac:dyDescent="0.2">
      <c r="B4722" s="9"/>
    </row>
    <row r="4723" spans="2:2" ht="16" x14ac:dyDescent="0.2">
      <c r="B4723" s="9"/>
    </row>
    <row r="4724" spans="2:2" ht="16" x14ac:dyDescent="0.2">
      <c r="B4724" s="9"/>
    </row>
    <row r="4725" spans="2:2" ht="16" x14ac:dyDescent="0.2">
      <c r="B4725" s="9"/>
    </row>
    <row r="4726" spans="2:2" ht="16" x14ac:dyDescent="0.2">
      <c r="B4726" s="9"/>
    </row>
    <row r="4727" spans="2:2" ht="16" x14ac:dyDescent="0.2">
      <c r="B4727" s="9"/>
    </row>
    <row r="4728" spans="2:2" ht="16" x14ac:dyDescent="0.2">
      <c r="B4728" s="9"/>
    </row>
    <row r="4729" spans="2:2" ht="16" x14ac:dyDescent="0.2">
      <c r="B4729" s="9"/>
    </row>
    <row r="4730" spans="2:2" ht="16" x14ac:dyDescent="0.2">
      <c r="B4730" s="9"/>
    </row>
    <row r="4731" spans="2:2" ht="16" x14ac:dyDescent="0.2">
      <c r="B4731" s="9"/>
    </row>
    <row r="4732" spans="2:2" ht="16" x14ac:dyDescent="0.2">
      <c r="B4732" s="9"/>
    </row>
    <row r="4733" spans="2:2" ht="16" x14ac:dyDescent="0.2">
      <c r="B4733" s="9"/>
    </row>
    <row r="4734" spans="2:2" ht="16" x14ac:dyDescent="0.2">
      <c r="B4734" s="9"/>
    </row>
    <row r="4735" spans="2:2" ht="16" x14ac:dyDescent="0.2">
      <c r="B4735" s="9"/>
    </row>
    <row r="4736" spans="2:2" ht="16" x14ac:dyDescent="0.2">
      <c r="B4736" s="9"/>
    </row>
    <row r="4737" spans="2:2" ht="16" x14ac:dyDescent="0.2">
      <c r="B4737" s="9"/>
    </row>
    <row r="4738" spans="2:2" ht="16" x14ac:dyDescent="0.2">
      <c r="B4738" s="9"/>
    </row>
    <row r="4739" spans="2:2" ht="16" x14ac:dyDescent="0.2">
      <c r="B4739" s="9"/>
    </row>
    <row r="4740" spans="2:2" ht="16" x14ac:dyDescent="0.2">
      <c r="B4740" s="9"/>
    </row>
    <row r="4741" spans="2:2" ht="16" x14ac:dyDescent="0.2">
      <c r="B4741" s="9"/>
    </row>
    <row r="4742" spans="2:2" ht="16" x14ac:dyDescent="0.2">
      <c r="B4742" s="9"/>
    </row>
    <row r="4743" spans="2:2" ht="16" x14ac:dyDescent="0.2">
      <c r="B4743" s="9"/>
    </row>
    <row r="4744" spans="2:2" ht="16" x14ac:dyDescent="0.2">
      <c r="B4744" s="9"/>
    </row>
    <row r="4745" spans="2:2" ht="16" x14ac:dyDescent="0.2">
      <c r="B4745" s="9"/>
    </row>
    <row r="4746" spans="2:2" ht="16" x14ac:dyDescent="0.2">
      <c r="B4746" s="9"/>
    </row>
    <row r="4747" spans="2:2" ht="16" x14ac:dyDescent="0.2">
      <c r="B4747" s="9"/>
    </row>
    <row r="4748" spans="2:2" ht="16" x14ac:dyDescent="0.2">
      <c r="B4748" s="9"/>
    </row>
    <row r="4749" spans="2:2" ht="16" x14ac:dyDescent="0.2">
      <c r="B4749" s="9"/>
    </row>
    <row r="4750" spans="2:2" ht="16" x14ac:dyDescent="0.2">
      <c r="B4750" s="9"/>
    </row>
    <row r="4751" spans="2:2" ht="16" x14ac:dyDescent="0.2">
      <c r="B4751" s="9"/>
    </row>
    <row r="4752" spans="2:2" ht="16" x14ac:dyDescent="0.2">
      <c r="B4752" s="9"/>
    </row>
    <row r="4753" spans="2:2" ht="16" x14ac:dyDescent="0.2">
      <c r="B4753" s="9"/>
    </row>
    <row r="4754" spans="2:2" ht="16" x14ac:dyDescent="0.2">
      <c r="B4754" s="9"/>
    </row>
    <row r="4755" spans="2:2" ht="16" x14ac:dyDescent="0.2">
      <c r="B4755" s="9"/>
    </row>
    <row r="4756" spans="2:2" ht="16" x14ac:dyDescent="0.2">
      <c r="B4756" s="9"/>
    </row>
    <row r="4757" spans="2:2" ht="16" x14ac:dyDescent="0.2">
      <c r="B4757" s="9"/>
    </row>
    <row r="4758" spans="2:2" ht="16" x14ac:dyDescent="0.2">
      <c r="B4758" s="9"/>
    </row>
    <row r="4759" spans="2:2" ht="16" x14ac:dyDescent="0.2">
      <c r="B4759" s="9"/>
    </row>
    <row r="4760" spans="2:2" ht="16" x14ac:dyDescent="0.2">
      <c r="B4760" s="9"/>
    </row>
    <row r="4761" spans="2:2" ht="16" x14ac:dyDescent="0.2">
      <c r="B4761" s="9"/>
    </row>
    <row r="4762" spans="2:2" ht="16" x14ac:dyDescent="0.2">
      <c r="B4762" s="9"/>
    </row>
    <row r="4763" spans="2:2" ht="16" x14ac:dyDescent="0.2">
      <c r="B4763" s="9"/>
    </row>
    <row r="4764" spans="2:2" ht="16" x14ac:dyDescent="0.2">
      <c r="B4764" s="9"/>
    </row>
    <row r="4765" spans="2:2" ht="16" x14ac:dyDescent="0.2">
      <c r="B4765" s="9"/>
    </row>
    <row r="4766" spans="2:2" ht="16" x14ac:dyDescent="0.2">
      <c r="B4766" s="9"/>
    </row>
    <row r="4767" spans="2:2" ht="16" x14ac:dyDescent="0.2">
      <c r="B4767" s="9"/>
    </row>
    <row r="4768" spans="2:2" ht="16" x14ac:dyDescent="0.2">
      <c r="B4768" s="9"/>
    </row>
    <row r="4769" spans="2:2" ht="16" x14ac:dyDescent="0.2">
      <c r="B4769" s="9"/>
    </row>
    <row r="4770" spans="2:2" ht="16" x14ac:dyDescent="0.2">
      <c r="B4770" s="9"/>
    </row>
    <row r="4771" spans="2:2" ht="16" x14ac:dyDescent="0.2">
      <c r="B4771" s="9"/>
    </row>
    <row r="4772" spans="2:2" ht="16" x14ac:dyDescent="0.2">
      <c r="B4772" s="9"/>
    </row>
    <row r="4773" spans="2:2" ht="16" x14ac:dyDescent="0.2">
      <c r="B4773" s="9"/>
    </row>
    <row r="4774" spans="2:2" ht="16" x14ac:dyDescent="0.2">
      <c r="B4774" s="9"/>
    </row>
    <row r="4775" spans="2:2" ht="16" x14ac:dyDescent="0.2">
      <c r="B4775" s="9"/>
    </row>
    <row r="4776" spans="2:2" ht="16" x14ac:dyDescent="0.2">
      <c r="B4776" s="9"/>
    </row>
    <row r="4777" spans="2:2" ht="16" x14ac:dyDescent="0.2">
      <c r="B4777" s="9"/>
    </row>
    <row r="4778" spans="2:2" ht="16" x14ac:dyDescent="0.2">
      <c r="B4778" s="9"/>
    </row>
    <row r="4779" spans="2:2" ht="16" x14ac:dyDescent="0.2">
      <c r="B4779" s="9"/>
    </row>
    <row r="4780" spans="2:2" ht="16" x14ac:dyDescent="0.2">
      <c r="B4780" s="9"/>
    </row>
    <row r="4781" spans="2:2" ht="16" x14ac:dyDescent="0.2">
      <c r="B4781" s="9"/>
    </row>
    <row r="4782" spans="2:2" ht="16" x14ac:dyDescent="0.2">
      <c r="B4782" s="9"/>
    </row>
    <row r="4783" spans="2:2" ht="16" x14ac:dyDescent="0.2">
      <c r="B4783" s="9"/>
    </row>
    <row r="4784" spans="2:2" ht="16" x14ac:dyDescent="0.2">
      <c r="B4784" s="9"/>
    </row>
    <row r="4785" spans="2:2" ht="16" x14ac:dyDescent="0.2">
      <c r="B4785" s="9"/>
    </row>
    <row r="4786" spans="2:2" ht="16" x14ac:dyDescent="0.2">
      <c r="B4786" s="9"/>
    </row>
    <row r="4787" spans="2:2" ht="16" x14ac:dyDescent="0.2">
      <c r="B4787" s="9"/>
    </row>
    <row r="4788" spans="2:2" ht="16" x14ac:dyDescent="0.2">
      <c r="B4788" s="9"/>
    </row>
    <row r="4789" spans="2:2" ht="16" x14ac:dyDescent="0.2">
      <c r="B4789" s="9"/>
    </row>
    <row r="4790" spans="2:2" ht="16" x14ac:dyDescent="0.2">
      <c r="B4790" s="9"/>
    </row>
    <row r="4791" spans="2:2" ht="16" x14ac:dyDescent="0.2">
      <c r="B4791" s="9"/>
    </row>
    <row r="4792" spans="2:2" ht="16" x14ac:dyDescent="0.2">
      <c r="B4792" s="9"/>
    </row>
    <row r="4793" spans="2:2" ht="16" x14ac:dyDescent="0.2">
      <c r="B4793" s="9"/>
    </row>
    <row r="4794" spans="2:2" ht="16" x14ac:dyDescent="0.2">
      <c r="B4794" s="9"/>
    </row>
    <row r="4795" spans="2:2" ht="16" x14ac:dyDescent="0.2">
      <c r="B4795" s="9"/>
    </row>
    <row r="4796" spans="2:2" ht="16" x14ac:dyDescent="0.2">
      <c r="B4796" s="9"/>
    </row>
    <row r="4797" spans="2:2" ht="16" x14ac:dyDescent="0.2">
      <c r="B4797" s="9"/>
    </row>
    <row r="4798" spans="2:2" ht="16" x14ac:dyDescent="0.2">
      <c r="B4798" s="9"/>
    </row>
    <row r="4799" spans="2:2" ht="16" x14ac:dyDescent="0.2">
      <c r="B4799" s="9"/>
    </row>
    <row r="4800" spans="2:2" ht="16" x14ac:dyDescent="0.2">
      <c r="B4800" s="9"/>
    </row>
    <row r="4801" spans="2:2" ht="16" x14ac:dyDescent="0.2">
      <c r="B4801" s="9"/>
    </row>
    <row r="4802" spans="2:2" ht="16" x14ac:dyDescent="0.2">
      <c r="B4802" s="9"/>
    </row>
    <row r="4803" spans="2:2" ht="16" x14ac:dyDescent="0.2">
      <c r="B4803" s="9"/>
    </row>
    <row r="4804" spans="2:2" ht="16" x14ac:dyDescent="0.2">
      <c r="B4804" s="9"/>
    </row>
    <row r="4805" spans="2:2" ht="16" x14ac:dyDescent="0.2">
      <c r="B4805" s="9"/>
    </row>
    <row r="4806" spans="2:2" ht="16" x14ac:dyDescent="0.2">
      <c r="B4806" s="9"/>
    </row>
    <row r="4807" spans="2:2" ht="16" x14ac:dyDescent="0.2">
      <c r="B4807" s="9"/>
    </row>
    <row r="4808" spans="2:2" ht="16" x14ac:dyDescent="0.2">
      <c r="B4808" s="9"/>
    </row>
    <row r="4809" spans="2:2" ht="16" x14ac:dyDescent="0.2">
      <c r="B4809" s="9"/>
    </row>
    <row r="4810" spans="2:2" ht="16" x14ac:dyDescent="0.2">
      <c r="B4810" s="9"/>
    </row>
    <row r="4811" spans="2:2" ht="16" x14ac:dyDescent="0.2">
      <c r="B4811" s="9"/>
    </row>
    <row r="4812" spans="2:2" ht="16" x14ac:dyDescent="0.2">
      <c r="B4812" s="9"/>
    </row>
    <row r="4813" spans="2:2" ht="16" x14ac:dyDescent="0.2">
      <c r="B4813" s="9"/>
    </row>
    <row r="4814" spans="2:2" ht="16" x14ac:dyDescent="0.2">
      <c r="B4814" s="9"/>
    </row>
    <row r="4815" spans="2:2" ht="16" x14ac:dyDescent="0.2">
      <c r="B4815" s="9"/>
    </row>
    <row r="4816" spans="2:2" ht="16" x14ac:dyDescent="0.2">
      <c r="B4816" s="9"/>
    </row>
    <row r="4817" spans="2:2" ht="16" x14ac:dyDescent="0.2">
      <c r="B4817" s="9"/>
    </row>
    <row r="4818" spans="2:2" ht="16" x14ac:dyDescent="0.2">
      <c r="B4818" s="9"/>
    </row>
    <row r="4819" spans="2:2" ht="16" x14ac:dyDescent="0.2">
      <c r="B4819" s="9"/>
    </row>
    <row r="4820" spans="2:2" ht="16" x14ac:dyDescent="0.2">
      <c r="B4820" s="9"/>
    </row>
    <row r="4821" spans="2:2" ht="16" x14ac:dyDescent="0.2">
      <c r="B4821" s="9"/>
    </row>
    <row r="4822" spans="2:2" ht="16" x14ac:dyDescent="0.2">
      <c r="B4822" s="9"/>
    </row>
    <row r="4823" spans="2:2" ht="16" x14ac:dyDescent="0.2">
      <c r="B4823" s="9"/>
    </row>
    <row r="4824" spans="2:2" ht="16" x14ac:dyDescent="0.2">
      <c r="B4824" s="9"/>
    </row>
    <row r="4825" spans="2:2" ht="16" x14ac:dyDescent="0.2">
      <c r="B4825" s="9"/>
    </row>
    <row r="4826" spans="2:2" ht="16" x14ac:dyDescent="0.2">
      <c r="B4826" s="9"/>
    </row>
    <row r="4827" spans="2:2" ht="16" x14ac:dyDescent="0.2">
      <c r="B4827" s="9"/>
    </row>
    <row r="4828" spans="2:2" ht="16" x14ac:dyDescent="0.2">
      <c r="B4828" s="9"/>
    </row>
    <row r="4829" spans="2:2" ht="16" x14ac:dyDescent="0.2">
      <c r="B4829" s="9"/>
    </row>
    <row r="4830" spans="2:2" ht="16" x14ac:dyDescent="0.2">
      <c r="B4830" s="9"/>
    </row>
    <row r="4831" spans="2:2" ht="16" x14ac:dyDescent="0.2">
      <c r="B4831" s="9"/>
    </row>
    <row r="4832" spans="2:2" ht="16" x14ac:dyDescent="0.2">
      <c r="B4832" s="9"/>
    </row>
    <row r="4833" spans="2:2" ht="16" x14ac:dyDescent="0.2">
      <c r="B4833" s="9"/>
    </row>
    <row r="4834" spans="2:2" ht="16" x14ac:dyDescent="0.2">
      <c r="B4834" s="9"/>
    </row>
    <row r="4835" spans="2:2" ht="16" x14ac:dyDescent="0.2">
      <c r="B4835" s="9"/>
    </row>
    <row r="4836" spans="2:2" ht="16" x14ac:dyDescent="0.2">
      <c r="B4836" s="9"/>
    </row>
    <row r="4837" spans="2:2" ht="16" x14ac:dyDescent="0.2">
      <c r="B4837" s="9"/>
    </row>
    <row r="4838" spans="2:2" ht="16" x14ac:dyDescent="0.2">
      <c r="B4838" s="9"/>
    </row>
    <row r="4839" spans="2:2" ht="16" x14ac:dyDescent="0.2">
      <c r="B4839" s="9"/>
    </row>
    <row r="4840" spans="2:2" ht="16" x14ac:dyDescent="0.2">
      <c r="B4840" s="9"/>
    </row>
    <row r="4841" spans="2:2" ht="16" x14ac:dyDescent="0.2">
      <c r="B4841" s="9"/>
    </row>
    <row r="4842" spans="2:2" ht="16" x14ac:dyDescent="0.2">
      <c r="B4842" s="9"/>
    </row>
    <row r="4843" spans="2:2" ht="16" x14ac:dyDescent="0.2">
      <c r="B4843" s="9"/>
    </row>
    <row r="4844" spans="2:2" ht="16" x14ac:dyDescent="0.2">
      <c r="B4844" s="9"/>
    </row>
    <row r="4845" spans="2:2" ht="16" x14ac:dyDescent="0.2">
      <c r="B4845" s="9"/>
    </row>
    <row r="4846" spans="2:2" ht="16" x14ac:dyDescent="0.2">
      <c r="B4846" s="9"/>
    </row>
    <row r="4847" spans="2:2" ht="16" x14ac:dyDescent="0.2">
      <c r="B4847" s="9"/>
    </row>
    <row r="4848" spans="2:2" ht="16" x14ac:dyDescent="0.2">
      <c r="B4848" s="9"/>
    </row>
    <row r="4849" spans="2:2" ht="16" x14ac:dyDescent="0.2">
      <c r="B4849" s="9"/>
    </row>
    <row r="4850" spans="2:2" ht="16" x14ac:dyDescent="0.2">
      <c r="B4850" s="9"/>
    </row>
    <row r="4851" spans="2:2" ht="16" x14ac:dyDescent="0.2">
      <c r="B4851" s="9"/>
    </row>
    <row r="4852" spans="2:2" ht="16" x14ac:dyDescent="0.2">
      <c r="B4852" s="9"/>
    </row>
    <row r="4853" spans="2:2" ht="16" x14ac:dyDescent="0.2">
      <c r="B4853" s="9"/>
    </row>
    <row r="4854" spans="2:2" ht="16" x14ac:dyDescent="0.2">
      <c r="B4854" s="9"/>
    </row>
    <row r="4855" spans="2:2" ht="16" x14ac:dyDescent="0.2">
      <c r="B4855" s="9"/>
    </row>
    <row r="4856" spans="2:2" ht="16" x14ac:dyDescent="0.2">
      <c r="B4856" s="9"/>
    </row>
    <row r="4857" spans="2:2" ht="16" x14ac:dyDescent="0.2">
      <c r="B4857" s="9"/>
    </row>
    <row r="4858" spans="2:2" ht="16" x14ac:dyDescent="0.2">
      <c r="B4858" s="9"/>
    </row>
    <row r="4859" spans="2:2" ht="16" x14ac:dyDescent="0.2">
      <c r="B4859" s="9"/>
    </row>
    <row r="4860" spans="2:2" ht="16" x14ac:dyDescent="0.2">
      <c r="B4860" s="9"/>
    </row>
    <row r="4861" spans="2:2" ht="16" x14ac:dyDescent="0.2">
      <c r="B4861" s="9"/>
    </row>
    <row r="4862" spans="2:2" ht="16" x14ac:dyDescent="0.2">
      <c r="B4862" s="9"/>
    </row>
    <row r="4863" spans="2:2" ht="16" x14ac:dyDescent="0.2">
      <c r="B4863" s="9"/>
    </row>
    <row r="4864" spans="2:2" ht="16" x14ac:dyDescent="0.2">
      <c r="B4864" s="9"/>
    </row>
    <row r="4865" spans="2:2" ht="16" x14ac:dyDescent="0.2">
      <c r="B4865" s="9"/>
    </row>
    <row r="4866" spans="2:2" ht="16" x14ac:dyDescent="0.2">
      <c r="B4866" s="9"/>
    </row>
    <row r="4867" spans="2:2" ht="16" x14ac:dyDescent="0.2">
      <c r="B4867" s="9"/>
    </row>
    <row r="4868" spans="2:2" ht="16" x14ac:dyDescent="0.2">
      <c r="B4868" s="9"/>
    </row>
    <row r="4869" spans="2:2" ht="16" x14ac:dyDescent="0.2">
      <c r="B4869" s="9"/>
    </row>
    <row r="4870" spans="2:2" ht="16" x14ac:dyDescent="0.2">
      <c r="B4870" s="9"/>
    </row>
    <row r="4871" spans="2:2" ht="16" x14ac:dyDescent="0.2">
      <c r="B4871" s="9"/>
    </row>
    <row r="4872" spans="2:2" ht="16" x14ac:dyDescent="0.2">
      <c r="B4872" s="9"/>
    </row>
    <row r="4873" spans="2:2" ht="16" x14ac:dyDescent="0.2">
      <c r="B4873" s="9"/>
    </row>
    <row r="4874" spans="2:2" ht="16" x14ac:dyDescent="0.2">
      <c r="B4874" s="9"/>
    </row>
    <row r="4875" spans="2:2" ht="16" x14ac:dyDescent="0.2">
      <c r="B4875" s="9"/>
    </row>
    <row r="4876" spans="2:2" ht="16" x14ac:dyDescent="0.2">
      <c r="B4876" s="9"/>
    </row>
    <row r="4877" spans="2:2" ht="16" x14ac:dyDescent="0.2">
      <c r="B4877" s="9"/>
    </row>
    <row r="4878" spans="2:2" ht="16" x14ac:dyDescent="0.2">
      <c r="B4878" s="9"/>
    </row>
    <row r="4879" spans="2:2" ht="16" x14ac:dyDescent="0.2">
      <c r="B4879" s="9"/>
    </row>
    <row r="4880" spans="2:2" ht="16" x14ac:dyDescent="0.2">
      <c r="B4880" s="9"/>
    </row>
    <row r="4881" spans="2:2" ht="16" x14ac:dyDescent="0.2">
      <c r="B4881" s="9"/>
    </row>
    <row r="4882" spans="2:2" ht="16" x14ac:dyDescent="0.2">
      <c r="B4882" s="9"/>
    </row>
    <row r="4883" spans="2:2" ht="16" x14ac:dyDescent="0.2">
      <c r="B4883" s="9"/>
    </row>
    <row r="4884" spans="2:2" ht="16" x14ac:dyDescent="0.2">
      <c r="B4884" s="9"/>
    </row>
    <row r="4885" spans="2:2" ht="16" x14ac:dyDescent="0.2">
      <c r="B4885" s="9"/>
    </row>
    <row r="4886" spans="2:2" ht="16" x14ac:dyDescent="0.2">
      <c r="B4886" s="9"/>
    </row>
    <row r="4887" spans="2:2" ht="16" x14ac:dyDescent="0.2">
      <c r="B4887" s="9"/>
    </row>
    <row r="4888" spans="2:2" ht="16" x14ac:dyDescent="0.2">
      <c r="B4888" s="9"/>
    </row>
    <row r="4889" spans="2:2" ht="16" x14ac:dyDescent="0.2">
      <c r="B4889" s="9"/>
    </row>
    <row r="4890" spans="2:2" ht="16" x14ac:dyDescent="0.2">
      <c r="B4890" s="9"/>
    </row>
    <row r="4891" spans="2:2" ht="16" x14ac:dyDescent="0.2">
      <c r="B4891" s="9"/>
    </row>
    <row r="4892" spans="2:2" ht="16" x14ac:dyDescent="0.2">
      <c r="B4892" s="9"/>
    </row>
    <row r="4893" spans="2:2" ht="16" x14ac:dyDescent="0.2">
      <c r="B4893" s="9"/>
    </row>
    <row r="4894" spans="2:2" ht="16" x14ac:dyDescent="0.2">
      <c r="B4894" s="9"/>
    </row>
    <row r="4895" spans="2:2" ht="16" x14ac:dyDescent="0.2">
      <c r="B4895" s="9"/>
    </row>
    <row r="4896" spans="2:2" ht="16" x14ac:dyDescent="0.2">
      <c r="B4896" s="9"/>
    </row>
    <row r="4897" spans="2:2" ht="16" x14ac:dyDescent="0.2">
      <c r="B4897" s="9"/>
    </row>
    <row r="4898" spans="2:2" ht="16" x14ac:dyDescent="0.2">
      <c r="B4898" s="9"/>
    </row>
    <row r="4899" spans="2:2" ht="16" x14ac:dyDescent="0.2">
      <c r="B4899" s="9"/>
    </row>
    <row r="4900" spans="2:2" ht="16" x14ac:dyDescent="0.2">
      <c r="B4900" s="9"/>
    </row>
    <row r="4901" spans="2:2" ht="16" x14ac:dyDescent="0.2">
      <c r="B4901" s="9"/>
    </row>
    <row r="4902" spans="2:2" ht="16" x14ac:dyDescent="0.2">
      <c r="B4902" s="9"/>
    </row>
    <row r="4903" spans="2:2" ht="16" x14ac:dyDescent="0.2">
      <c r="B4903" s="9"/>
    </row>
    <row r="4904" spans="2:2" ht="16" x14ac:dyDescent="0.2">
      <c r="B4904" s="9"/>
    </row>
    <row r="4905" spans="2:2" ht="16" x14ac:dyDescent="0.2">
      <c r="B4905" s="9"/>
    </row>
    <row r="4906" spans="2:2" ht="16" x14ac:dyDescent="0.2">
      <c r="B4906" s="9"/>
    </row>
    <row r="4907" spans="2:2" ht="16" x14ac:dyDescent="0.2">
      <c r="B4907" s="9"/>
    </row>
    <row r="4908" spans="2:2" ht="16" x14ac:dyDescent="0.2">
      <c r="B4908" s="9"/>
    </row>
    <row r="4909" spans="2:2" ht="16" x14ac:dyDescent="0.2">
      <c r="B4909" s="9"/>
    </row>
    <row r="4910" spans="2:2" ht="16" x14ac:dyDescent="0.2">
      <c r="B4910" s="9"/>
    </row>
    <row r="4911" spans="2:2" ht="16" x14ac:dyDescent="0.2">
      <c r="B4911" s="9"/>
    </row>
    <row r="4912" spans="2:2" ht="16" x14ac:dyDescent="0.2">
      <c r="B4912" s="9"/>
    </row>
    <row r="4913" spans="2:2" ht="16" x14ac:dyDescent="0.2">
      <c r="B4913" s="9"/>
    </row>
    <row r="4914" spans="2:2" ht="16" x14ac:dyDescent="0.2">
      <c r="B4914" s="9"/>
    </row>
    <row r="4915" spans="2:2" ht="16" x14ac:dyDescent="0.2">
      <c r="B4915" s="9"/>
    </row>
    <row r="4916" spans="2:2" ht="16" x14ac:dyDescent="0.2">
      <c r="B4916" s="9"/>
    </row>
    <row r="4917" spans="2:2" ht="16" x14ac:dyDescent="0.2">
      <c r="B4917" s="9"/>
    </row>
    <row r="4918" spans="2:2" ht="16" x14ac:dyDescent="0.2">
      <c r="B4918" s="9"/>
    </row>
    <row r="4919" spans="2:2" ht="16" x14ac:dyDescent="0.2">
      <c r="B4919" s="9"/>
    </row>
    <row r="4920" spans="2:2" ht="16" x14ac:dyDescent="0.2">
      <c r="B4920" s="9"/>
    </row>
    <row r="4921" spans="2:2" ht="16" x14ac:dyDescent="0.2">
      <c r="B4921" s="9"/>
    </row>
    <row r="4922" spans="2:2" ht="16" x14ac:dyDescent="0.2">
      <c r="B4922" s="9"/>
    </row>
    <row r="4923" spans="2:2" ht="16" x14ac:dyDescent="0.2">
      <c r="B4923" s="9"/>
    </row>
    <row r="4924" spans="2:2" ht="16" x14ac:dyDescent="0.2">
      <c r="B4924" s="9"/>
    </row>
    <row r="4925" spans="2:2" ht="16" x14ac:dyDescent="0.2">
      <c r="B4925" s="9"/>
    </row>
    <row r="4926" spans="2:2" ht="16" x14ac:dyDescent="0.2">
      <c r="B4926" s="9"/>
    </row>
    <row r="4927" spans="2:2" ht="16" x14ac:dyDescent="0.2">
      <c r="B4927" s="9"/>
    </row>
    <row r="4928" spans="2:2" ht="16" x14ac:dyDescent="0.2">
      <c r="B4928" s="9"/>
    </row>
    <row r="4929" spans="2:2" ht="16" x14ac:dyDescent="0.2">
      <c r="B4929" s="9"/>
    </row>
    <row r="4930" spans="2:2" ht="16" x14ac:dyDescent="0.2">
      <c r="B4930" s="9"/>
    </row>
    <row r="4931" spans="2:2" ht="16" x14ac:dyDescent="0.2">
      <c r="B4931" s="9"/>
    </row>
    <row r="4932" spans="2:2" ht="16" x14ac:dyDescent="0.2">
      <c r="B4932" s="9"/>
    </row>
    <row r="4933" spans="2:2" ht="16" x14ac:dyDescent="0.2">
      <c r="B4933" s="9"/>
    </row>
    <row r="4934" spans="2:2" ht="16" x14ac:dyDescent="0.2">
      <c r="B4934" s="9"/>
    </row>
    <row r="4935" spans="2:2" ht="16" x14ac:dyDescent="0.2">
      <c r="B4935" s="9"/>
    </row>
    <row r="4936" spans="2:2" ht="16" x14ac:dyDescent="0.2">
      <c r="B4936" s="9"/>
    </row>
    <row r="4937" spans="2:2" ht="16" x14ac:dyDescent="0.2">
      <c r="B4937" s="9"/>
    </row>
    <row r="4938" spans="2:2" ht="16" x14ac:dyDescent="0.2">
      <c r="B4938" s="9"/>
    </row>
    <row r="4939" spans="2:2" ht="16" x14ac:dyDescent="0.2">
      <c r="B4939" s="9"/>
    </row>
    <row r="4940" spans="2:2" ht="16" x14ac:dyDescent="0.2">
      <c r="B4940" s="9"/>
    </row>
    <row r="4941" spans="2:2" ht="16" x14ac:dyDescent="0.2">
      <c r="B4941" s="9"/>
    </row>
    <row r="4942" spans="2:2" ht="16" x14ac:dyDescent="0.2">
      <c r="B4942" s="9"/>
    </row>
    <row r="4943" spans="2:2" ht="16" x14ac:dyDescent="0.2">
      <c r="B4943" s="9"/>
    </row>
    <row r="4944" spans="2:2" ht="16" x14ac:dyDescent="0.2">
      <c r="B4944" s="9"/>
    </row>
    <row r="4945" spans="2:2" ht="16" x14ac:dyDescent="0.2">
      <c r="B4945" s="9"/>
    </row>
    <row r="4946" spans="2:2" ht="16" x14ac:dyDescent="0.2">
      <c r="B4946" s="9"/>
    </row>
    <row r="4947" spans="2:2" ht="16" x14ac:dyDescent="0.2">
      <c r="B4947" s="9"/>
    </row>
    <row r="4948" spans="2:2" ht="16" x14ac:dyDescent="0.2">
      <c r="B4948" s="9"/>
    </row>
    <row r="4949" spans="2:2" ht="16" x14ac:dyDescent="0.2">
      <c r="B4949" s="9"/>
    </row>
    <row r="4950" spans="2:2" ht="16" x14ac:dyDescent="0.2">
      <c r="B4950" s="9"/>
    </row>
    <row r="4951" spans="2:2" ht="16" x14ac:dyDescent="0.2">
      <c r="B4951" s="9"/>
    </row>
    <row r="4952" spans="2:2" ht="16" x14ac:dyDescent="0.2">
      <c r="B4952" s="9"/>
    </row>
    <row r="4953" spans="2:2" ht="16" x14ac:dyDescent="0.2">
      <c r="B4953" s="9"/>
    </row>
    <row r="4954" spans="2:2" ht="16" x14ac:dyDescent="0.2">
      <c r="B4954" s="9"/>
    </row>
    <row r="4955" spans="2:2" ht="16" x14ac:dyDescent="0.2">
      <c r="B4955" s="9"/>
    </row>
    <row r="4956" spans="2:2" ht="16" x14ac:dyDescent="0.2">
      <c r="B4956" s="9"/>
    </row>
    <row r="4957" spans="2:2" ht="16" x14ac:dyDescent="0.2">
      <c r="B4957" s="9"/>
    </row>
    <row r="4958" spans="2:2" ht="16" x14ac:dyDescent="0.2">
      <c r="B4958" s="9"/>
    </row>
    <row r="4959" spans="2:2" ht="16" x14ac:dyDescent="0.2">
      <c r="B4959" s="9"/>
    </row>
    <row r="4960" spans="2:2" ht="16" x14ac:dyDescent="0.2">
      <c r="B4960" s="9"/>
    </row>
    <row r="4961" spans="2:2" ht="16" x14ac:dyDescent="0.2">
      <c r="B4961" s="9"/>
    </row>
    <row r="4962" spans="2:2" ht="16" x14ac:dyDescent="0.2">
      <c r="B4962" s="9"/>
    </row>
    <row r="4963" spans="2:2" ht="16" x14ac:dyDescent="0.2">
      <c r="B4963" s="9"/>
    </row>
    <row r="4964" spans="2:2" ht="16" x14ac:dyDescent="0.2">
      <c r="B4964" s="9"/>
    </row>
    <row r="4965" spans="2:2" ht="16" x14ac:dyDescent="0.2">
      <c r="B4965" s="9"/>
    </row>
    <row r="4966" spans="2:2" ht="16" x14ac:dyDescent="0.2">
      <c r="B4966" s="9"/>
    </row>
    <row r="4967" spans="2:2" ht="16" x14ac:dyDescent="0.2">
      <c r="B4967" s="9"/>
    </row>
    <row r="4968" spans="2:2" ht="16" x14ac:dyDescent="0.2">
      <c r="B4968" s="9"/>
    </row>
    <row r="4969" spans="2:2" ht="16" x14ac:dyDescent="0.2">
      <c r="B4969" s="9"/>
    </row>
    <row r="4970" spans="2:2" ht="16" x14ac:dyDescent="0.2">
      <c r="B4970" s="9"/>
    </row>
    <row r="4971" spans="2:2" ht="16" x14ac:dyDescent="0.2">
      <c r="B4971" s="9"/>
    </row>
    <row r="4972" spans="2:2" ht="16" x14ac:dyDescent="0.2">
      <c r="B4972" s="9"/>
    </row>
    <row r="4973" spans="2:2" ht="16" x14ac:dyDescent="0.2">
      <c r="B4973" s="9"/>
    </row>
    <row r="4974" spans="2:2" ht="16" x14ac:dyDescent="0.2">
      <c r="B4974" s="9"/>
    </row>
    <row r="4975" spans="2:2" ht="16" x14ac:dyDescent="0.2">
      <c r="B4975" s="9"/>
    </row>
    <row r="4976" spans="2:2" ht="16" x14ac:dyDescent="0.2">
      <c r="B4976" s="9"/>
    </row>
    <row r="4977" spans="2:2" ht="16" x14ac:dyDescent="0.2">
      <c r="B4977" s="9"/>
    </row>
    <row r="4978" spans="2:2" ht="16" x14ac:dyDescent="0.2">
      <c r="B4978" s="9"/>
    </row>
    <row r="4979" spans="2:2" ht="16" x14ac:dyDescent="0.2">
      <c r="B4979" s="9"/>
    </row>
    <row r="4980" spans="2:2" ht="16" x14ac:dyDescent="0.2">
      <c r="B4980" s="9"/>
    </row>
    <row r="4981" spans="2:2" ht="16" x14ac:dyDescent="0.2">
      <c r="B4981" s="9"/>
    </row>
    <row r="4982" spans="2:2" ht="16" x14ac:dyDescent="0.2">
      <c r="B4982" s="9"/>
    </row>
    <row r="4983" spans="2:2" ht="16" x14ac:dyDescent="0.2">
      <c r="B4983" s="9"/>
    </row>
    <row r="4984" spans="2:2" ht="16" x14ac:dyDescent="0.2">
      <c r="B4984" s="9"/>
    </row>
    <row r="4985" spans="2:2" ht="16" x14ac:dyDescent="0.2">
      <c r="B4985" s="9"/>
    </row>
    <row r="4986" spans="2:2" ht="16" x14ac:dyDescent="0.2">
      <c r="B4986" s="9"/>
    </row>
    <row r="4987" spans="2:2" ht="16" x14ac:dyDescent="0.2">
      <c r="B4987" s="9"/>
    </row>
    <row r="4988" spans="2:2" ht="16" x14ac:dyDescent="0.2">
      <c r="B4988" s="9"/>
    </row>
    <row r="4989" spans="2:2" ht="16" x14ac:dyDescent="0.2">
      <c r="B4989" s="9"/>
    </row>
    <row r="4990" spans="2:2" ht="16" x14ac:dyDescent="0.2">
      <c r="B4990" s="9"/>
    </row>
    <row r="4991" spans="2:2" ht="16" x14ac:dyDescent="0.2">
      <c r="B4991" s="9"/>
    </row>
    <row r="4992" spans="2:2" ht="16" x14ac:dyDescent="0.2">
      <c r="B4992" s="9"/>
    </row>
    <row r="4993" spans="2:2" ht="16" x14ac:dyDescent="0.2">
      <c r="B4993" s="9"/>
    </row>
    <row r="4994" spans="2:2" ht="16" x14ac:dyDescent="0.2">
      <c r="B4994" s="9"/>
    </row>
    <row r="4995" spans="2:2" ht="16" x14ac:dyDescent="0.2">
      <c r="B4995" s="9"/>
    </row>
    <row r="4996" spans="2:2" ht="16" x14ac:dyDescent="0.2">
      <c r="B4996" s="9"/>
    </row>
    <row r="4997" spans="2:2" ht="16" x14ac:dyDescent="0.2">
      <c r="B4997" s="9"/>
    </row>
    <row r="4998" spans="2:2" ht="16" x14ac:dyDescent="0.2">
      <c r="B4998" s="9"/>
    </row>
    <row r="4999" spans="2:2" ht="16" x14ac:dyDescent="0.2">
      <c r="B4999" s="9"/>
    </row>
    <row r="5000" spans="2:2" ht="16" x14ac:dyDescent="0.2">
      <c r="B5000" s="9"/>
    </row>
    <row r="5001" spans="2:2" ht="16" x14ac:dyDescent="0.2">
      <c r="B5001" s="9"/>
    </row>
    <row r="5002" spans="2:2" ht="16" x14ac:dyDescent="0.2">
      <c r="B5002" s="9"/>
    </row>
    <row r="5003" spans="2:2" ht="16" x14ac:dyDescent="0.2">
      <c r="B5003" s="9"/>
    </row>
    <row r="5004" spans="2:2" ht="16" x14ac:dyDescent="0.2">
      <c r="B5004" s="9"/>
    </row>
    <row r="5005" spans="2:2" ht="16" x14ac:dyDescent="0.2">
      <c r="B5005" s="9"/>
    </row>
    <row r="5006" spans="2:2" ht="16" x14ac:dyDescent="0.2">
      <c r="B5006" s="9"/>
    </row>
    <row r="5007" spans="2:2" ht="16" x14ac:dyDescent="0.2">
      <c r="B5007" s="9"/>
    </row>
    <row r="5008" spans="2:2" ht="16" x14ac:dyDescent="0.2">
      <c r="B5008" s="9"/>
    </row>
    <row r="5009" spans="2:2" ht="16" x14ac:dyDescent="0.2">
      <c r="B5009" s="9"/>
    </row>
    <row r="5010" spans="2:2" ht="16" x14ac:dyDescent="0.2">
      <c r="B5010" s="9"/>
    </row>
    <row r="5011" spans="2:2" ht="16" x14ac:dyDescent="0.2">
      <c r="B5011" s="9"/>
    </row>
    <row r="5012" spans="2:2" ht="16" x14ac:dyDescent="0.2">
      <c r="B5012" s="9"/>
    </row>
    <row r="5013" spans="2:2" ht="16" x14ac:dyDescent="0.2">
      <c r="B5013" s="9"/>
    </row>
    <row r="5014" spans="2:2" ht="16" x14ac:dyDescent="0.2">
      <c r="B5014" s="9"/>
    </row>
    <row r="5015" spans="2:2" ht="16" x14ac:dyDescent="0.2">
      <c r="B5015" s="9"/>
    </row>
    <row r="5016" spans="2:2" ht="16" x14ac:dyDescent="0.2">
      <c r="B5016" s="9"/>
    </row>
    <row r="5017" spans="2:2" ht="16" x14ac:dyDescent="0.2">
      <c r="B5017" s="9"/>
    </row>
    <row r="5018" spans="2:2" ht="16" x14ac:dyDescent="0.2">
      <c r="B5018" s="9"/>
    </row>
    <row r="5019" spans="2:2" ht="16" x14ac:dyDescent="0.2">
      <c r="B5019" s="9"/>
    </row>
    <row r="5020" spans="2:2" ht="16" x14ac:dyDescent="0.2">
      <c r="B5020" s="9"/>
    </row>
    <row r="5021" spans="2:2" ht="16" x14ac:dyDescent="0.2">
      <c r="B5021" s="9"/>
    </row>
    <row r="5022" spans="2:2" ht="16" x14ac:dyDescent="0.2">
      <c r="B5022" s="9"/>
    </row>
    <row r="5023" spans="2:2" ht="16" x14ac:dyDescent="0.2">
      <c r="B5023" s="9"/>
    </row>
    <row r="5024" spans="2:2" ht="16" x14ac:dyDescent="0.2">
      <c r="B5024" s="9"/>
    </row>
    <row r="5025" spans="2:2" ht="16" x14ac:dyDescent="0.2">
      <c r="B5025" s="9"/>
    </row>
    <row r="5026" spans="2:2" ht="16" x14ac:dyDescent="0.2">
      <c r="B5026" s="9"/>
    </row>
    <row r="5027" spans="2:2" ht="16" x14ac:dyDescent="0.2">
      <c r="B5027" s="9"/>
    </row>
    <row r="5028" spans="2:2" ht="16" x14ac:dyDescent="0.2">
      <c r="B5028" s="9"/>
    </row>
    <row r="5029" spans="2:2" ht="16" x14ac:dyDescent="0.2">
      <c r="B5029" s="9"/>
    </row>
    <row r="5030" spans="2:2" ht="16" x14ac:dyDescent="0.2">
      <c r="B5030" s="9"/>
    </row>
    <row r="5031" spans="2:2" ht="16" x14ac:dyDescent="0.2">
      <c r="B5031" s="9"/>
    </row>
    <row r="5032" spans="2:2" ht="16" x14ac:dyDescent="0.2">
      <c r="B5032" s="9"/>
    </row>
    <row r="5033" spans="2:2" ht="16" x14ac:dyDescent="0.2">
      <c r="B5033" s="9"/>
    </row>
    <row r="5034" spans="2:2" ht="16" x14ac:dyDescent="0.2">
      <c r="B5034" s="9"/>
    </row>
    <row r="5035" spans="2:2" ht="16" x14ac:dyDescent="0.2">
      <c r="B5035" s="9"/>
    </row>
    <row r="5036" spans="2:2" ht="16" x14ac:dyDescent="0.2">
      <c r="B5036" s="9"/>
    </row>
    <row r="5037" spans="2:2" ht="16" x14ac:dyDescent="0.2">
      <c r="B5037" s="9"/>
    </row>
    <row r="5038" spans="2:2" ht="16" x14ac:dyDescent="0.2">
      <c r="B5038" s="9"/>
    </row>
    <row r="5039" spans="2:2" ht="16" x14ac:dyDescent="0.2">
      <c r="B5039" s="9"/>
    </row>
    <row r="5040" spans="2:2" ht="16" x14ac:dyDescent="0.2">
      <c r="B5040" s="9"/>
    </row>
    <row r="5041" spans="2:2" ht="16" x14ac:dyDescent="0.2">
      <c r="B5041" s="9"/>
    </row>
    <row r="5042" spans="2:2" ht="16" x14ac:dyDescent="0.2">
      <c r="B5042" s="9"/>
    </row>
    <row r="5043" spans="2:2" ht="16" x14ac:dyDescent="0.2">
      <c r="B5043" s="9"/>
    </row>
    <row r="5044" spans="2:2" ht="16" x14ac:dyDescent="0.2">
      <c r="B5044" s="9"/>
    </row>
    <row r="5045" spans="2:2" ht="16" x14ac:dyDescent="0.2">
      <c r="B5045" s="9"/>
    </row>
    <row r="5046" spans="2:2" ht="16" x14ac:dyDescent="0.2">
      <c r="B5046" s="9"/>
    </row>
    <row r="5047" spans="2:2" ht="16" x14ac:dyDescent="0.2">
      <c r="B5047" s="9"/>
    </row>
    <row r="5048" spans="2:2" ht="16" x14ac:dyDescent="0.2">
      <c r="B5048" s="9"/>
    </row>
    <row r="5049" spans="2:2" ht="16" x14ac:dyDescent="0.2">
      <c r="B5049" s="9"/>
    </row>
    <row r="5050" spans="2:2" ht="16" x14ac:dyDescent="0.2">
      <c r="B5050" s="9"/>
    </row>
    <row r="5051" spans="2:2" ht="16" x14ac:dyDescent="0.2">
      <c r="B5051" s="9"/>
    </row>
    <row r="5052" spans="2:2" ht="16" x14ac:dyDescent="0.2">
      <c r="B5052" s="9"/>
    </row>
    <row r="5053" spans="2:2" ht="16" x14ac:dyDescent="0.2">
      <c r="B5053" s="9"/>
    </row>
    <row r="5054" spans="2:2" ht="16" x14ac:dyDescent="0.2">
      <c r="B5054" s="9"/>
    </row>
    <row r="5055" spans="2:2" ht="16" x14ac:dyDescent="0.2">
      <c r="B5055" s="9"/>
    </row>
    <row r="5056" spans="2:2" ht="16" x14ac:dyDescent="0.2">
      <c r="B5056" s="9"/>
    </row>
    <row r="5057" spans="2:2" ht="16" x14ac:dyDescent="0.2">
      <c r="B5057" s="9"/>
    </row>
    <row r="5058" spans="2:2" ht="16" x14ac:dyDescent="0.2">
      <c r="B5058" s="9"/>
    </row>
    <row r="5059" spans="2:2" ht="16" x14ac:dyDescent="0.2">
      <c r="B5059" s="9"/>
    </row>
    <row r="5060" spans="2:2" ht="16" x14ac:dyDescent="0.2">
      <c r="B5060" s="9"/>
    </row>
    <row r="5061" spans="2:2" ht="16" x14ac:dyDescent="0.2">
      <c r="B5061" s="9"/>
    </row>
    <row r="5062" spans="2:2" ht="16" x14ac:dyDescent="0.2">
      <c r="B5062" s="9"/>
    </row>
    <row r="5063" spans="2:2" ht="16" x14ac:dyDescent="0.2">
      <c r="B5063" s="9"/>
    </row>
    <row r="5064" spans="2:2" ht="16" x14ac:dyDescent="0.2">
      <c r="B5064" s="9"/>
    </row>
    <row r="5065" spans="2:2" ht="16" x14ac:dyDescent="0.2">
      <c r="B5065" s="9"/>
    </row>
    <row r="5066" spans="2:2" ht="16" x14ac:dyDescent="0.2">
      <c r="B5066" s="9"/>
    </row>
    <row r="5067" spans="2:2" ht="16" x14ac:dyDescent="0.2">
      <c r="B5067" s="9"/>
    </row>
    <row r="5068" spans="2:2" ht="16" x14ac:dyDescent="0.2">
      <c r="B5068" s="9"/>
    </row>
    <row r="5069" spans="2:2" ht="16" x14ac:dyDescent="0.2">
      <c r="B5069" s="9"/>
    </row>
    <row r="5070" spans="2:2" ht="16" x14ac:dyDescent="0.2">
      <c r="B5070" s="9"/>
    </row>
    <row r="5071" spans="2:2" ht="16" x14ac:dyDescent="0.2">
      <c r="B5071" s="9"/>
    </row>
    <row r="5072" spans="2:2" ht="16" x14ac:dyDescent="0.2">
      <c r="B5072" s="9"/>
    </row>
    <row r="5073" spans="2:2" ht="16" x14ac:dyDescent="0.2">
      <c r="B5073" s="9"/>
    </row>
    <row r="5074" spans="2:2" ht="16" x14ac:dyDescent="0.2">
      <c r="B5074" s="9"/>
    </row>
    <row r="5075" spans="2:2" ht="16" x14ac:dyDescent="0.2">
      <c r="B5075" s="9"/>
    </row>
    <row r="5076" spans="2:2" ht="16" x14ac:dyDescent="0.2">
      <c r="B5076" s="9"/>
    </row>
    <row r="5077" spans="2:2" ht="16" x14ac:dyDescent="0.2">
      <c r="B5077" s="9"/>
    </row>
    <row r="5078" spans="2:2" ht="16" x14ac:dyDescent="0.2">
      <c r="B5078" s="9"/>
    </row>
    <row r="5079" spans="2:2" ht="16" x14ac:dyDescent="0.2">
      <c r="B5079" s="9"/>
    </row>
    <row r="5080" spans="2:2" ht="16" x14ac:dyDescent="0.2">
      <c r="B5080" s="9"/>
    </row>
    <row r="5081" spans="2:2" ht="16" x14ac:dyDescent="0.2">
      <c r="B5081" s="9"/>
    </row>
    <row r="5082" spans="2:2" ht="16" x14ac:dyDescent="0.2">
      <c r="B5082" s="9"/>
    </row>
    <row r="5083" spans="2:2" ht="16" x14ac:dyDescent="0.2">
      <c r="B5083" s="9"/>
    </row>
    <row r="5084" spans="2:2" ht="16" x14ac:dyDescent="0.2">
      <c r="B5084" s="9"/>
    </row>
    <row r="5085" spans="2:2" ht="16" x14ac:dyDescent="0.2">
      <c r="B5085" s="9"/>
    </row>
    <row r="5086" spans="2:2" ht="16" x14ac:dyDescent="0.2">
      <c r="B5086" s="9"/>
    </row>
    <row r="5087" spans="2:2" ht="16" x14ac:dyDescent="0.2">
      <c r="B5087" s="9"/>
    </row>
    <row r="5088" spans="2:2" ht="16" x14ac:dyDescent="0.2">
      <c r="B5088" s="9"/>
    </row>
    <row r="5089" spans="2:2" ht="16" x14ac:dyDescent="0.2">
      <c r="B5089" s="9"/>
    </row>
    <row r="5090" spans="2:2" ht="16" x14ac:dyDescent="0.2">
      <c r="B5090" s="9"/>
    </row>
    <row r="5091" spans="2:2" ht="16" x14ac:dyDescent="0.2">
      <c r="B5091" s="9"/>
    </row>
    <row r="5092" spans="2:2" ht="16" x14ac:dyDescent="0.2">
      <c r="B5092" s="9"/>
    </row>
    <row r="5093" spans="2:2" ht="16" x14ac:dyDescent="0.2">
      <c r="B5093" s="9"/>
    </row>
    <row r="5094" spans="2:2" ht="16" x14ac:dyDescent="0.2">
      <c r="B5094" s="9"/>
    </row>
    <row r="5095" spans="2:2" ht="16" x14ac:dyDescent="0.2">
      <c r="B5095" s="9"/>
    </row>
    <row r="5096" spans="2:2" ht="16" x14ac:dyDescent="0.2">
      <c r="B5096" s="9"/>
    </row>
    <row r="5097" spans="2:2" ht="16" x14ac:dyDescent="0.2">
      <c r="B5097" s="9"/>
    </row>
    <row r="5098" spans="2:2" ht="16" x14ac:dyDescent="0.2">
      <c r="B5098" s="9"/>
    </row>
    <row r="5099" spans="2:2" ht="16" x14ac:dyDescent="0.2">
      <c r="B5099" s="9"/>
    </row>
    <row r="5100" spans="2:2" ht="16" x14ac:dyDescent="0.2">
      <c r="B5100" s="9"/>
    </row>
    <row r="5101" spans="2:2" ht="16" x14ac:dyDescent="0.2">
      <c r="B5101" s="9"/>
    </row>
    <row r="5102" spans="2:2" ht="16" x14ac:dyDescent="0.2">
      <c r="B5102" s="9"/>
    </row>
    <row r="5103" spans="2:2" ht="16" x14ac:dyDescent="0.2">
      <c r="B5103" s="9"/>
    </row>
    <row r="5104" spans="2:2" ht="16" x14ac:dyDescent="0.2">
      <c r="B5104" s="9"/>
    </row>
    <row r="5105" spans="2:2" ht="16" x14ac:dyDescent="0.2">
      <c r="B5105" s="9"/>
    </row>
    <row r="5106" spans="2:2" ht="16" x14ac:dyDescent="0.2">
      <c r="B5106" s="9"/>
    </row>
    <row r="5107" spans="2:2" ht="16" x14ac:dyDescent="0.2">
      <c r="B5107" s="9"/>
    </row>
    <row r="5108" spans="2:2" ht="16" x14ac:dyDescent="0.2">
      <c r="B5108" s="9"/>
    </row>
    <row r="5109" spans="2:2" ht="16" x14ac:dyDescent="0.2">
      <c r="B5109" s="9"/>
    </row>
    <row r="5110" spans="2:2" ht="16" x14ac:dyDescent="0.2">
      <c r="B5110" s="9"/>
    </row>
    <row r="5111" spans="2:2" ht="16" x14ac:dyDescent="0.2">
      <c r="B5111" s="9"/>
    </row>
    <row r="5112" spans="2:2" ht="16" x14ac:dyDescent="0.2">
      <c r="B5112" s="9"/>
    </row>
    <row r="5113" spans="2:2" ht="16" x14ac:dyDescent="0.2">
      <c r="B5113" s="9"/>
    </row>
    <row r="5114" spans="2:2" ht="16" x14ac:dyDescent="0.2">
      <c r="B5114" s="9"/>
    </row>
    <row r="5115" spans="2:2" ht="16" x14ac:dyDescent="0.2">
      <c r="B5115" s="9"/>
    </row>
    <row r="5116" spans="2:2" ht="16" x14ac:dyDescent="0.2">
      <c r="B5116" s="9"/>
    </row>
    <row r="5117" spans="2:2" ht="16" x14ac:dyDescent="0.2">
      <c r="B5117" s="9"/>
    </row>
    <row r="5118" spans="2:2" ht="16" x14ac:dyDescent="0.2">
      <c r="B5118" s="9"/>
    </row>
    <row r="5119" spans="2:2" ht="16" x14ac:dyDescent="0.2">
      <c r="B5119" s="9"/>
    </row>
    <row r="5120" spans="2:2" ht="16" x14ac:dyDescent="0.2">
      <c r="B5120" s="9"/>
    </row>
    <row r="5121" spans="2:2" ht="16" x14ac:dyDescent="0.2">
      <c r="B5121" s="9"/>
    </row>
    <row r="5122" spans="2:2" ht="16" x14ac:dyDescent="0.2">
      <c r="B5122" s="9"/>
    </row>
    <row r="5123" spans="2:2" ht="16" x14ac:dyDescent="0.2">
      <c r="B5123" s="9"/>
    </row>
    <row r="5124" spans="2:2" ht="16" x14ac:dyDescent="0.2">
      <c r="B5124" s="9"/>
    </row>
    <row r="5125" spans="2:2" ht="16" x14ac:dyDescent="0.2">
      <c r="B5125" s="9"/>
    </row>
    <row r="5126" spans="2:2" ht="16" x14ac:dyDescent="0.2">
      <c r="B5126" s="9"/>
    </row>
    <row r="5127" spans="2:2" ht="16" x14ac:dyDescent="0.2">
      <c r="B5127" s="9"/>
    </row>
    <row r="5128" spans="2:2" ht="16" x14ac:dyDescent="0.2">
      <c r="B5128" s="9"/>
    </row>
    <row r="5129" spans="2:2" ht="16" x14ac:dyDescent="0.2">
      <c r="B5129" s="9"/>
    </row>
    <row r="5130" spans="2:2" ht="16" x14ac:dyDescent="0.2">
      <c r="B5130" s="9"/>
    </row>
    <row r="5131" spans="2:2" ht="16" x14ac:dyDescent="0.2">
      <c r="B5131" s="9"/>
    </row>
    <row r="5132" spans="2:2" ht="16" x14ac:dyDescent="0.2">
      <c r="B5132" s="9"/>
    </row>
    <row r="5133" spans="2:2" ht="16" x14ac:dyDescent="0.2">
      <c r="B5133" s="9"/>
    </row>
    <row r="5134" spans="2:2" ht="16" x14ac:dyDescent="0.2">
      <c r="B5134" s="9"/>
    </row>
    <row r="5135" spans="2:2" ht="16" x14ac:dyDescent="0.2">
      <c r="B5135" s="9"/>
    </row>
    <row r="5136" spans="2:2" ht="16" x14ac:dyDescent="0.2">
      <c r="B5136" s="9"/>
    </row>
    <row r="5137" spans="2:2" ht="16" x14ac:dyDescent="0.2">
      <c r="B5137" s="9"/>
    </row>
    <row r="5138" spans="2:2" ht="16" x14ac:dyDescent="0.2">
      <c r="B5138" s="9"/>
    </row>
    <row r="5139" spans="2:2" ht="16" x14ac:dyDescent="0.2">
      <c r="B5139" s="9"/>
    </row>
    <row r="5140" spans="2:2" ht="16" x14ac:dyDescent="0.2">
      <c r="B5140" s="9"/>
    </row>
    <row r="5141" spans="2:2" ht="16" x14ac:dyDescent="0.2">
      <c r="B5141" s="9"/>
    </row>
    <row r="5142" spans="2:2" ht="16" x14ac:dyDescent="0.2">
      <c r="B5142" s="9"/>
    </row>
    <row r="5143" spans="2:2" ht="16" x14ac:dyDescent="0.2">
      <c r="B5143" s="9"/>
    </row>
    <row r="5144" spans="2:2" ht="16" x14ac:dyDescent="0.2">
      <c r="B5144" s="9"/>
    </row>
    <row r="5145" spans="2:2" ht="16" x14ac:dyDescent="0.2">
      <c r="B5145" s="9"/>
    </row>
    <row r="5146" spans="2:2" ht="16" x14ac:dyDescent="0.2">
      <c r="B5146" s="9"/>
    </row>
    <row r="5147" spans="2:2" ht="16" x14ac:dyDescent="0.2">
      <c r="B5147" s="9"/>
    </row>
    <row r="5148" spans="2:2" ht="16" x14ac:dyDescent="0.2">
      <c r="B5148" s="9"/>
    </row>
    <row r="5149" spans="2:2" ht="16" x14ac:dyDescent="0.2">
      <c r="B5149" s="9"/>
    </row>
    <row r="5150" spans="2:2" ht="16" x14ac:dyDescent="0.2">
      <c r="B5150" s="9"/>
    </row>
    <row r="5151" spans="2:2" ht="16" x14ac:dyDescent="0.2">
      <c r="B5151" s="9"/>
    </row>
    <row r="5152" spans="2:2" ht="16" x14ac:dyDescent="0.2">
      <c r="B5152" s="9"/>
    </row>
    <row r="5153" spans="2:2" ht="16" x14ac:dyDescent="0.2">
      <c r="B5153" s="9"/>
    </row>
    <row r="5154" spans="2:2" ht="16" x14ac:dyDescent="0.2">
      <c r="B5154" s="9"/>
    </row>
    <row r="5155" spans="2:2" ht="16" x14ac:dyDescent="0.2">
      <c r="B5155" s="9"/>
    </row>
    <row r="5156" spans="2:2" ht="16" x14ac:dyDescent="0.2">
      <c r="B5156" s="9"/>
    </row>
    <row r="5157" spans="2:2" ht="16" x14ac:dyDescent="0.2">
      <c r="B5157" s="9"/>
    </row>
    <row r="5158" spans="2:2" ht="16" x14ac:dyDescent="0.2">
      <c r="B5158" s="9"/>
    </row>
    <row r="5159" spans="2:2" ht="16" x14ac:dyDescent="0.2">
      <c r="B5159" s="9"/>
    </row>
    <row r="5160" spans="2:2" ht="16" x14ac:dyDescent="0.2">
      <c r="B5160" s="9"/>
    </row>
    <row r="5161" spans="2:2" ht="16" x14ac:dyDescent="0.2">
      <c r="B5161" s="9"/>
    </row>
    <row r="5162" spans="2:2" ht="16" x14ac:dyDescent="0.2">
      <c r="B5162" s="9"/>
    </row>
    <row r="5163" spans="2:2" ht="16" x14ac:dyDescent="0.2">
      <c r="B5163" s="9"/>
    </row>
    <row r="5164" spans="2:2" ht="16" x14ac:dyDescent="0.2">
      <c r="B5164" s="9"/>
    </row>
    <row r="5165" spans="2:2" ht="16" x14ac:dyDescent="0.2">
      <c r="B5165" s="9"/>
    </row>
    <row r="5166" spans="2:2" ht="16" x14ac:dyDescent="0.2">
      <c r="B5166" s="9"/>
    </row>
    <row r="5167" spans="2:2" ht="16" x14ac:dyDescent="0.2">
      <c r="B5167" s="9"/>
    </row>
    <row r="5168" spans="2:2" ht="16" x14ac:dyDescent="0.2">
      <c r="B5168" s="9"/>
    </row>
    <row r="5169" spans="2:2" ht="16" x14ac:dyDescent="0.2">
      <c r="B5169" s="9"/>
    </row>
    <row r="5170" spans="2:2" ht="16" x14ac:dyDescent="0.2">
      <c r="B5170" s="9"/>
    </row>
    <row r="5171" spans="2:2" ht="16" x14ac:dyDescent="0.2">
      <c r="B5171" s="9"/>
    </row>
    <row r="5172" spans="2:2" ht="16" x14ac:dyDescent="0.2">
      <c r="B5172" s="9"/>
    </row>
    <row r="5173" spans="2:2" ht="16" x14ac:dyDescent="0.2">
      <c r="B5173" s="9"/>
    </row>
    <row r="5174" spans="2:2" ht="16" x14ac:dyDescent="0.2">
      <c r="B5174" s="9"/>
    </row>
    <row r="5175" spans="2:2" ht="16" x14ac:dyDescent="0.2">
      <c r="B5175" s="9"/>
    </row>
    <row r="5176" spans="2:2" ht="16" x14ac:dyDescent="0.2">
      <c r="B5176" s="9"/>
    </row>
    <row r="5177" spans="2:2" ht="16" x14ac:dyDescent="0.2">
      <c r="B5177" s="9"/>
    </row>
    <row r="5178" spans="2:2" ht="16" x14ac:dyDescent="0.2">
      <c r="B5178" s="9"/>
    </row>
    <row r="5179" spans="2:2" ht="16" x14ac:dyDescent="0.2">
      <c r="B5179" s="9"/>
    </row>
    <row r="5180" spans="2:2" ht="16" x14ac:dyDescent="0.2">
      <c r="B5180" s="9"/>
    </row>
    <row r="5181" spans="2:2" ht="16" x14ac:dyDescent="0.2">
      <c r="B5181" s="9"/>
    </row>
    <row r="5182" spans="2:2" ht="16" x14ac:dyDescent="0.2">
      <c r="B5182" s="9"/>
    </row>
    <row r="5183" spans="2:2" ht="16" x14ac:dyDescent="0.2">
      <c r="B5183" s="9"/>
    </row>
    <row r="5184" spans="2:2" ht="16" x14ac:dyDescent="0.2">
      <c r="B5184" s="9"/>
    </row>
    <row r="5185" spans="2:2" ht="16" x14ac:dyDescent="0.2">
      <c r="B5185" s="9"/>
    </row>
    <row r="5186" spans="2:2" ht="16" x14ac:dyDescent="0.2">
      <c r="B5186" s="9"/>
    </row>
    <row r="5187" spans="2:2" ht="16" x14ac:dyDescent="0.2">
      <c r="B5187" s="9"/>
    </row>
    <row r="5188" spans="2:2" ht="16" x14ac:dyDescent="0.2">
      <c r="B5188" s="9"/>
    </row>
    <row r="5189" spans="2:2" ht="16" x14ac:dyDescent="0.2">
      <c r="B5189" s="9"/>
    </row>
    <row r="5190" spans="2:2" ht="16" x14ac:dyDescent="0.2">
      <c r="B5190" s="9"/>
    </row>
    <row r="5191" spans="2:2" ht="16" x14ac:dyDescent="0.2">
      <c r="B5191" s="9"/>
    </row>
    <row r="5192" spans="2:2" ht="16" x14ac:dyDescent="0.2">
      <c r="B5192" s="9"/>
    </row>
    <row r="5193" spans="2:2" ht="16" x14ac:dyDescent="0.2">
      <c r="B5193" s="9"/>
    </row>
    <row r="5194" spans="2:2" ht="16" x14ac:dyDescent="0.2">
      <c r="B5194" s="9"/>
    </row>
    <row r="5195" spans="2:2" ht="16" x14ac:dyDescent="0.2">
      <c r="B5195" s="9"/>
    </row>
    <row r="5196" spans="2:2" ht="16" x14ac:dyDescent="0.2">
      <c r="B5196" s="9"/>
    </row>
    <row r="5197" spans="2:2" ht="16" x14ac:dyDescent="0.2">
      <c r="B5197" s="9"/>
    </row>
    <row r="5198" spans="2:2" ht="16" x14ac:dyDescent="0.2">
      <c r="B5198" s="9"/>
    </row>
    <row r="5199" spans="2:2" ht="16" x14ac:dyDescent="0.2">
      <c r="B5199" s="9"/>
    </row>
    <row r="5200" spans="2:2" ht="16" x14ac:dyDescent="0.2">
      <c r="B5200" s="9"/>
    </row>
    <row r="5201" spans="2:2" ht="16" x14ac:dyDescent="0.2">
      <c r="B5201" s="9"/>
    </row>
    <row r="5202" spans="2:2" ht="16" x14ac:dyDescent="0.2">
      <c r="B5202" s="9"/>
    </row>
    <row r="5203" spans="2:2" ht="16" x14ac:dyDescent="0.2">
      <c r="B5203" s="9"/>
    </row>
    <row r="5204" spans="2:2" ht="16" x14ac:dyDescent="0.2">
      <c r="B5204" s="9"/>
    </row>
    <row r="5205" spans="2:2" ht="16" x14ac:dyDescent="0.2">
      <c r="B5205" s="9"/>
    </row>
    <row r="5206" spans="2:2" ht="16" x14ac:dyDescent="0.2">
      <c r="B5206" s="9"/>
    </row>
    <row r="5207" spans="2:2" ht="16" x14ac:dyDescent="0.2">
      <c r="B5207" s="9"/>
    </row>
    <row r="5208" spans="2:2" ht="16" x14ac:dyDescent="0.2">
      <c r="B5208" s="9"/>
    </row>
    <row r="5209" spans="2:2" ht="16" x14ac:dyDescent="0.2">
      <c r="B5209" s="9"/>
    </row>
    <row r="5210" spans="2:2" ht="16" x14ac:dyDescent="0.2">
      <c r="B5210" s="9"/>
    </row>
    <row r="5211" spans="2:2" ht="16" x14ac:dyDescent="0.2">
      <c r="B5211" s="9"/>
    </row>
    <row r="5212" spans="2:2" ht="16" x14ac:dyDescent="0.2">
      <c r="B5212" s="9"/>
    </row>
    <row r="5213" spans="2:2" ht="16" x14ac:dyDescent="0.2">
      <c r="B5213" s="9"/>
    </row>
    <row r="5214" spans="2:2" ht="16" x14ac:dyDescent="0.2">
      <c r="B5214" s="9"/>
    </row>
    <row r="5215" spans="2:2" ht="16" x14ac:dyDescent="0.2">
      <c r="B5215" s="9"/>
    </row>
    <row r="5216" spans="2:2" ht="16" x14ac:dyDescent="0.2">
      <c r="B5216" s="9"/>
    </row>
    <row r="5217" spans="2:2" ht="16" x14ac:dyDescent="0.2">
      <c r="B5217" s="9"/>
    </row>
    <row r="5218" spans="2:2" ht="16" x14ac:dyDescent="0.2">
      <c r="B5218" s="9"/>
    </row>
    <row r="5219" spans="2:2" ht="16" x14ac:dyDescent="0.2">
      <c r="B5219" s="9"/>
    </row>
    <row r="5220" spans="2:2" ht="16" x14ac:dyDescent="0.2">
      <c r="B5220" s="9"/>
    </row>
    <row r="5221" spans="2:2" ht="16" x14ac:dyDescent="0.2">
      <c r="B5221" s="9"/>
    </row>
    <row r="5222" spans="2:2" ht="16" x14ac:dyDescent="0.2">
      <c r="B5222" s="9"/>
    </row>
    <row r="5223" spans="2:2" ht="16" x14ac:dyDescent="0.2">
      <c r="B5223" s="9"/>
    </row>
    <row r="5224" spans="2:2" ht="16" x14ac:dyDescent="0.2">
      <c r="B5224" s="9"/>
    </row>
    <row r="5225" spans="2:2" ht="16" x14ac:dyDescent="0.2">
      <c r="B5225" s="9"/>
    </row>
    <row r="5226" spans="2:2" ht="16" x14ac:dyDescent="0.2">
      <c r="B5226" s="9"/>
    </row>
    <row r="5227" spans="2:2" ht="16" x14ac:dyDescent="0.2">
      <c r="B5227" s="9"/>
    </row>
    <row r="5228" spans="2:2" ht="16" x14ac:dyDescent="0.2">
      <c r="B5228" s="9"/>
    </row>
    <row r="5229" spans="2:2" ht="16" x14ac:dyDescent="0.2">
      <c r="B5229" s="9"/>
    </row>
    <row r="5230" spans="2:2" ht="16" x14ac:dyDescent="0.2">
      <c r="B5230" s="9"/>
    </row>
    <row r="5231" spans="2:2" ht="16" x14ac:dyDescent="0.2">
      <c r="B5231" s="9"/>
    </row>
    <row r="5232" spans="2:2" ht="16" x14ac:dyDescent="0.2">
      <c r="B5232" s="9"/>
    </row>
    <row r="5233" spans="2:2" ht="16" x14ac:dyDescent="0.2">
      <c r="B5233" s="9"/>
    </row>
    <row r="5234" spans="2:2" ht="16" x14ac:dyDescent="0.2">
      <c r="B5234" s="9"/>
    </row>
    <row r="5235" spans="2:2" ht="16" x14ac:dyDescent="0.2">
      <c r="B5235" s="9"/>
    </row>
    <row r="5236" spans="2:2" ht="16" x14ac:dyDescent="0.2">
      <c r="B5236" s="9"/>
    </row>
    <row r="5237" spans="2:2" ht="16" x14ac:dyDescent="0.2">
      <c r="B5237" s="9"/>
    </row>
    <row r="5238" spans="2:2" ht="16" x14ac:dyDescent="0.2">
      <c r="B5238" s="9"/>
    </row>
    <row r="5239" spans="2:2" ht="16" x14ac:dyDescent="0.2">
      <c r="B5239" s="9"/>
    </row>
    <row r="5240" spans="2:2" ht="16" x14ac:dyDescent="0.2">
      <c r="B5240" s="9"/>
    </row>
    <row r="5241" spans="2:2" ht="16" x14ac:dyDescent="0.2">
      <c r="B5241" s="9"/>
    </row>
    <row r="5242" spans="2:2" ht="16" x14ac:dyDescent="0.2">
      <c r="B5242" s="9"/>
    </row>
    <row r="5243" spans="2:2" ht="16" x14ac:dyDescent="0.2">
      <c r="B5243" s="9"/>
    </row>
    <row r="5244" spans="2:2" ht="16" x14ac:dyDescent="0.2">
      <c r="B5244" s="9"/>
    </row>
    <row r="5245" spans="2:2" ht="16" x14ac:dyDescent="0.2">
      <c r="B5245" s="9"/>
    </row>
    <row r="5246" spans="2:2" ht="16" x14ac:dyDescent="0.2">
      <c r="B5246" s="9"/>
    </row>
    <row r="5247" spans="2:2" ht="16" x14ac:dyDescent="0.2">
      <c r="B5247" s="9"/>
    </row>
    <row r="5248" spans="2:2" ht="16" x14ac:dyDescent="0.2">
      <c r="B5248" s="9"/>
    </row>
    <row r="5249" spans="2:2" ht="16" x14ac:dyDescent="0.2">
      <c r="B5249" s="9"/>
    </row>
    <row r="5250" spans="2:2" ht="16" x14ac:dyDescent="0.2">
      <c r="B5250" s="9"/>
    </row>
    <row r="5251" spans="2:2" ht="16" x14ac:dyDescent="0.2">
      <c r="B5251" s="9"/>
    </row>
    <row r="5252" spans="2:2" ht="16" x14ac:dyDescent="0.2">
      <c r="B5252" s="9"/>
    </row>
    <row r="5253" spans="2:2" ht="16" x14ac:dyDescent="0.2">
      <c r="B5253" s="9"/>
    </row>
    <row r="5254" spans="2:2" ht="16" x14ac:dyDescent="0.2">
      <c r="B5254" s="9"/>
    </row>
    <row r="5255" spans="2:2" ht="16" x14ac:dyDescent="0.2">
      <c r="B5255" s="9"/>
    </row>
    <row r="5256" spans="2:2" ht="16" x14ac:dyDescent="0.2">
      <c r="B5256" s="9"/>
    </row>
    <row r="5257" spans="2:2" ht="16" x14ac:dyDescent="0.2">
      <c r="B5257" s="9"/>
    </row>
    <row r="5258" spans="2:2" ht="16" x14ac:dyDescent="0.2">
      <c r="B5258" s="9"/>
    </row>
    <row r="5259" spans="2:2" ht="16" x14ac:dyDescent="0.2">
      <c r="B5259" s="9"/>
    </row>
    <row r="5260" spans="2:2" ht="16" x14ac:dyDescent="0.2">
      <c r="B5260" s="9"/>
    </row>
    <row r="5261" spans="2:2" ht="16" x14ac:dyDescent="0.2">
      <c r="B5261" s="9"/>
    </row>
    <row r="5262" spans="2:2" ht="16" x14ac:dyDescent="0.2">
      <c r="B5262" s="9"/>
    </row>
    <row r="5263" spans="2:2" ht="16" x14ac:dyDescent="0.2">
      <c r="B5263" s="9"/>
    </row>
    <row r="5264" spans="2:2" ht="16" x14ac:dyDescent="0.2">
      <c r="B5264" s="9"/>
    </row>
    <row r="5265" spans="2:2" ht="16" x14ac:dyDescent="0.2">
      <c r="B5265" s="9"/>
    </row>
    <row r="5266" spans="2:2" ht="16" x14ac:dyDescent="0.2">
      <c r="B5266" s="9"/>
    </row>
    <row r="5267" spans="2:2" ht="16" x14ac:dyDescent="0.2">
      <c r="B5267" s="9"/>
    </row>
    <row r="5268" spans="2:2" ht="16" x14ac:dyDescent="0.2">
      <c r="B5268" s="9"/>
    </row>
    <row r="5269" spans="2:2" ht="16" x14ac:dyDescent="0.2">
      <c r="B5269" s="9"/>
    </row>
    <row r="5270" spans="2:2" ht="16" x14ac:dyDescent="0.2">
      <c r="B5270" s="9"/>
    </row>
    <row r="5271" spans="2:2" ht="16" x14ac:dyDescent="0.2">
      <c r="B5271" s="9"/>
    </row>
    <row r="5272" spans="2:2" ht="16" x14ac:dyDescent="0.2">
      <c r="B5272" s="9"/>
    </row>
    <row r="5273" spans="2:2" ht="16" x14ac:dyDescent="0.2">
      <c r="B5273" s="9"/>
    </row>
    <row r="5274" spans="2:2" ht="16" x14ac:dyDescent="0.2">
      <c r="B5274" s="9"/>
    </row>
    <row r="5275" spans="2:2" ht="16" x14ac:dyDescent="0.2">
      <c r="B5275" s="9"/>
    </row>
    <row r="5276" spans="2:2" ht="16" x14ac:dyDescent="0.2">
      <c r="B5276" s="9"/>
    </row>
    <row r="5277" spans="2:2" ht="16" x14ac:dyDescent="0.2">
      <c r="B5277" s="9"/>
    </row>
    <row r="5278" spans="2:2" ht="16" x14ac:dyDescent="0.2">
      <c r="B5278" s="9"/>
    </row>
    <row r="5279" spans="2:2" ht="16" x14ac:dyDescent="0.2">
      <c r="B5279" s="9"/>
    </row>
    <row r="5280" spans="2:2" ht="16" x14ac:dyDescent="0.2">
      <c r="B5280" s="9"/>
    </row>
    <row r="5281" spans="2:2" ht="16" x14ac:dyDescent="0.2">
      <c r="B5281" s="9"/>
    </row>
    <row r="5282" spans="2:2" ht="16" x14ac:dyDescent="0.2">
      <c r="B5282" s="9"/>
    </row>
    <row r="5283" spans="2:2" ht="16" x14ac:dyDescent="0.2">
      <c r="B5283" s="9"/>
    </row>
    <row r="5284" spans="2:2" ht="16" x14ac:dyDescent="0.2">
      <c r="B5284" s="9"/>
    </row>
    <row r="5285" spans="2:2" ht="16" x14ac:dyDescent="0.2">
      <c r="B5285" s="9"/>
    </row>
    <row r="5286" spans="2:2" ht="16" x14ac:dyDescent="0.2">
      <c r="B5286" s="9"/>
    </row>
    <row r="5287" spans="2:2" ht="16" x14ac:dyDescent="0.2">
      <c r="B5287" s="9"/>
    </row>
    <row r="5288" spans="2:2" ht="16" x14ac:dyDescent="0.2">
      <c r="B5288" s="9"/>
    </row>
    <row r="5289" spans="2:2" ht="16" x14ac:dyDescent="0.2">
      <c r="B5289" s="9"/>
    </row>
    <row r="5290" spans="2:2" ht="16" x14ac:dyDescent="0.2">
      <c r="B5290" s="9"/>
    </row>
    <row r="5291" spans="2:2" ht="16" x14ac:dyDescent="0.2">
      <c r="B5291" s="9"/>
    </row>
    <row r="5292" spans="2:2" ht="16" x14ac:dyDescent="0.2">
      <c r="B5292" s="9"/>
    </row>
    <row r="5293" spans="2:2" ht="16" x14ac:dyDescent="0.2">
      <c r="B5293" s="9"/>
    </row>
    <row r="5294" spans="2:2" ht="16" x14ac:dyDescent="0.2">
      <c r="B5294" s="9"/>
    </row>
    <row r="5295" spans="2:2" ht="16" x14ac:dyDescent="0.2">
      <c r="B5295" s="9"/>
    </row>
    <row r="5296" spans="2:2" ht="16" x14ac:dyDescent="0.2">
      <c r="B5296" s="9"/>
    </row>
    <row r="5297" spans="2:2" ht="16" x14ac:dyDescent="0.2">
      <c r="B5297" s="9"/>
    </row>
    <row r="5298" spans="2:2" ht="16" x14ac:dyDescent="0.2">
      <c r="B5298" s="9"/>
    </row>
    <row r="5299" spans="2:2" ht="16" x14ac:dyDescent="0.2">
      <c r="B5299" s="9"/>
    </row>
    <row r="5300" spans="2:2" ht="16" x14ac:dyDescent="0.2">
      <c r="B5300" s="9"/>
    </row>
    <row r="5301" spans="2:2" ht="16" x14ac:dyDescent="0.2">
      <c r="B5301" s="9"/>
    </row>
    <row r="5302" spans="2:2" ht="16" x14ac:dyDescent="0.2">
      <c r="B5302" s="9"/>
    </row>
    <row r="5303" spans="2:2" ht="16" x14ac:dyDescent="0.2">
      <c r="B5303" s="9"/>
    </row>
    <row r="5304" spans="2:2" ht="16" x14ac:dyDescent="0.2">
      <c r="B5304" s="9"/>
    </row>
    <row r="5305" spans="2:2" ht="16" x14ac:dyDescent="0.2">
      <c r="B5305" s="9"/>
    </row>
    <row r="5306" spans="2:2" ht="16" x14ac:dyDescent="0.2">
      <c r="B5306" s="9"/>
    </row>
    <row r="5307" spans="2:2" ht="16" x14ac:dyDescent="0.2">
      <c r="B5307" s="9"/>
    </row>
    <row r="5308" spans="2:2" ht="16" x14ac:dyDescent="0.2">
      <c r="B5308" s="9"/>
    </row>
    <row r="5309" spans="2:2" ht="16" x14ac:dyDescent="0.2">
      <c r="B5309" s="9"/>
    </row>
    <row r="5310" spans="2:2" ht="16" x14ac:dyDescent="0.2">
      <c r="B5310" s="9"/>
    </row>
    <row r="5311" spans="2:2" ht="16" x14ac:dyDescent="0.2">
      <c r="B5311" s="9"/>
    </row>
    <row r="5312" spans="2:2" ht="16" x14ac:dyDescent="0.2">
      <c r="B5312" s="9"/>
    </row>
    <row r="5313" spans="2:2" ht="16" x14ac:dyDescent="0.2">
      <c r="B5313" s="9"/>
    </row>
    <row r="5314" spans="2:2" ht="16" x14ac:dyDescent="0.2">
      <c r="B5314" s="9"/>
    </row>
    <row r="5315" spans="2:2" ht="16" x14ac:dyDescent="0.2">
      <c r="B5315" s="9"/>
    </row>
    <row r="5316" spans="2:2" ht="16" x14ac:dyDescent="0.2">
      <c r="B5316" s="9"/>
    </row>
    <row r="5317" spans="2:2" ht="16" x14ac:dyDescent="0.2">
      <c r="B5317" s="9"/>
    </row>
    <row r="5318" spans="2:2" ht="16" x14ac:dyDescent="0.2">
      <c r="B5318" s="9"/>
    </row>
    <row r="5319" spans="2:2" ht="16" x14ac:dyDescent="0.2">
      <c r="B5319" s="9"/>
    </row>
    <row r="5320" spans="2:2" ht="16" x14ac:dyDescent="0.2">
      <c r="B5320" s="9"/>
    </row>
    <row r="5321" spans="2:2" ht="16" x14ac:dyDescent="0.2">
      <c r="B5321" s="9"/>
    </row>
    <row r="5322" spans="2:2" ht="16" x14ac:dyDescent="0.2">
      <c r="B5322" s="9"/>
    </row>
    <row r="5323" spans="2:2" ht="16" x14ac:dyDescent="0.2">
      <c r="B5323" s="9"/>
    </row>
    <row r="5324" spans="2:2" ht="16" x14ac:dyDescent="0.2">
      <c r="B5324" s="9"/>
    </row>
    <row r="5325" spans="2:2" ht="16" x14ac:dyDescent="0.2">
      <c r="B5325" s="9"/>
    </row>
    <row r="5326" spans="2:2" ht="16" x14ac:dyDescent="0.2">
      <c r="B5326" s="9"/>
    </row>
    <row r="5327" spans="2:2" ht="16" x14ac:dyDescent="0.2">
      <c r="B5327" s="9"/>
    </row>
    <row r="5328" spans="2:2" ht="16" x14ac:dyDescent="0.2">
      <c r="B5328" s="9"/>
    </row>
    <row r="5329" spans="2:2" ht="16" x14ac:dyDescent="0.2">
      <c r="B5329" s="9"/>
    </row>
    <row r="5330" spans="2:2" ht="16" x14ac:dyDescent="0.2">
      <c r="B5330" s="9"/>
    </row>
    <row r="5331" spans="2:2" ht="16" x14ac:dyDescent="0.2">
      <c r="B5331" s="9"/>
    </row>
    <row r="5332" spans="2:2" ht="16" x14ac:dyDescent="0.2">
      <c r="B5332" s="9"/>
    </row>
    <row r="5333" spans="2:2" ht="16" x14ac:dyDescent="0.2">
      <c r="B5333" s="9"/>
    </row>
    <row r="5334" spans="2:2" ht="16" x14ac:dyDescent="0.2">
      <c r="B5334" s="9"/>
    </row>
    <row r="5335" spans="2:2" ht="16" x14ac:dyDescent="0.2">
      <c r="B5335" s="9"/>
    </row>
    <row r="5336" spans="2:2" ht="16" x14ac:dyDescent="0.2">
      <c r="B5336" s="9"/>
    </row>
    <row r="5337" spans="2:2" ht="16" x14ac:dyDescent="0.2">
      <c r="B5337" s="9"/>
    </row>
    <row r="5338" spans="2:2" ht="16" x14ac:dyDescent="0.2">
      <c r="B5338" s="9"/>
    </row>
    <row r="5339" spans="2:2" ht="16" x14ac:dyDescent="0.2">
      <c r="B5339" s="9"/>
    </row>
    <row r="5340" spans="2:2" ht="16" x14ac:dyDescent="0.2">
      <c r="B5340" s="9"/>
    </row>
    <row r="5341" spans="2:2" ht="16" x14ac:dyDescent="0.2">
      <c r="B5341" s="9"/>
    </row>
    <row r="5342" spans="2:2" ht="16" x14ac:dyDescent="0.2">
      <c r="B5342" s="9"/>
    </row>
    <row r="5343" spans="2:2" ht="16" x14ac:dyDescent="0.2">
      <c r="B5343" s="9"/>
    </row>
    <row r="5344" spans="2:2" ht="16" x14ac:dyDescent="0.2">
      <c r="B5344" s="9"/>
    </row>
    <row r="5345" spans="2:2" ht="16" x14ac:dyDescent="0.2">
      <c r="B5345" s="9"/>
    </row>
    <row r="5346" spans="2:2" ht="16" x14ac:dyDescent="0.2">
      <c r="B5346" s="9"/>
    </row>
    <row r="5347" spans="2:2" ht="16" x14ac:dyDescent="0.2">
      <c r="B5347" s="9"/>
    </row>
    <row r="5348" spans="2:2" ht="16" x14ac:dyDescent="0.2">
      <c r="B5348" s="9"/>
    </row>
    <row r="5349" spans="2:2" ht="16" x14ac:dyDescent="0.2">
      <c r="B5349" s="9"/>
    </row>
    <row r="5350" spans="2:2" ht="16" x14ac:dyDescent="0.2">
      <c r="B5350" s="9"/>
    </row>
    <row r="5351" spans="2:2" ht="16" x14ac:dyDescent="0.2">
      <c r="B5351" s="9"/>
    </row>
    <row r="5352" spans="2:2" ht="16" x14ac:dyDescent="0.2">
      <c r="B5352" s="9"/>
    </row>
    <row r="5353" spans="2:2" ht="16" x14ac:dyDescent="0.2">
      <c r="B5353" s="9"/>
    </row>
    <row r="5354" spans="2:2" ht="16" x14ac:dyDescent="0.2">
      <c r="B5354" s="9"/>
    </row>
    <row r="5355" spans="2:2" ht="16" x14ac:dyDescent="0.2">
      <c r="B5355" s="9"/>
    </row>
    <row r="5356" spans="2:2" ht="16" x14ac:dyDescent="0.2">
      <c r="B5356" s="9"/>
    </row>
    <row r="5357" spans="2:2" ht="16" x14ac:dyDescent="0.2">
      <c r="B5357" s="9"/>
    </row>
    <row r="5358" spans="2:2" ht="16" x14ac:dyDescent="0.2">
      <c r="B5358" s="9"/>
    </row>
    <row r="5359" spans="2:2" ht="16" x14ac:dyDescent="0.2">
      <c r="B5359" s="9"/>
    </row>
    <row r="5360" spans="2:2" ht="16" x14ac:dyDescent="0.2">
      <c r="B5360" s="9"/>
    </row>
    <row r="5361" spans="2:2" ht="16" x14ac:dyDescent="0.2">
      <c r="B5361" s="9"/>
    </row>
    <row r="5362" spans="2:2" ht="16" x14ac:dyDescent="0.2">
      <c r="B5362" s="9"/>
    </row>
    <row r="5363" spans="2:2" ht="16" x14ac:dyDescent="0.2">
      <c r="B5363" s="9"/>
    </row>
    <row r="5364" spans="2:2" ht="16" x14ac:dyDescent="0.2">
      <c r="B5364" s="9"/>
    </row>
    <row r="5365" spans="2:2" ht="16" x14ac:dyDescent="0.2">
      <c r="B5365" s="9"/>
    </row>
    <row r="5366" spans="2:2" ht="16" x14ac:dyDescent="0.2">
      <c r="B5366" s="9"/>
    </row>
    <row r="5367" spans="2:2" ht="16" x14ac:dyDescent="0.2">
      <c r="B5367" s="9"/>
    </row>
    <row r="5368" spans="2:2" ht="16" x14ac:dyDescent="0.2">
      <c r="B5368" s="9"/>
    </row>
    <row r="5369" spans="2:2" ht="16" x14ac:dyDescent="0.2">
      <c r="B5369" s="9"/>
    </row>
    <row r="5370" spans="2:2" ht="16" x14ac:dyDescent="0.2">
      <c r="B5370" s="9"/>
    </row>
    <row r="5371" spans="2:2" ht="16" x14ac:dyDescent="0.2">
      <c r="B5371" s="9"/>
    </row>
    <row r="5372" spans="2:2" ht="16" x14ac:dyDescent="0.2">
      <c r="B5372" s="9"/>
    </row>
    <row r="5373" spans="2:2" ht="16" x14ac:dyDescent="0.2">
      <c r="B5373" s="9"/>
    </row>
    <row r="5374" spans="2:2" ht="16" x14ac:dyDescent="0.2">
      <c r="B5374" s="9"/>
    </row>
    <row r="5375" spans="2:2" ht="16" x14ac:dyDescent="0.2">
      <c r="B5375" s="9"/>
    </row>
    <row r="5376" spans="2:2" ht="16" x14ac:dyDescent="0.2">
      <c r="B5376" s="9"/>
    </row>
    <row r="5377" spans="2:2" ht="16" x14ac:dyDescent="0.2">
      <c r="B5377" s="9"/>
    </row>
    <row r="5378" spans="2:2" ht="16" x14ac:dyDescent="0.2">
      <c r="B5378" s="9"/>
    </row>
    <row r="5379" spans="2:2" ht="16" x14ac:dyDescent="0.2">
      <c r="B5379" s="9"/>
    </row>
    <row r="5380" spans="2:2" ht="16" x14ac:dyDescent="0.2">
      <c r="B5380" s="9"/>
    </row>
    <row r="5381" spans="2:2" ht="16" x14ac:dyDescent="0.2">
      <c r="B5381" s="9"/>
    </row>
    <row r="5382" spans="2:2" ht="16" x14ac:dyDescent="0.2">
      <c r="B5382" s="9"/>
    </row>
    <row r="5383" spans="2:2" ht="16" x14ac:dyDescent="0.2">
      <c r="B5383" s="9"/>
    </row>
    <row r="5384" spans="2:2" ht="16" x14ac:dyDescent="0.2">
      <c r="B5384" s="9"/>
    </row>
    <row r="5385" spans="2:2" ht="16" x14ac:dyDescent="0.2">
      <c r="B5385" s="9"/>
    </row>
    <row r="5386" spans="2:2" ht="16" x14ac:dyDescent="0.2">
      <c r="B5386" s="9"/>
    </row>
    <row r="5387" spans="2:2" ht="16" x14ac:dyDescent="0.2">
      <c r="B5387" s="9"/>
    </row>
    <row r="5388" spans="2:2" ht="16" x14ac:dyDescent="0.2">
      <c r="B5388" s="9"/>
    </row>
    <row r="5389" spans="2:2" ht="16" x14ac:dyDescent="0.2">
      <c r="B5389" s="9"/>
    </row>
    <row r="5390" spans="2:2" ht="16" x14ac:dyDescent="0.2">
      <c r="B5390" s="9"/>
    </row>
    <row r="5391" spans="2:2" ht="16" x14ac:dyDescent="0.2">
      <c r="B5391" s="9"/>
    </row>
    <row r="5392" spans="2:2" ht="16" x14ac:dyDescent="0.2">
      <c r="B5392" s="9"/>
    </row>
    <row r="5393" spans="2:2" ht="16" x14ac:dyDescent="0.2">
      <c r="B5393" s="9"/>
    </row>
    <row r="5394" spans="2:2" ht="16" x14ac:dyDescent="0.2">
      <c r="B5394" s="9"/>
    </row>
    <row r="5395" spans="2:2" ht="16" x14ac:dyDescent="0.2">
      <c r="B5395" s="9"/>
    </row>
    <row r="5396" spans="2:2" ht="16" x14ac:dyDescent="0.2">
      <c r="B5396" s="9"/>
    </row>
    <row r="5397" spans="2:2" ht="16" x14ac:dyDescent="0.2">
      <c r="B5397" s="9"/>
    </row>
    <row r="5398" spans="2:2" ht="16" x14ac:dyDescent="0.2">
      <c r="B5398" s="9"/>
    </row>
    <row r="5399" spans="2:2" ht="16" x14ac:dyDescent="0.2">
      <c r="B5399" s="9"/>
    </row>
    <row r="5400" spans="2:2" ht="16" x14ac:dyDescent="0.2">
      <c r="B5400" s="9"/>
    </row>
    <row r="5401" spans="2:2" ht="16" x14ac:dyDescent="0.2">
      <c r="B5401" s="9"/>
    </row>
    <row r="5402" spans="2:2" ht="16" x14ac:dyDescent="0.2">
      <c r="B5402" s="9"/>
    </row>
    <row r="5403" spans="2:2" ht="16" x14ac:dyDescent="0.2">
      <c r="B5403" s="9"/>
    </row>
    <row r="5404" spans="2:2" ht="16" x14ac:dyDescent="0.2">
      <c r="B5404" s="9"/>
    </row>
    <row r="5405" spans="2:2" ht="16" x14ac:dyDescent="0.2">
      <c r="B5405" s="9"/>
    </row>
    <row r="5406" spans="2:2" ht="16" x14ac:dyDescent="0.2">
      <c r="B5406" s="9"/>
    </row>
    <row r="5407" spans="2:2" ht="16" x14ac:dyDescent="0.2">
      <c r="B5407" s="9"/>
    </row>
    <row r="5408" spans="2:2" ht="16" x14ac:dyDescent="0.2">
      <c r="B5408" s="9"/>
    </row>
    <row r="5409" spans="2:2" ht="16" x14ac:dyDescent="0.2">
      <c r="B5409" s="9"/>
    </row>
    <row r="5410" spans="2:2" ht="16" x14ac:dyDescent="0.2">
      <c r="B5410" s="9"/>
    </row>
    <row r="5411" spans="2:2" ht="16" x14ac:dyDescent="0.2">
      <c r="B5411" s="9"/>
    </row>
    <row r="5412" spans="2:2" ht="16" x14ac:dyDescent="0.2">
      <c r="B5412" s="9"/>
    </row>
    <row r="5413" spans="2:2" ht="16" x14ac:dyDescent="0.2">
      <c r="B5413" s="9"/>
    </row>
    <row r="5414" spans="2:2" ht="16" x14ac:dyDescent="0.2">
      <c r="B5414" s="9"/>
    </row>
    <row r="5415" spans="2:2" ht="16" x14ac:dyDescent="0.2">
      <c r="B5415" s="9"/>
    </row>
    <row r="5416" spans="2:2" ht="16" x14ac:dyDescent="0.2">
      <c r="B5416" s="9"/>
    </row>
    <row r="5417" spans="2:2" ht="16" x14ac:dyDescent="0.2">
      <c r="B5417" s="9"/>
    </row>
    <row r="5418" spans="2:2" ht="16" x14ac:dyDescent="0.2">
      <c r="B5418" s="9"/>
    </row>
    <row r="5419" spans="2:2" ht="16" x14ac:dyDescent="0.2">
      <c r="B5419" s="9"/>
    </row>
    <row r="5420" spans="2:2" ht="16" x14ac:dyDescent="0.2">
      <c r="B5420" s="9"/>
    </row>
    <row r="5421" spans="2:2" ht="16" x14ac:dyDescent="0.2">
      <c r="B5421" s="9"/>
    </row>
    <row r="5422" spans="2:2" ht="16" x14ac:dyDescent="0.2">
      <c r="B5422" s="9"/>
    </row>
    <row r="5423" spans="2:2" ht="16" x14ac:dyDescent="0.2">
      <c r="B5423" s="9"/>
    </row>
    <row r="5424" spans="2:2" ht="16" x14ac:dyDescent="0.2">
      <c r="B5424" s="9"/>
    </row>
    <row r="5425" spans="2:2" ht="16" x14ac:dyDescent="0.2">
      <c r="B5425" s="9"/>
    </row>
    <row r="5426" spans="2:2" ht="16" x14ac:dyDescent="0.2">
      <c r="B5426" s="9"/>
    </row>
    <row r="5427" spans="2:2" ht="16" x14ac:dyDescent="0.2">
      <c r="B5427" s="9"/>
    </row>
    <row r="5428" spans="2:2" ht="16" x14ac:dyDescent="0.2">
      <c r="B5428" s="9"/>
    </row>
    <row r="5429" spans="2:2" ht="16" x14ac:dyDescent="0.2">
      <c r="B5429" s="9"/>
    </row>
    <row r="5430" spans="2:2" ht="16" x14ac:dyDescent="0.2">
      <c r="B5430" s="9"/>
    </row>
    <row r="5431" spans="2:2" ht="16" x14ac:dyDescent="0.2">
      <c r="B5431" s="9"/>
    </row>
    <row r="5432" spans="2:2" ht="16" x14ac:dyDescent="0.2">
      <c r="B5432" s="9"/>
    </row>
    <row r="5433" spans="2:2" ht="16" x14ac:dyDescent="0.2">
      <c r="B5433" s="9"/>
    </row>
    <row r="5434" spans="2:2" ht="16" x14ac:dyDescent="0.2">
      <c r="B5434" s="9"/>
    </row>
    <row r="5435" spans="2:2" ht="16" x14ac:dyDescent="0.2">
      <c r="B5435" s="9"/>
    </row>
    <row r="5436" spans="2:2" ht="16" x14ac:dyDescent="0.2">
      <c r="B5436" s="9"/>
    </row>
    <row r="5437" spans="2:2" ht="16" x14ac:dyDescent="0.2">
      <c r="B5437" s="9"/>
    </row>
    <row r="5438" spans="2:2" ht="16" x14ac:dyDescent="0.2">
      <c r="B5438" s="9"/>
    </row>
    <row r="5439" spans="2:2" ht="16" x14ac:dyDescent="0.2">
      <c r="B5439" s="9"/>
    </row>
    <row r="5440" spans="2:2" ht="16" x14ac:dyDescent="0.2">
      <c r="B5440" s="9"/>
    </row>
    <row r="5441" spans="2:2" ht="16" x14ac:dyDescent="0.2">
      <c r="B5441" s="9"/>
    </row>
    <row r="5442" spans="2:2" ht="16" x14ac:dyDescent="0.2">
      <c r="B5442" s="9"/>
    </row>
    <row r="5443" spans="2:2" ht="16" x14ac:dyDescent="0.2">
      <c r="B5443" s="9"/>
    </row>
    <row r="5444" spans="2:2" ht="16" x14ac:dyDescent="0.2">
      <c r="B5444" s="9"/>
    </row>
    <row r="5445" spans="2:2" ht="16" x14ac:dyDescent="0.2">
      <c r="B5445" s="9"/>
    </row>
    <row r="5446" spans="2:2" ht="16" x14ac:dyDescent="0.2">
      <c r="B5446" s="9"/>
    </row>
    <row r="5447" spans="2:2" ht="16" x14ac:dyDescent="0.2">
      <c r="B5447" s="9"/>
    </row>
    <row r="5448" spans="2:2" ht="16" x14ac:dyDescent="0.2">
      <c r="B5448" s="9"/>
    </row>
    <row r="5449" spans="2:2" ht="16" x14ac:dyDescent="0.2">
      <c r="B5449" s="9"/>
    </row>
    <row r="5450" spans="2:2" ht="16" x14ac:dyDescent="0.2">
      <c r="B5450" s="9"/>
    </row>
    <row r="5451" spans="2:2" ht="16" x14ac:dyDescent="0.2">
      <c r="B5451" s="9"/>
    </row>
    <row r="5452" spans="2:2" ht="16" x14ac:dyDescent="0.2">
      <c r="B5452" s="9"/>
    </row>
    <row r="5453" spans="2:2" ht="16" x14ac:dyDescent="0.2">
      <c r="B5453" s="9"/>
    </row>
    <row r="5454" spans="2:2" ht="16" x14ac:dyDescent="0.2">
      <c r="B5454" s="9"/>
    </row>
    <row r="5455" spans="2:2" ht="16" x14ac:dyDescent="0.2">
      <c r="B5455" s="9"/>
    </row>
    <row r="5456" spans="2:2" ht="16" x14ac:dyDescent="0.2">
      <c r="B5456" s="9"/>
    </row>
    <row r="5457" spans="2:2" ht="16" x14ac:dyDescent="0.2">
      <c r="B5457" s="9"/>
    </row>
    <row r="5458" spans="2:2" ht="16" x14ac:dyDescent="0.2">
      <c r="B5458" s="9"/>
    </row>
    <row r="5459" spans="2:2" ht="16" x14ac:dyDescent="0.2">
      <c r="B5459" s="9"/>
    </row>
    <row r="5460" spans="2:2" ht="16" x14ac:dyDescent="0.2">
      <c r="B5460" s="9"/>
    </row>
    <row r="5461" spans="2:2" ht="16" x14ac:dyDescent="0.2">
      <c r="B5461" s="9"/>
    </row>
    <row r="5462" spans="2:2" ht="16" x14ac:dyDescent="0.2">
      <c r="B5462" s="9"/>
    </row>
    <row r="5463" spans="2:2" ht="16" x14ac:dyDescent="0.2">
      <c r="B5463" s="9"/>
    </row>
    <row r="5464" spans="2:2" ht="16" x14ac:dyDescent="0.2">
      <c r="B5464" s="9"/>
    </row>
    <row r="5465" spans="2:2" ht="16" x14ac:dyDescent="0.2">
      <c r="B5465" s="9"/>
    </row>
    <row r="5466" spans="2:2" ht="16" x14ac:dyDescent="0.2">
      <c r="B5466" s="9"/>
    </row>
    <row r="5467" spans="2:2" ht="16" x14ac:dyDescent="0.2">
      <c r="B5467" s="9"/>
    </row>
    <row r="5468" spans="2:2" ht="16" x14ac:dyDescent="0.2">
      <c r="B5468" s="9"/>
    </row>
    <row r="5469" spans="2:2" ht="16" x14ac:dyDescent="0.2">
      <c r="B5469" s="9"/>
    </row>
    <row r="5470" spans="2:2" ht="16" x14ac:dyDescent="0.2">
      <c r="B5470" s="9"/>
    </row>
    <row r="5471" spans="2:2" ht="16" x14ac:dyDescent="0.2">
      <c r="B5471" s="9"/>
    </row>
    <row r="5472" spans="2:2" ht="16" x14ac:dyDescent="0.2">
      <c r="B5472" s="9"/>
    </row>
    <row r="5473" spans="2:2" ht="16" x14ac:dyDescent="0.2">
      <c r="B5473" s="9"/>
    </row>
    <row r="5474" spans="2:2" ht="16" x14ac:dyDescent="0.2">
      <c r="B5474" s="9"/>
    </row>
    <row r="5475" spans="2:2" ht="16" x14ac:dyDescent="0.2">
      <c r="B5475" s="9"/>
    </row>
    <row r="5476" spans="2:2" ht="16" x14ac:dyDescent="0.2">
      <c r="B5476" s="9"/>
    </row>
    <row r="5477" spans="2:2" ht="16" x14ac:dyDescent="0.2">
      <c r="B5477" s="9"/>
    </row>
    <row r="5478" spans="2:2" ht="16" x14ac:dyDescent="0.2">
      <c r="B5478" s="9"/>
    </row>
    <row r="5479" spans="2:2" ht="16" x14ac:dyDescent="0.2">
      <c r="B5479" s="9"/>
    </row>
    <row r="5480" spans="2:2" ht="16" x14ac:dyDescent="0.2">
      <c r="B5480" s="9"/>
    </row>
    <row r="5481" spans="2:2" ht="16" x14ac:dyDescent="0.2">
      <c r="B5481" s="9"/>
    </row>
    <row r="5482" spans="2:2" ht="16" x14ac:dyDescent="0.2">
      <c r="B5482" s="9"/>
    </row>
    <row r="5483" spans="2:2" ht="16" x14ac:dyDescent="0.2">
      <c r="B5483" s="9"/>
    </row>
    <row r="5484" spans="2:2" ht="16" x14ac:dyDescent="0.2">
      <c r="B5484" s="9"/>
    </row>
    <row r="5485" spans="2:2" ht="16" x14ac:dyDescent="0.2">
      <c r="B5485" s="9"/>
    </row>
    <row r="5486" spans="2:2" ht="16" x14ac:dyDescent="0.2">
      <c r="B5486" s="9"/>
    </row>
    <row r="5487" spans="2:2" ht="16" x14ac:dyDescent="0.2">
      <c r="B5487" s="9"/>
    </row>
    <row r="5488" spans="2:2" ht="16" x14ac:dyDescent="0.2">
      <c r="B5488" s="9"/>
    </row>
    <row r="5489" spans="2:2" ht="16" x14ac:dyDescent="0.2">
      <c r="B5489" s="9"/>
    </row>
    <row r="5490" spans="2:2" ht="16" x14ac:dyDescent="0.2">
      <c r="B5490" s="9"/>
    </row>
    <row r="5491" spans="2:2" ht="16" x14ac:dyDescent="0.2">
      <c r="B5491" s="9"/>
    </row>
    <row r="5492" spans="2:2" ht="16" x14ac:dyDescent="0.2">
      <c r="B5492" s="9"/>
    </row>
    <row r="5493" spans="2:2" ht="16" x14ac:dyDescent="0.2">
      <c r="B5493" s="9"/>
    </row>
    <row r="5494" spans="2:2" ht="16" x14ac:dyDescent="0.2">
      <c r="B5494" s="9"/>
    </row>
    <row r="5495" spans="2:2" ht="16" x14ac:dyDescent="0.2">
      <c r="B5495" s="9"/>
    </row>
    <row r="5496" spans="2:2" ht="16" x14ac:dyDescent="0.2">
      <c r="B5496" s="9"/>
    </row>
    <row r="5497" spans="2:2" ht="16" x14ac:dyDescent="0.2">
      <c r="B5497" s="9"/>
    </row>
    <row r="5498" spans="2:2" ht="16" x14ac:dyDescent="0.2">
      <c r="B5498" s="9"/>
    </row>
    <row r="5499" spans="2:2" ht="16" x14ac:dyDescent="0.2">
      <c r="B5499" s="9"/>
    </row>
    <row r="5500" spans="2:2" ht="16" x14ac:dyDescent="0.2">
      <c r="B5500" s="9"/>
    </row>
    <row r="5501" spans="2:2" ht="16" x14ac:dyDescent="0.2">
      <c r="B5501" s="9"/>
    </row>
    <row r="5502" spans="2:2" ht="16" x14ac:dyDescent="0.2">
      <c r="B5502" s="9"/>
    </row>
    <row r="5503" spans="2:2" ht="16" x14ac:dyDescent="0.2">
      <c r="B5503" s="9"/>
    </row>
    <row r="5504" spans="2:2" ht="16" x14ac:dyDescent="0.2">
      <c r="B5504" s="9"/>
    </row>
    <row r="5505" spans="2:2" ht="16" x14ac:dyDescent="0.2">
      <c r="B5505" s="9"/>
    </row>
    <row r="5506" spans="2:2" ht="16" x14ac:dyDescent="0.2">
      <c r="B5506" s="9"/>
    </row>
    <row r="5507" spans="2:2" ht="16" x14ac:dyDescent="0.2">
      <c r="B5507" s="9"/>
    </row>
    <row r="5508" spans="2:2" ht="16" x14ac:dyDescent="0.2">
      <c r="B5508" s="9"/>
    </row>
    <row r="5509" spans="2:2" ht="16" x14ac:dyDescent="0.2">
      <c r="B5509" s="9"/>
    </row>
    <row r="5510" spans="2:2" ht="16" x14ac:dyDescent="0.2">
      <c r="B5510" s="9"/>
    </row>
    <row r="5511" spans="2:2" ht="16" x14ac:dyDescent="0.2">
      <c r="B5511" s="9"/>
    </row>
    <row r="5512" spans="2:2" ht="16" x14ac:dyDescent="0.2">
      <c r="B5512" s="9"/>
    </row>
    <row r="5513" spans="2:2" ht="16" x14ac:dyDescent="0.2">
      <c r="B5513" s="9"/>
    </row>
    <row r="5514" spans="2:2" ht="16" x14ac:dyDescent="0.2">
      <c r="B5514" s="9"/>
    </row>
    <row r="5515" spans="2:2" ht="16" x14ac:dyDescent="0.2">
      <c r="B5515" s="9"/>
    </row>
    <row r="5516" spans="2:2" ht="16" x14ac:dyDescent="0.2">
      <c r="B5516" s="9"/>
    </row>
    <row r="5517" spans="2:2" ht="16" x14ac:dyDescent="0.2">
      <c r="B5517" s="9"/>
    </row>
    <row r="5518" spans="2:2" ht="16" x14ac:dyDescent="0.2">
      <c r="B5518" s="9"/>
    </row>
    <row r="5519" spans="2:2" ht="16" x14ac:dyDescent="0.2">
      <c r="B5519" s="9"/>
    </row>
    <row r="5520" spans="2:2" ht="16" x14ac:dyDescent="0.2">
      <c r="B5520" s="9"/>
    </row>
    <row r="5521" spans="2:2" ht="16" x14ac:dyDescent="0.2">
      <c r="B5521" s="9"/>
    </row>
    <row r="5522" spans="2:2" ht="16" x14ac:dyDescent="0.2">
      <c r="B5522" s="9"/>
    </row>
    <row r="5523" spans="2:2" ht="16" x14ac:dyDescent="0.2">
      <c r="B5523" s="9"/>
    </row>
    <row r="5524" spans="2:2" ht="16" x14ac:dyDescent="0.2">
      <c r="B5524" s="9"/>
    </row>
    <row r="5525" spans="2:2" ht="16" x14ac:dyDescent="0.2">
      <c r="B5525" s="9"/>
    </row>
    <row r="5526" spans="2:2" ht="16" x14ac:dyDescent="0.2">
      <c r="B5526" s="9"/>
    </row>
    <row r="5527" spans="2:2" ht="16" x14ac:dyDescent="0.2">
      <c r="B5527" s="9"/>
    </row>
    <row r="5528" spans="2:2" ht="16" x14ac:dyDescent="0.2">
      <c r="B5528" s="9"/>
    </row>
    <row r="5529" spans="2:2" ht="16" x14ac:dyDescent="0.2">
      <c r="B5529" s="9"/>
    </row>
    <row r="5530" spans="2:2" ht="16" x14ac:dyDescent="0.2">
      <c r="B5530" s="9"/>
    </row>
    <row r="5531" spans="2:2" ht="16" x14ac:dyDescent="0.2">
      <c r="B5531" s="9"/>
    </row>
    <row r="5532" spans="2:2" ht="16" x14ac:dyDescent="0.2">
      <c r="B5532" s="9"/>
    </row>
    <row r="5533" spans="2:2" ht="16" x14ac:dyDescent="0.2">
      <c r="B5533" s="9"/>
    </row>
    <row r="5534" spans="2:2" ht="16" x14ac:dyDescent="0.2">
      <c r="B5534" s="9"/>
    </row>
    <row r="5535" spans="2:2" ht="16" x14ac:dyDescent="0.2">
      <c r="B5535" s="9"/>
    </row>
    <row r="5536" spans="2:2" ht="16" x14ac:dyDescent="0.2">
      <c r="B5536" s="9"/>
    </row>
    <row r="5537" spans="2:2" ht="16" x14ac:dyDescent="0.2">
      <c r="B5537" s="9"/>
    </row>
    <row r="5538" spans="2:2" ht="16" x14ac:dyDescent="0.2">
      <c r="B5538" s="9"/>
    </row>
    <row r="5539" spans="2:2" ht="16" x14ac:dyDescent="0.2">
      <c r="B5539" s="9"/>
    </row>
    <row r="5540" spans="2:2" ht="16" x14ac:dyDescent="0.2">
      <c r="B5540" s="9"/>
    </row>
    <row r="5541" spans="2:2" ht="16" x14ac:dyDescent="0.2">
      <c r="B5541" s="9"/>
    </row>
    <row r="5542" spans="2:2" ht="16" x14ac:dyDescent="0.2">
      <c r="B5542" s="9"/>
    </row>
    <row r="5543" spans="2:2" ht="16" x14ac:dyDescent="0.2">
      <c r="B5543" s="9"/>
    </row>
    <row r="5544" spans="2:2" ht="16" x14ac:dyDescent="0.2">
      <c r="B5544" s="9"/>
    </row>
    <row r="5545" spans="2:2" ht="16" x14ac:dyDescent="0.2">
      <c r="B5545" s="9"/>
    </row>
    <row r="5546" spans="2:2" ht="16" x14ac:dyDescent="0.2">
      <c r="B5546" s="9"/>
    </row>
    <row r="5547" spans="2:2" ht="16" x14ac:dyDescent="0.2">
      <c r="B5547" s="9"/>
    </row>
    <row r="5548" spans="2:2" ht="16" x14ac:dyDescent="0.2">
      <c r="B5548" s="9"/>
    </row>
    <row r="5549" spans="2:2" ht="16" x14ac:dyDescent="0.2">
      <c r="B5549" s="9"/>
    </row>
    <row r="5550" spans="2:2" ht="16" x14ac:dyDescent="0.2">
      <c r="B5550" s="9"/>
    </row>
    <row r="5551" spans="2:2" ht="16" x14ac:dyDescent="0.2">
      <c r="B5551" s="9"/>
    </row>
    <row r="5552" spans="2:2" ht="16" x14ac:dyDescent="0.2">
      <c r="B5552" s="9"/>
    </row>
    <row r="5553" spans="2:2" ht="16" x14ac:dyDescent="0.2">
      <c r="B5553" s="9"/>
    </row>
    <row r="5554" spans="2:2" ht="16" x14ac:dyDescent="0.2">
      <c r="B5554" s="9"/>
    </row>
    <row r="5555" spans="2:2" ht="16" x14ac:dyDescent="0.2">
      <c r="B5555" s="9"/>
    </row>
    <row r="5556" spans="2:2" ht="16" x14ac:dyDescent="0.2">
      <c r="B5556" s="9"/>
    </row>
    <row r="5557" spans="2:2" ht="16" x14ac:dyDescent="0.2">
      <c r="B5557" s="9"/>
    </row>
    <row r="5558" spans="2:2" ht="16" x14ac:dyDescent="0.2">
      <c r="B5558" s="9"/>
    </row>
    <row r="5559" spans="2:2" ht="16" x14ac:dyDescent="0.2">
      <c r="B5559" s="9"/>
    </row>
    <row r="5560" spans="2:2" ht="16" x14ac:dyDescent="0.2">
      <c r="B5560" s="9"/>
    </row>
    <row r="5561" spans="2:2" ht="16" x14ac:dyDescent="0.2">
      <c r="B5561" s="9"/>
    </row>
    <row r="5562" spans="2:2" ht="16" x14ac:dyDescent="0.2">
      <c r="B5562" s="9"/>
    </row>
    <row r="5563" spans="2:2" ht="16" x14ac:dyDescent="0.2">
      <c r="B5563" s="9"/>
    </row>
    <row r="5564" spans="2:2" ht="16" x14ac:dyDescent="0.2">
      <c r="B5564" s="9"/>
    </row>
    <row r="5565" spans="2:2" ht="16" x14ac:dyDescent="0.2">
      <c r="B5565" s="9"/>
    </row>
    <row r="5566" spans="2:2" ht="16" x14ac:dyDescent="0.2">
      <c r="B5566" s="9"/>
    </row>
    <row r="5567" spans="2:2" ht="16" x14ac:dyDescent="0.2">
      <c r="B5567" s="9"/>
    </row>
    <row r="5568" spans="2:2" ht="16" x14ac:dyDescent="0.2">
      <c r="B5568" s="9"/>
    </row>
    <row r="5569" spans="2:2" ht="16" x14ac:dyDescent="0.2">
      <c r="B5569" s="9"/>
    </row>
    <row r="5570" spans="2:2" ht="16" x14ac:dyDescent="0.2">
      <c r="B5570" s="9"/>
    </row>
    <row r="5571" spans="2:2" ht="16" x14ac:dyDescent="0.2">
      <c r="B5571" s="9"/>
    </row>
    <row r="5572" spans="2:2" ht="16" x14ac:dyDescent="0.2">
      <c r="B5572" s="9"/>
    </row>
    <row r="5573" spans="2:2" ht="16" x14ac:dyDescent="0.2">
      <c r="B5573" s="9"/>
    </row>
    <row r="5574" spans="2:2" ht="16" x14ac:dyDescent="0.2">
      <c r="B5574" s="9"/>
    </row>
    <row r="5575" spans="2:2" ht="16" x14ac:dyDescent="0.2">
      <c r="B5575" s="9"/>
    </row>
    <row r="5576" spans="2:2" ht="16" x14ac:dyDescent="0.2">
      <c r="B5576" s="9"/>
    </row>
    <row r="5577" spans="2:2" ht="16" x14ac:dyDescent="0.2">
      <c r="B5577" s="9"/>
    </row>
    <row r="5578" spans="2:2" ht="16" x14ac:dyDescent="0.2">
      <c r="B5578" s="9"/>
    </row>
    <row r="5579" spans="2:2" ht="16" x14ac:dyDescent="0.2">
      <c r="B5579" s="9"/>
    </row>
    <row r="5580" spans="2:2" ht="16" x14ac:dyDescent="0.2">
      <c r="B5580" s="9"/>
    </row>
    <row r="5581" spans="2:2" ht="16" x14ac:dyDescent="0.2">
      <c r="B5581" s="9"/>
    </row>
    <row r="5582" spans="2:2" ht="16" x14ac:dyDescent="0.2">
      <c r="B5582" s="9"/>
    </row>
    <row r="5583" spans="2:2" ht="16" x14ac:dyDescent="0.2">
      <c r="B5583" s="9"/>
    </row>
    <row r="5584" spans="2:2" ht="16" x14ac:dyDescent="0.2">
      <c r="B5584" s="9"/>
    </row>
    <row r="5585" spans="2:2" ht="16" x14ac:dyDescent="0.2">
      <c r="B5585" s="9"/>
    </row>
    <row r="5586" spans="2:2" ht="16" x14ac:dyDescent="0.2">
      <c r="B5586" s="9"/>
    </row>
    <row r="5587" spans="2:2" ht="16" x14ac:dyDescent="0.2">
      <c r="B5587" s="9"/>
    </row>
    <row r="5588" spans="2:2" ht="16" x14ac:dyDescent="0.2">
      <c r="B5588" s="9"/>
    </row>
    <row r="5589" spans="2:2" ht="16" x14ac:dyDescent="0.2">
      <c r="B5589" s="9"/>
    </row>
    <row r="5590" spans="2:2" ht="16" x14ac:dyDescent="0.2">
      <c r="B5590" s="9"/>
    </row>
    <row r="5591" spans="2:2" ht="16" x14ac:dyDescent="0.2">
      <c r="B5591" s="9"/>
    </row>
    <row r="5592" spans="2:2" ht="16" x14ac:dyDescent="0.2">
      <c r="B5592" s="9"/>
    </row>
    <row r="5593" spans="2:2" ht="16" x14ac:dyDescent="0.2">
      <c r="B5593" s="9"/>
    </row>
    <row r="5594" spans="2:2" ht="16" x14ac:dyDescent="0.2">
      <c r="B5594" s="9"/>
    </row>
    <row r="5595" spans="2:2" ht="16" x14ac:dyDescent="0.2">
      <c r="B5595" s="9"/>
    </row>
    <row r="5596" spans="2:2" ht="16" x14ac:dyDescent="0.2">
      <c r="B5596" s="9"/>
    </row>
    <row r="5597" spans="2:2" ht="16" x14ac:dyDescent="0.2">
      <c r="B5597" s="9"/>
    </row>
    <row r="5598" spans="2:2" ht="16" x14ac:dyDescent="0.2">
      <c r="B5598" s="9"/>
    </row>
    <row r="5599" spans="2:2" ht="16" x14ac:dyDescent="0.2">
      <c r="B5599" s="9"/>
    </row>
    <row r="5600" spans="2:2" ht="16" x14ac:dyDescent="0.2">
      <c r="B5600" s="9"/>
    </row>
    <row r="5601" spans="2:2" ht="16" x14ac:dyDescent="0.2">
      <c r="B5601" s="9"/>
    </row>
    <row r="5602" spans="2:2" ht="16" x14ac:dyDescent="0.2">
      <c r="B5602" s="9"/>
    </row>
    <row r="5603" spans="2:2" ht="16" x14ac:dyDescent="0.2">
      <c r="B5603" s="9"/>
    </row>
    <row r="5604" spans="2:2" ht="16" x14ac:dyDescent="0.2">
      <c r="B5604" s="9"/>
    </row>
    <row r="5605" spans="2:2" ht="16" x14ac:dyDescent="0.2">
      <c r="B5605" s="9"/>
    </row>
    <row r="5606" spans="2:2" ht="16" x14ac:dyDescent="0.2">
      <c r="B5606" s="9"/>
    </row>
    <row r="5607" spans="2:2" ht="16" x14ac:dyDescent="0.2">
      <c r="B5607" s="9"/>
    </row>
    <row r="5608" spans="2:2" ht="16" x14ac:dyDescent="0.2">
      <c r="B5608" s="9"/>
    </row>
    <row r="5609" spans="2:2" ht="16" x14ac:dyDescent="0.2">
      <c r="B5609" s="9"/>
    </row>
    <row r="5610" spans="2:2" ht="16" x14ac:dyDescent="0.2">
      <c r="B5610" s="9"/>
    </row>
    <row r="5611" spans="2:2" ht="16" x14ac:dyDescent="0.2">
      <c r="B5611" s="9"/>
    </row>
    <row r="5612" spans="2:2" ht="16" x14ac:dyDescent="0.2">
      <c r="B5612" s="9"/>
    </row>
    <row r="5613" spans="2:2" ht="16" x14ac:dyDescent="0.2">
      <c r="B5613" s="9"/>
    </row>
    <row r="5614" spans="2:2" ht="16" x14ac:dyDescent="0.2">
      <c r="B5614" s="9"/>
    </row>
    <row r="5615" spans="2:2" ht="16" x14ac:dyDescent="0.2">
      <c r="B5615" s="9"/>
    </row>
    <row r="5616" spans="2:2" ht="16" x14ac:dyDescent="0.2">
      <c r="B5616" s="9"/>
    </row>
    <row r="5617" spans="2:2" ht="16" x14ac:dyDescent="0.2">
      <c r="B5617" s="9"/>
    </row>
    <row r="5618" spans="2:2" ht="16" x14ac:dyDescent="0.2">
      <c r="B5618" s="9"/>
    </row>
    <row r="5619" spans="2:2" ht="16" x14ac:dyDescent="0.2">
      <c r="B5619" s="9"/>
    </row>
    <row r="5620" spans="2:2" ht="16" x14ac:dyDescent="0.2">
      <c r="B5620" s="9"/>
    </row>
    <row r="5621" spans="2:2" ht="16" x14ac:dyDescent="0.2">
      <c r="B5621" s="9"/>
    </row>
    <row r="5622" spans="2:2" ht="16" x14ac:dyDescent="0.2">
      <c r="B5622" s="9"/>
    </row>
    <row r="5623" spans="2:2" ht="16" x14ac:dyDescent="0.2">
      <c r="B5623" s="9"/>
    </row>
    <row r="5624" spans="2:2" ht="16" x14ac:dyDescent="0.2">
      <c r="B5624" s="9"/>
    </row>
    <row r="5625" spans="2:2" ht="16" x14ac:dyDescent="0.2">
      <c r="B5625" s="9"/>
    </row>
    <row r="5626" spans="2:2" ht="16" x14ac:dyDescent="0.2">
      <c r="B5626" s="9"/>
    </row>
    <row r="5627" spans="2:2" ht="16" x14ac:dyDescent="0.2">
      <c r="B5627" s="9"/>
    </row>
    <row r="5628" spans="2:2" ht="16" x14ac:dyDescent="0.2">
      <c r="B5628" s="9"/>
    </row>
    <row r="5629" spans="2:2" ht="16" x14ac:dyDescent="0.2">
      <c r="B5629" s="9"/>
    </row>
    <row r="5630" spans="2:2" ht="16" x14ac:dyDescent="0.2">
      <c r="B5630" s="9"/>
    </row>
    <row r="5631" spans="2:2" ht="16" x14ac:dyDescent="0.2">
      <c r="B5631" s="9"/>
    </row>
    <row r="5632" spans="2:2" ht="16" x14ac:dyDescent="0.2">
      <c r="B5632" s="9"/>
    </row>
    <row r="5633" spans="2:2" ht="16" x14ac:dyDescent="0.2">
      <c r="B5633" s="9"/>
    </row>
    <row r="5634" spans="2:2" ht="16" x14ac:dyDescent="0.2">
      <c r="B5634" s="9"/>
    </row>
    <row r="5635" spans="2:2" ht="16" x14ac:dyDescent="0.2">
      <c r="B5635" s="9"/>
    </row>
    <row r="5636" spans="2:2" ht="16" x14ac:dyDescent="0.2">
      <c r="B5636" s="9"/>
    </row>
    <row r="5637" spans="2:2" ht="16" x14ac:dyDescent="0.2">
      <c r="B5637" s="9"/>
    </row>
    <row r="5638" spans="2:2" ht="16" x14ac:dyDescent="0.2">
      <c r="B5638" s="9"/>
    </row>
    <row r="5639" spans="2:2" ht="16" x14ac:dyDescent="0.2">
      <c r="B5639" s="9"/>
    </row>
    <row r="5640" spans="2:2" ht="16" x14ac:dyDescent="0.2">
      <c r="B5640" s="9"/>
    </row>
    <row r="5641" spans="2:2" ht="16" x14ac:dyDescent="0.2">
      <c r="B5641" s="9"/>
    </row>
    <row r="5642" spans="2:2" ht="16" x14ac:dyDescent="0.2">
      <c r="B5642" s="9"/>
    </row>
    <row r="5643" spans="2:2" ht="16" x14ac:dyDescent="0.2">
      <c r="B5643" s="9"/>
    </row>
    <row r="5644" spans="2:2" ht="16" x14ac:dyDescent="0.2">
      <c r="B5644" s="9"/>
    </row>
    <row r="5645" spans="2:2" ht="16" x14ac:dyDescent="0.2">
      <c r="B5645" s="9"/>
    </row>
    <row r="5646" spans="2:2" ht="16" x14ac:dyDescent="0.2">
      <c r="B5646" s="9"/>
    </row>
    <row r="5647" spans="2:2" ht="16" x14ac:dyDescent="0.2">
      <c r="B5647" s="9"/>
    </row>
    <row r="5648" spans="2:2" ht="16" x14ac:dyDescent="0.2">
      <c r="B5648" s="9"/>
    </row>
    <row r="5649" spans="2:2" ht="16" x14ac:dyDescent="0.2">
      <c r="B5649" s="9"/>
    </row>
    <row r="5650" spans="2:2" ht="16" x14ac:dyDescent="0.2">
      <c r="B5650" s="9"/>
    </row>
    <row r="5651" spans="2:2" ht="16" x14ac:dyDescent="0.2">
      <c r="B5651" s="9"/>
    </row>
    <row r="5652" spans="2:2" ht="16" x14ac:dyDescent="0.2">
      <c r="B5652" s="9"/>
    </row>
    <row r="5653" spans="2:2" ht="16" x14ac:dyDescent="0.2">
      <c r="B5653" s="9"/>
    </row>
    <row r="5654" spans="2:2" ht="16" x14ac:dyDescent="0.2">
      <c r="B5654" s="9"/>
    </row>
    <row r="5655" spans="2:2" ht="16" x14ac:dyDescent="0.2">
      <c r="B5655" s="9"/>
    </row>
    <row r="5656" spans="2:2" ht="16" x14ac:dyDescent="0.2">
      <c r="B5656" s="9"/>
    </row>
    <row r="5657" spans="2:2" ht="16" x14ac:dyDescent="0.2">
      <c r="B5657" s="9"/>
    </row>
    <row r="5658" spans="2:2" ht="16" x14ac:dyDescent="0.2">
      <c r="B5658" s="9"/>
    </row>
    <row r="5659" spans="2:2" ht="16" x14ac:dyDescent="0.2">
      <c r="B5659" s="9"/>
    </row>
    <row r="5660" spans="2:2" ht="16" x14ac:dyDescent="0.2">
      <c r="B5660" s="9"/>
    </row>
    <row r="5661" spans="2:2" ht="16" x14ac:dyDescent="0.2">
      <c r="B5661" s="9"/>
    </row>
    <row r="5662" spans="2:2" ht="16" x14ac:dyDescent="0.2">
      <c r="B5662" s="9"/>
    </row>
    <row r="5663" spans="2:2" ht="16" x14ac:dyDescent="0.2">
      <c r="B5663" s="9"/>
    </row>
    <row r="5664" spans="2:2" ht="16" x14ac:dyDescent="0.2">
      <c r="B5664" s="9"/>
    </row>
    <row r="5665" spans="2:2" ht="16" x14ac:dyDescent="0.2">
      <c r="B5665" s="9"/>
    </row>
    <row r="5666" spans="2:2" ht="16" x14ac:dyDescent="0.2">
      <c r="B5666" s="9"/>
    </row>
    <row r="5667" spans="2:2" ht="16" x14ac:dyDescent="0.2">
      <c r="B5667" s="9"/>
    </row>
    <row r="5668" spans="2:2" ht="16" x14ac:dyDescent="0.2">
      <c r="B5668" s="9"/>
    </row>
    <row r="5669" spans="2:2" ht="16" x14ac:dyDescent="0.2">
      <c r="B5669" s="9"/>
    </row>
    <row r="5670" spans="2:2" ht="16" x14ac:dyDescent="0.2">
      <c r="B5670" s="9"/>
    </row>
    <row r="5671" spans="2:2" ht="16" x14ac:dyDescent="0.2">
      <c r="B5671" s="9"/>
    </row>
    <row r="5672" spans="2:2" ht="16" x14ac:dyDescent="0.2">
      <c r="B5672" s="9"/>
    </row>
    <row r="5673" spans="2:2" ht="16" x14ac:dyDescent="0.2">
      <c r="B5673" s="9"/>
    </row>
    <row r="5674" spans="2:2" ht="16" x14ac:dyDescent="0.2">
      <c r="B5674" s="9"/>
    </row>
    <row r="5675" spans="2:2" ht="16" x14ac:dyDescent="0.2">
      <c r="B5675" s="9"/>
    </row>
    <row r="5676" spans="2:2" ht="16" x14ac:dyDescent="0.2">
      <c r="B5676" s="9"/>
    </row>
    <row r="5677" spans="2:2" ht="16" x14ac:dyDescent="0.2">
      <c r="B5677" s="9"/>
    </row>
    <row r="5678" spans="2:2" ht="16" x14ac:dyDescent="0.2">
      <c r="B5678" s="9"/>
    </row>
    <row r="5679" spans="2:2" ht="16" x14ac:dyDescent="0.2">
      <c r="B5679" s="9"/>
    </row>
    <row r="5680" spans="2:2" ht="16" x14ac:dyDescent="0.2">
      <c r="B5680" s="9"/>
    </row>
    <row r="5681" spans="2:2" ht="16" x14ac:dyDescent="0.2">
      <c r="B5681" s="9"/>
    </row>
    <row r="5682" spans="2:2" ht="16" x14ac:dyDescent="0.2">
      <c r="B5682" s="9"/>
    </row>
    <row r="5683" spans="2:2" ht="16" x14ac:dyDescent="0.2">
      <c r="B5683" s="9"/>
    </row>
    <row r="5684" spans="2:2" ht="16" x14ac:dyDescent="0.2">
      <c r="B5684" s="9"/>
    </row>
    <row r="5685" spans="2:2" ht="16" x14ac:dyDescent="0.2">
      <c r="B5685" s="9"/>
    </row>
    <row r="5686" spans="2:2" ht="16" x14ac:dyDescent="0.2">
      <c r="B5686" s="9"/>
    </row>
    <row r="5687" spans="2:2" ht="16" x14ac:dyDescent="0.2">
      <c r="B5687" s="9"/>
    </row>
    <row r="5688" spans="2:2" ht="16" x14ac:dyDescent="0.2">
      <c r="B5688" s="9"/>
    </row>
    <row r="5689" spans="2:2" ht="16" x14ac:dyDescent="0.2">
      <c r="B5689" s="9"/>
    </row>
    <row r="5690" spans="2:2" ht="16" x14ac:dyDescent="0.2">
      <c r="B5690" s="9"/>
    </row>
    <row r="5691" spans="2:2" ht="16" x14ac:dyDescent="0.2">
      <c r="B5691" s="9"/>
    </row>
    <row r="5692" spans="2:2" ht="16" x14ac:dyDescent="0.2">
      <c r="B5692" s="9"/>
    </row>
    <row r="5693" spans="2:2" ht="16" x14ac:dyDescent="0.2">
      <c r="B5693" s="9"/>
    </row>
    <row r="5694" spans="2:2" ht="16" x14ac:dyDescent="0.2">
      <c r="B5694" s="9"/>
    </row>
    <row r="5695" spans="2:2" ht="16" x14ac:dyDescent="0.2">
      <c r="B5695" s="9"/>
    </row>
    <row r="5696" spans="2:2" ht="16" x14ac:dyDescent="0.2">
      <c r="B5696" s="9"/>
    </row>
    <row r="5697" spans="2:2" ht="16" x14ac:dyDescent="0.2">
      <c r="B5697" s="9"/>
    </row>
    <row r="5698" spans="2:2" ht="16" x14ac:dyDescent="0.2">
      <c r="B5698" s="9"/>
    </row>
    <row r="5699" spans="2:2" ht="16" x14ac:dyDescent="0.2">
      <c r="B5699" s="9"/>
    </row>
    <row r="5700" spans="2:2" ht="16" x14ac:dyDescent="0.2">
      <c r="B5700" s="9"/>
    </row>
    <row r="5701" spans="2:2" ht="16" x14ac:dyDescent="0.2">
      <c r="B5701" s="9"/>
    </row>
    <row r="5702" spans="2:2" ht="16" x14ac:dyDescent="0.2">
      <c r="B5702" s="9"/>
    </row>
    <row r="5703" spans="2:2" ht="16" x14ac:dyDescent="0.2">
      <c r="B5703" s="9"/>
    </row>
    <row r="5704" spans="2:2" ht="16" x14ac:dyDescent="0.2">
      <c r="B5704" s="9"/>
    </row>
    <row r="5705" spans="2:2" ht="16" x14ac:dyDescent="0.2">
      <c r="B5705" s="9"/>
    </row>
    <row r="5706" spans="2:2" ht="16" x14ac:dyDescent="0.2">
      <c r="B5706" s="9"/>
    </row>
    <row r="5707" spans="2:2" ht="16" x14ac:dyDescent="0.2">
      <c r="B5707" s="9"/>
    </row>
    <row r="5708" spans="2:2" ht="16" x14ac:dyDescent="0.2">
      <c r="B5708" s="9"/>
    </row>
    <row r="5709" spans="2:2" ht="16" x14ac:dyDescent="0.2">
      <c r="B5709" s="9"/>
    </row>
    <row r="5710" spans="2:2" ht="16" x14ac:dyDescent="0.2">
      <c r="B5710" s="9"/>
    </row>
    <row r="5711" spans="2:2" ht="16" x14ac:dyDescent="0.2">
      <c r="B5711" s="9"/>
    </row>
    <row r="5712" spans="2:2" ht="16" x14ac:dyDescent="0.2">
      <c r="B5712" s="9"/>
    </row>
    <row r="5713" spans="2:2" ht="16" x14ac:dyDescent="0.2">
      <c r="B5713" s="9"/>
    </row>
    <row r="5714" spans="2:2" ht="16" x14ac:dyDescent="0.2">
      <c r="B5714" s="9"/>
    </row>
    <row r="5715" spans="2:2" ht="16" x14ac:dyDescent="0.2">
      <c r="B5715" s="9"/>
    </row>
    <row r="5716" spans="2:2" ht="16" x14ac:dyDescent="0.2">
      <c r="B5716" s="9"/>
    </row>
    <row r="5717" spans="2:2" ht="16" x14ac:dyDescent="0.2">
      <c r="B5717" s="9"/>
    </row>
    <row r="5718" spans="2:2" ht="16" x14ac:dyDescent="0.2">
      <c r="B5718" s="9"/>
    </row>
    <row r="5719" spans="2:2" ht="16" x14ac:dyDescent="0.2">
      <c r="B5719" s="9"/>
    </row>
    <row r="5720" spans="2:2" ht="16" x14ac:dyDescent="0.2">
      <c r="B5720" s="9"/>
    </row>
    <row r="5721" spans="2:2" ht="16" x14ac:dyDescent="0.2">
      <c r="B5721" s="9"/>
    </row>
    <row r="5722" spans="2:2" ht="16" x14ac:dyDescent="0.2">
      <c r="B5722" s="9"/>
    </row>
    <row r="5723" spans="2:2" ht="16" x14ac:dyDescent="0.2">
      <c r="B5723" s="9"/>
    </row>
    <row r="5724" spans="2:2" ht="16" x14ac:dyDescent="0.2">
      <c r="B5724" s="9"/>
    </row>
    <row r="5725" spans="2:2" ht="16" x14ac:dyDescent="0.2">
      <c r="B5725" s="9"/>
    </row>
    <row r="5726" spans="2:2" ht="16" x14ac:dyDescent="0.2">
      <c r="B5726" s="9"/>
    </row>
    <row r="5727" spans="2:2" ht="16" x14ac:dyDescent="0.2">
      <c r="B5727" s="9"/>
    </row>
    <row r="5728" spans="2:2" ht="16" x14ac:dyDescent="0.2">
      <c r="B5728" s="9"/>
    </row>
    <row r="5729" spans="2:2" ht="16" x14ac:dyDescent="0.2">
      <c r="B5729" s="9"/>
    </row>
    <row r="5730" spans="2:2" ht="16" x14ac:dyDescent="0.2">
      <c r="B5730" s="9"/>
    </row>
    <row r="5731" spans="2:2" ht="16" x14ac:dyDescent="0.2">
      <c r="B5731" s="9"/>
    </row>
    <row r="5732" spans="2:2" ht="16" x14ac:dyDescent="0.2">
      <c r="B5732" s="9"/>
    </row>
    <row r="5733" spans="2:2" ht="16" x14ac:dyDescent="0.2">
      <c r="B5733" s="9"/>
    </row>
    <row r="5734" spans="2:2" ht="16" x14ac:dyDescent="0.2">
      <c r="B5734" s="9"/>
    </row>
    <row r="5735" spans="2:2" ht="16" x14ac:dyDescent="0.2">
      <c r="B5735" s="9"/>
    </row>
    <row r="5736" spans="2:2" ht="16" x14ac:dyDescent="0.2">
      <c r="B5736" s="9"/>
    </row>
    <row r="5737" spans="2:2" ht="16" x14ac:dyDescent="0.2">
      <c r="B5737" s="9"/>
    </row>
    <row r="5738" spans="2:2" ht="16" x14ac:dyDescent="0.2">
      <c r="B5738" s="9"/>
    </row>
    <row r="5739" spans="2:2" ht="16" x14ac:dyDescent="0.2">
      <c r="B5739" s="9"/>
    </row>
    <row r="5740" spans="2:2" ht="16" x14ac:dyDescent="0.2">
      <c r="B5740" s="9"/>
    </row>
    <row r="5741" spans="2:2" ht="16" x14ac:dyDescent="0.2">
      <c r="B5741" s="9"/>
    </row>
    <row r="5742" spans="2:2" ht="16" x14ac:dyDescent="0.2">
      <c r="B5742" s="9"/>
    </row>
    <row r="5743" spans="2:2" ht="16" x14ac:dyDescent="0.2">
      <c r="B5743" s="9"/>
    </row>
    <row r="5744" spans="2:2" ht="16" x14ac:dyDescent="0.2">
      <c r="B5744" s="9"/>
    </row>
    <row r="5745" spans="2:2" ht="16" x14ac:dyDescent="0.2">
      <c r="B5745" s="9"/>
    </row>
    <row r="5746" spans="2:2" ht="16" x14ac:dyDescent="0.2">
      <c r="B5746" s="9"/>
    </row>
    <row r="5747" spans="2:2" ht="16" x14ac:dyDescent="0.2">
      <c r="B5747" s="9"/>
    </row>
    <row r="5748" spans="2:2" ht="16" x14ac:dyDescent="0.2">
      <c r="B5748" s="9"/>
    </row>
    <row r="5749" spans="2:2" ht="16" x14ac:dyDescent="0.2">
      <c r="B5749" s="9"/>
    </row>
    <row r="5750" spans="2:2" ht="16" x14ac:dyDescent="0.2">
      <c r="B5750" s="9"/>
    </row>
    <row r="5751" spans="2:2" ht="16" x14ac:dyDescent="0.2">
      <c r="B5751" s="9"/>
    </row>
    <row r="5752" spans="2:2" ht="16" x14ac:dyDescent="0.2">
      <c r="B5752" s="9"/>
    </row>
    <row r="5753" spans="2:2" ht="16" x14ac:dyDescent="0.2">
      <c r="B5753" s="9"/>
    </row>
    <row r="5754" spans="2:2" ht="16" x14ac:dyDescent="0.2">
      <c r="B5754" s="9"/>
    </row>
    <row r="5755" spans="2:2" ht="16" x14ac:dyDescent="0.2">
      <c r="B5755" s="9"/>
    </row>
    <row r="5756" spans="2:2" ht="16" x14ac:dyDescent="0.2">
      <c r="B5756" s="9"/>
    </row>
    <row r="5757" spans="2:2" ht="16" x14ac:dyDescent="0.2">
      <c r="B5757" s="9"/>
    </row>
    <row r="5758" spans="2:2" ht="16" x14ac:dyDescent="0.2">
      <c r="B5758" s="9"/>
    </row>
    <row r="5759" spans="2:2" ht="16" x14ac:dyDescent="0.2">
      <c r="B5759" s="9"/>
    </row>
    <row r="5760" spans="2:2" ht="16" x14ac:dyDescent="0.2">
      <c r="B5760" s="9"/>
    </row>
    <row r="5761" spans="2:2" ht="16" x14ac:dyDescent="0.2">
      <c r="B5761" s="9"/>
    </row>
    <row r="5762" spans="2:2" ht="16" x14ac:dyDescent="0.2">
      <c r="B5762" s="9"/>
    </row>
    <row r="5763" spans="2:2" ht="16" x14ac:dyDescent="0.2">
      <c r="B5763" s="9"/>
    </row>
    <row r="5764" spans="2:2" ht="16" x14ac:dyDescent="0.2">
      <c r="B5764" s="9"/>
    </row>
    <row r="5765" spans="2:2" ht="16" x14ac:dyDescent="0.2">
      <c r="B5765" s="9"/>
    </row>
    <row r="5766" spans="2:2" ht="16" x14ac:dyDescent="0.2">
      <c r="B5766" s="9"/>
    </row>
    <row r="5767" spans="2:2" ht="16" x14ac:dyDescent="0.2">
      <c r="B5767" s="9"/>
    </row>
    <row r="5768" spans="2:2" ht="16" x14ac:dyDescent="0.2">
      <c r="B5768" s="9"/>
    </row>
    <row r="5769" spans="2:2" ht="16" x14ac:dyDescent="0.2">
      <c r="B5769" s="9"/>
    </row>
    <row r="5770" spans="2:2" ht="16" x14ac:dyDescent="0.2">
      <c r="B5770" s="9"/>
    </row>
    <row r="5771" spans="2:2" ht="16" x14ac:dyDescent="0.2">
      <c r="B5771" s="9"/>
    </row>
    <row r="5772" spans="2:2" ht="16" x14ac:dyDescent="0.2">
      <c r="B5772" s="9"/>
    </row>
    <row r="5773" spans="2:2" ht="16" x14ac:dyDescent="0.2">
      <c r="B5773" s="9"/>
    </row>
    <row r="5774" spans="2:2" ht="16" x14ac:dyDescent="0.2">
      <c r="B5774" s="9"/>
    </row>
    <row r="5775" spans="2:2" ht="16" x14ac:dyDescent="0.2">
      <c r="B5775" s="9"/>
    </row>
    <row r="5776" spans="2:2" ht="16" x14ac:dyDescent="0.2">
      <c r="B5776" s="9"/>
    </row>
    <row r="5777" spans="2:2" ht="16" x14ac:dyDescent="0.2">
      <c r="B5777" s="9"/>
    </row>
    <row r="5778" spans="2:2" ht="16" x14ac:dyDescent="0.2">
      <c r="B5778" s="9"/>
    </row>
    <row r="5779" spans="2:2" ht="16" x14ac:dyDescent="0.2">
      <c r="B5779" s="9"/>
    </row>
    <row r="5780" spans="2:2" ht="16" x14ac:dyDescent="0.2">
      <c r="B5780" s="9"/>
    </row>
    <row r="5781" spans="2:2" ht="16" x14ac:dyDescent="0.2">
      <c r="B5781" s="9"/>
    </row>
    <row r="5782" spans="2:2" ht="16" x14ac:dyDescent="0.2">
      <c r="B5782" s="9"/>
    </row>
    <row r="5783" spans="2:2" ht="16" x14ac:dyDescent="0.2">
      <c r="B5783" s="9"/>
    </row>
    <row r="5784" spans="2:2" ht="16" x14ac:dyDescent="0.2">
      <c r="B5784" s="9"/>
    </row>
    <row r="5785" spans="2:2" ht="16" x14ac:dyDescent="0.2">
      <c r="B5785" s="9"/>
    </row>
    <row r="5786" spans="2:2" ht="16" x14ac:dyDescent="0.2">
      <c r="B5786" s="9"/>
    </row>
    <row r="5787" spans="2:2" ht="16" x14ac:dyDescent="0.2">
      <c r="B5787" s="9"/>
    </row>
    <row r="5788" spans="2:2" ht="16" x14ac:dyDescent="0.2">
      <c r="B5788" s="9"/>
    </row>
    <row r="5789" spans="2:2" ht="16" x14ac:dyDescent="0.2">
      <c r="B5789" s="9"/>
    </row>
    <row r="5790" spans="2:2" ht="16" x14ac:dyDescent="0.2">
      <c r="B5790" s="9"/>
    </row>
    <row r="5791" spans="2:2" ht="16" x14ac:dyDescent="0.2">
      <c r="B5791" s="9"/>
    </row>
    <row r="5792" spans="2:2" ht="16" x14ac:dyDescent="0.2">
      <c r="B5792" s="9"/>
    </row>
    <row r="5793" spans="2:2" ht="16" x14ac:dyDescent="0.2">
      <c r="B5793" s="9"/>
    </row>
    <row r="5794" spans="2:2" ht="16" x14ac:dyDescent="0.2">
      <c r="B5794" s="9"/>
    </row>
    <row r="5795" spans="2:2" ht="16" x14ac:dyDescent="0.2">
      <c r="B5795" s="9"/>
    </row>
    <row r="5796" spans="2:2" ht="16" x14ac:dyDescent="0.2">
      <c r="B5796" s="9"/>
    </row>
    <row r="5797" spans="2:2" ht="16" x14ac:dyDescent="0.2">
      <c r="B5797" s="9"/>
    </row>
    <row r="5798" spans="2:2" ht="16" x14ac:dyDescent="0.2">
      <c r="B5798" s="9"/>
    </row>
    <row r="5799" spans="2:2" ht="16" x14ac:dyDescent="0.2">
      <c r="B5799" s="9"/>
    </row>
    <row r="5800" spans="2:2" ht="16" x14ac:dyDescent="0.2">
      <c r="B5800" s="9"/>
    </row>
    <row r="5801" spans="2:2" ht="16" x14ac:dyDescent="0.2">
      <c r="B5801" s="9"/>
    </row>
    <row r="5802" spans="2:2" ht="16" x14ac:dyDescent="0.2">
      <c r="B5802" s="9"/>
    </row>
    <row r="5803" spans="2:2" ht="16" x14ac:dyDescent="0.2">
      <c r="B5803" s="9"/>
    </row>
    <row r="5804" spans="2:2" ht="16" x14ac:dyDescent="0.2">
      <c r="B5804" s="9"/>
    </row>
    <row r="5805" spans="2:2" ht="16" x14ac:dyDescent="0.2">
      <c r="B5805" s="9"/>
    </row>
    <row r="5806" spans="2:2" ht="16" x14ac:dyDescent="0.2">
      <c r="B5806" s="9"/>
    </row>
    <row r="5807" spans="2:2" ht="16" x14ac:dyDescent="0.2">
      <c r="B5807" s="9"/>
    </row>
    <row r="5808" spans="2:2" ht="16" x14ac:dyDescent="0.2">
      <c r="B5808" s="9"/>
    </row>
    <row r="5809" spans="2:2" ht="16" x14ac:dyDescent="0.2">
      <c r="B5809" s="9"/>
    </row>
    <row r="5810" spans="2:2" ht="16" x14ac:dyDescent="0.2">
      <c r="B5810" s="9"/>
    </row>
    <row r="5811" spans="2:2" ht="16" x14ac:dyDescent="0.2">
      <c r="B5811" s="9"/>
    </row>
    <row r="5812" spans="2:2" ht="16" x14ac:dyDescent="0.2">
      <c r="B5812" s="9"/>
    </row>
    <row r="5813" spans="2:2" ht="16" x14ac:dyDescent="0.2">
      <c r="B5813" s="9"/>
    </row>
    <row r="5814" spans="2:2" ht="16" x14ac:dyDescent="0.2">
      <c r="B5814" s="9"/>
    </row>
    <row r="5815" spans="2:2" ht="16" x14ac:dyDescent="0.2">
      <c r="B5815" s="9"/>
    </row>
    <row r="5816" spans="2:2" ht="16" x14ac:dyDescent="0.2">
      <c r="B5816" s="9"/>
    </row>
    <row r="5817" spans="2:2" ht="16" x14ac:dyDescent="0.2">
      <c r="B5817" s="9"/>
    </row>
    <row r="5818" spans="2:2" ht="16" x14ac:dyDescent="0.2">
      <c r="B5818" s="9"/>
    </row>
    <row r="5819" spans="2:2" ht="16" x14ac:dyDescent="0.2">
      <c r="B5819" s="9"/>
    </row>
    <row r="5820" spans="2:2" ht="16" x14ac:dyDescent="0.2">
      <c r="B5820" s="9"/>
    </row>
    <row r="5821" spans="2:2" ht="16" x14ac:dyDescent="0.2">
      <c r="B5821" s="9"/>
    </row>
    <row r="5822" spans="2:2" ht="16" x14ac:dyDescent="0.2">
      <c r="B5822" s="9"/>
    </row>
    <row r="5823" spans="2:2" ht="16" x14ac:dyDescent="0.2">
      <c r="B5823" s="9"/>
    </row>
    <row r="5824" spans="2:2" ht="16" x14ac:dyDescent="0.2">
      <c r="B5824" s="9"/>
    </row>
    <row r="5825" spans="2:2" ht="16" x14ac:dyDescent="0.2">
      <c r="B5825" s="9"/>
    </row>
    <row r="5826" spans="2:2" ht="16" x14ac:dyDescent="0.2">
      <c r="B5826" s="9"/>
    </row>
    <row r="5827" spans="2:2" ht="16" x14ac:dyDescent="0.2">
      <c r="B5827" s="9"/>
    </row>
    <row r="5828" spans="2:2" ht="16" x14ac:dyDescent="0.2">
      <c r="B5828" s="9"/>
    </row>
    <row r="5829" spans="2:2" ht="16" x14ac:dyDescent="0.2">
      <c r="B5829" s="9"/>
    </row>
    <row r="5830" spans="2:2" ht="16" x14ac:dyDescent="0.2">
      <c r="B5830" s="9"/>
    </row>
    <row r="5831" spans="2:2" ht="16" x14ac:dyDescent="0.2">
      <c r="B5831" s="9"/>
    </row>
    <row r="5832" spans="2:2" ht="16" x14ac:dyDescent="0.2">
      <c r="B5832" s="9"/>
    </row>
    <row r="5833" spans="2:2" ht="16" x14ac:dyDescent="0.2">
      <c r="B5833" s="9"/>
    </row>
    <row r="5834" spans="2:2" ht="16" x14ac:dyDescent="0.2">
      <c r="B5834" s="9"/>
    </row>
    <row r="5835" spans="2:2" ht="16" x14ac:dyDescent="0.2">
      <c r="B5835" s="9"/>
    </row>
    <row r="5836" spans="2:2" ht="16" x14ac:dyDescent="0.2">
      <c r="B5836" s="9"/>
    </row>
    <row r="5837" spans="2:2" ht="16" x14ac:dyDescent="0.2">
      <c r="B5837" s="9"/>
    </row>
    <row r="5838" spans="2:2" ht="16" x14ac:dyDescent="0.2">
      <c r="B5838" s="9"/>
    </row>
    <row r="5839" spans="2:2" ht="16" x14ac:dyDescent="0.2">
      <c r="B5839" s="9"/>
    </row>
    <row r="5840" spans="2:2" ht="16" x14ac:dyDescent="0.2">
      <c r="B5840" s="9"/>
    </row>
    <row r="5841" spans="2:2" ht="16" x14ac:dyDescent="0.2">
      <c r="B5841" s="9"/>
    </row>
    <row r="5842" spans="2:2" ht="16" x14ac:dyDescent="0.2">
      <c r="B5842" s="9"/>
    </row>
    <row r="5843" spans="2:2" ht="16" x14ac:dyDescent="0.2">
      <c r="B5843" s="9"/>
    </row>
    <row r="5844" spans="2:2" ht="16" x14ac:dyDescent="0.2">
      <c r="B5844" s="9"/>
    </row>
    <row r="5845" spans="2:2" ht="16" x14ac:dyDescent="0.2">
      <c r="B5845" s="9"/>
    </row>
    <row r="5846" spans="2:2" ht="16" x14ac:dyDescent="0.2">
      <c r="B5846" s="9"/>
    </row>
    <row r="5847" spans="2:2" ht="16" x14ac:dyDescent="0.2">
      <c r="B5847" s="9"/>
    </row>
    <row r="5848" spans="2:2" ht="16" x14ac:dyDescent="0.2">
      <c r="B5848" s="9"/>
    </row>
    <row r="5849" spans="2:2" ht="16" x14ac:dyDescent="0.2">
      <c r="B5849" s="9"/>
    </row>
    <row r="5850" spans="2:2" ht="16" x14ac:dyDescent="0.2">
      <c r="B5850" s="9"/>
    </row>
    <row r="5851" spans="2:2" ht="16" x14ac:dyDescent="0.2">
      <c r="B5851" s="9"/>
    </row>
    <row r="5852" spans="2:2" ht="16" x14ac:dyDescent="0.2">
      <c r="B5852" s="9"/>
    </row>
    <row r="5853" spans="2:2" ht="16" x14ac:dyDescent="0.2">
      <c r="B5853" s="9"/>
    </row>
    <row r="5854" spans="2:2" ht="16" x14ac:dyDescent="0.2">
      <c r="B5854" s="9"/>
    </row>
    <row r="5855" spans="2:2" ht="16" x14ac:dyDescent="0.2">
      <c r="B5855" s="9"/>
    </row>
    <row r="5856" spans="2:2" ht="16" x14ac:dyDescent="0.2">
      <c r="B5856" s="9"/>
    </row>
    <row r="5857" spans="2:2" ht="16" x14ac:dyDescent="0.2">
      <c r="B5857" s="9"/>
    </row>
    <row r="5858" spans="2:2" ht="16" x14ac:dyDescent="0.2">
      <c r="B5858" s="9"/>
    </row>
    <row r="5859" spans="2:2" ht="16" x14ac:dyDescent="0.2">
      <c r="B5859" s="9"/>
    </row>
    <row r="5860" spans="2:2" ht="16" x14ac:dyDescent="0.2">
      <c r="B5860" s="9"/>
    </row>
    <row r="5861" spans="2:2" ht="16" x14ac:dyDescent="0.2">
      <c r="B5861" s="9"/>
    </row>
    <row r="5862" spans="2:2" ht="16" x14ac:dyDescent="0.2">
      <c r="B5862" s="9"/>
    </row>
    <row r="5863" spans="2:2" ht="16" x14ac:dyDescent="0.2">
      <c r="B5863" s="9"/>
    </row>
    <row r="5864" spans="2:2" ht="16" x14ac:dyDescent="0.2">
      <c r="B5864" s="9"/>
    </row>
    <row r="5865" spans="2:2" ht="16" x14ac:dyDescent="0.2">
      <c r="B5865" s="9"/>
    </row>
    <row r="5866" spans="2:2" ht="16" x14ac:dyDescent="0.2">
      <c r="B5866" s="9"/>
    </row>
    <row r="5867" spans="2:2" ht="16" x14ac:dyDescent="0.2">
      <c r="B5867" s="9"/>
    </row>
    <row r="5868" spans="2:2" ht="16" x14ac:dyDescent="0.2">
      <c r="B5868" s="9"/>
    </row>
    <row r="5869" spans="2:2" ht="16" x14ac:dyDescent="0.2">
      <c r="B5869" s="9"/>
    </row>
    <row r="5870" spans="2:2" ht="16" x14ac:dyDescent="0.2">
      <c r="B5870" s="9"/>
    </row>
    <row r="5871" spans="2:2" ht="16" x14ac:dyDescent="0.2">
      <c r="B5871" s="9"/>
    </row>
    <row r="5872" spans="2:2" ht="16" x14ac:dyDescent="0.2">
      <c r="B5872" s="9"/>
    </row>
    <row r="5873" spans="2:2" ht="16" x14ac:dyDescent="0.2">
      <c r="B5873" s="9"/>
    </row>
    <row r="5874" spans="2:2" ht="16" x14ac:dyDescent="0.2">
      <c r="B5874" s="9"/>
    </row>
    <row r="5875" spans="2:2" ht="16" x14ac:dyDescent="0.2">
      <c r="B5875" s="9"/>
    </row>
    <row r="5876" spans="2:2" ht="16" x14ac:dyDescent="0.2">
      <c r="B5876" s="9"/>
    </row>
    <row r="5877" spans="2:2" ht="16" x14ac:dyDescent="0.2">
      <c r="B5877" s="9"/>
    </row>
    <row r="5878" spans="2:2" ht="16" x14ac:dyDescent="0.2">
      <c r="B5878" s="9"/>
    </row>
    <row r="5879" spans="2:2" ht="16" x14ac:dyDescent="0.2">
      <c r="B5879" s="9"/>
    </row>
    <row r="5880" spans="2:2" ht="16" x14ac:dyDescent="0.2">
      <c r="B5880" s="9"/>
    </row>
    <row r="5881" spans="2:2" ht="16" x14ac:dyDescent="0.2">
      <c r="B5881" s="9"/>
    </row>
    <row r="5882" spans="2:2" ht="16" x14ac:dyDescent="0.2">
      <c r="B5882" s="9"/>
    </row>
    <row r="5883" spans="2:2" ht="16" x14ac:dyDescent="0.2">
      <c r="B5883" s="9"/>
    </row>
    <row r="5884" spans="2:2" ht="16" x14ac:dyDescent="0.2">
      <c r="B5884" s="9"/>
    </row>
    <row r="5885" spans="2:2" ht="16" x14ac:dyDescent="0.2">
      <c r="B5885" s="9"/>
    </row>
    <row r="5886" spans="2:2" ht="16" x14ac:dyDescent="0.2">
      <c r="B5886" s="9"/>
    </row>
    <row r="5887" spans="2:2" ht="16" x14ac:dyDescent="0.2">
      <c r="B5887" s="9"/>
    </row>
    <row r="5888" spans="2:2" ht="16" x14ac:dyDescent="0.2">
      <c r="B5888" s="9"/>
    </row>
    <row r="5889" spans="2:2" ht="16" x14ac:dyDescent="0.2">
      <c r="B5889" s="9"/>
    </row>
    <row r="5890" spans="2:2" ht="16" x14ac:dyDescent="0.2">
      <c r="B5890" s="9"/>
    </row>
    <row r="5891" spans="2:2" ht="16" x14ac:dyDescent="0.2">
      <c r="B5891" s="9"/>
    </row>
    <row r="5892" spans="2:2" ht="16" x14ac:dyDescent="0.2">
      <c r="B5892" s="9"/>
    </row>
    <row r="5893" spans="2:2" ht="16" x14ac:dyDescent="0.2">
      <c r="B5893" s="9"/>
    </row>
    <row r="5894" spans="2:2" ht="16" x14ac:dyDescent="0.2">
      <c r="B5894" s="9"/>
    </row>
    <row r="5895" spans="2:2" ht="16" x14ac:dyDescent="0.2">
      <c r="B5895" s="9"/>
    </row>
    <row r="5896" spans="2:2" ht="16" x14ac:dyDescent="0.2">
      <c r="B5896" s="9"/>
    </row>
    <row r="5897" spans="2:2" ht="16" x14ac:dyDescent="0.2">
      <c r="B5897" s="9"/>
    </row>
    <row r="5898" spans="2:2" ht="16" x14ac:dyDescent="0.2">
      <c r="B5898" s="9"/>
    </row>
    <row r="5899" spans="2:2" ht="16" x14ac:dyDescent="0.2">
      <c r="B5899" s="9"/>
    </row>
    <row r="5900" spans="2:2" ht="16" x14ac:dyDescent="0.2">
      <c r="B5900" s="9"/>
    </row>
    <row r="5901" spans="2:2" ht="16" x14ac:dyDescent="0.2">
      <c r="B5901" s="9"/>
    </row>
    <row r="5902" spans="2:2" ht="16" x14ac:dyDescent="0.2">
      <c r="B5902" s="9"/>
    </row>
    <row r="5903" spans="2:2" ht="16" x14ac:dyDescent="0.2">
      <c r="B5903" s="9"/>
    </row>
    <row r="5904" spans="2:2" ht="16" x14ac:dyDescent="0.2">
      <c r="B5904" s="9"/>
    </row>
    <row r="5905" spans="2:2" ht="16" x14ac:dyDescent="0.2">
      <c r="B5905" s="9"/>
    </row>
    <row r="5906" spans="2:2" ht="16" x14ac:dyDescent="0.2">
      <c r="B5906" s="9"/>
    </row>
    <row r="5907" spans="2:2" ht="16" x14ac:dyDescent="0.2">
      <c r="B5907" s="9"/>
    </row>
    <row r="5908" spans="2:2" ht="16" x14ac:dyDescent="0.2">
      <c r="B5908" s="9"/>
    </row>
    <row r="5909" spans="2:2" ht="16" x14ac:dyDescent="0.2">
      <c r="B5909" s="9"/>
    </row>
    <row r="5910" spans="2:2" ht="16" x14ac:dyDescent="0.2">
      <c r="B5910" s="9"/>
    </row>
    <row r="5911" spans="2:2" ht="16" x14ac:dyDescent="0.2">
      <c r="B5911" s="9"/>
    </row>
    <row r="5912" spans="2:2" ht="16" x14ac:dyDescent="0.2">
      <c r="B5912" s="9"/>
    </row>
    <row r="5913" spans="2:2" ht="16" x14ac:dyDescent="0.2">
      <c r="B5913" s="9"/>
    </row>
    <row r="5914" spans="2:2" ht="16" x14ac:dyDescent="0.2">
      <c r="B5914" s="9"/>
    </row>
    <row r="5915" spans="2:2" ht="16" x14ac:dyDescent="0.2">
      <c r="B5915" s="9"/>
    </row>
    <row r="5916" spans="2:2" ht="16" x14ac:dyDescent="0.2">
      <c r="B5916" s="9"/>
    </row>
    <row r="5917" spans="2:2" ht="16" x14ac:dyDescent="0.2">
      <c r="B5917" s="9"/>
    </row>
    <row r="5918" spans="2:2" ht="16" x14ac:dyDescent="0.2">
      <c r="B5918" s="9"/>
    </row>
    <row r="5919" spans="2:2" ht="16" x14ac:dyDescent="0.2">
      <c r="B5919" s="9"/>
    </row>
    <row r="5920" spans="2:2" ht="16" x14ac:dyDescent="0.2">
      <c r="B5920" s="9"/>
    </row>
    <row r="5921" spans="2:2" ht="16" x14ac:dyDescent="0.2">
      <c r="B5921" s="9"/>
    </row>
    <row r="5922" spans="2:2" ht="16" x14ac:dyDescent="0.2">
      <c r="B5922" s="9"/>
    </row>
    <row r="5923" spans="2:2" ht="16" x14ac:dyDescent="0.2">
      <c r="B5923" s="9"/>
    </row>
    <row r="5924" spans="2:2" ht="16" x14ac:dyDescent="0.2">
      <c r="B5924" s="9"/>
    </row>
    <row r="5925" spans="2:2" ht="16" x14ac:dyDescent="0.2">
      <c r="B5925" s="9"/>
    </row>
    <row r="5926" spans="2:2" ht="16" x14ac:dyDescent="0.2">
      <c r="B5926" s="9"/>
    </row>
    <row r="5927" spans="2:2" ht="16" x14ac:dyDescent="0.2">
      <c r="B5927" s="9"/>
    </row>
    <row r="5928" spans="2:2" ht="16" x14ac:dyDescent="0.2">
      <c r="B5928" s="9"/>
    </row>
    <row r="5929" spans="2:2" ht="16" x14ac:dyDescent="0.2">
      <c r="B5929" s="9"/>
    </row>
    <row r="5930" spans="2:2" ht="16" x14ac:dyDescent="0.2">
      <c r="B5930" s="9"/>
    </row>
    <row r="5931" spans="2:2" ht="16" x14ac:dyDescent="0.2">
      <c r="B5931" s="9"/>
    </row>
    <row r="5932" spans="2:2" ht="16" x14ac:dyDescent="0.2">
      <c r="B5932" s="9"/>
    </row>
    <row r="5933" spans="2:2" ht="16" x14ac:dyDescent="0.2">
      <c r="B5933" s="9"/>
    </row>
    <row r="5934" spans="2:2" ht="16" x14ac:dyDescent="0.2">
      <c r="B5934" s="9"/>
    </row>
    <row r="5935" spans="2:2" ht="16" x14ac:dyDescent="0.2">
      <c r="B5935" s="9"/>
    </row>
    <row r="5936" spans="2:2" ht="16" x14ac:dyDescent="0.2">
      <c r="B5936" s="9"/>
    </row>
    <row r="5937" spans="2:2" ht="16" x14ac:dyDescent="0.2">
      <c r="B5937" s="9"/>
    </row>
    <row r="5938" spans="2:2" ht="16" x14ac:dyDescent="0.2">
      <c r="B5938" s="9"/>
    </row>
    <row r="5939" spans="2:2" ht="16" x14ac:dyDescent="0.2">
      <c r="B5939" s="9"/>
    </row>
    <row r="5940" spans="2:2" ht="16" x14ac:dyDescent="0.2">
      <c r="B5940" s="9"/>
    </row>
    <row r="5941" spans="2:2" ht="16" x14ac:dyDescent="0.2">
      <c r="B5941" s="9"/>
    </row>
    <row r="5942" spans="2:2" ht="16" x14ac:dyDescent="0.2">
      <c r="B5942" s="9"/>
    </row>
    <row r="5943" spans="2:2" ht="16" x14ac:dyDescent="0.2">
      <c r="B5943" s="9"/>
    </row>
    <row r="5944" spans="2:2" ht="16" x14ac:dyDescent="0.2">
      <c r="B5944" s="9"/>
    </row>
    <row r="5945" spans="2:2" ht="16" x14ac:dyDescent="0.2">
      <c r="B5945" s="9"/>
    </row>
    <row r="5946" spans="2:2" ht="16" x14ac:dyDescent="0.2">
      <c r="B5946" s="9"/>
    </row>
    <row r="5947" spans="2:2" ht="16" x14ac:dyDescent="0.2">
      <c r="B5947" s="9"/>
    </row>
    <row r="5948" spans="2:2" ht="16" x14ac:dyDescent="0.2">
      <c r="B5948" s="9"/>
    </row>
    <row r="5949" spans="2:2" ht="16" x14ac:dyDescent="0.2">
      <c r="B5949" s="9"/>
    </row>
    <row r="5950" spans="2:2" ht="16" x14ac:dyDescent="0.2">
      <c r="B5950" s="9"/>
    </row>
    <row r="5951" spans="2:2" ht="16" x14ac:dyDescent="0.2">
      <c r="B5951" s="9"/>
    </row>
    <row r="5952" spans="2:2" ht="16" x14ac:dyDescent="0.2">
      <c r="B5952" s="9"/>
    </row>
    <row r="5953" spans="2:2" ht="16" x14ac:dyDescent="0.2">
      <c r="B5953" s="9"/>
    </row>
    <row r="5954" spans="2:2" ht="16" x14ac:dyDescent="0.2">
      <c r="B5954" s="9"/>
    </row>
    <row r="5955" spans="2:2" ht="16" x14ac:dyDescent="0.2">
      <c r="B5955" s="9"/>
    </row>
    <row r="5956" spans="2:2" ht="16" x14ac:dyDescent="0.2">
      <c r="B5956" s="9"/>
    </row>
    <row r="5957" spans="2:2" ht="16" x14ac:dyDescent="0.2">
      <c r="B5957" s="9"/>
    </row>
    <row r="5958" spans="2:2" ht="16" x14ac:dyDescent="0.2">
      <c r="B5958" s="9"/>
    </row>
    <row r="5959" spans="2:2" ht="16" x14ac:dyDescent="0.2">
      <c r="B5959" s="9"/>
    </row>
    <row r="5960" spans="2:2" ht="16" x14ac:dyDescent="0.2">
      <c r="B5960" s="9"/>
    </row>
    <row r="5961" spans="2:2" ht="16" x14ac:dyDescent="0.2">
      <c r="B5961" s="9"/>
    </row>
    <row r="5962" spans="2:2" ht="16" x14ac:dyDescent="0.2">
      <c r="B5962" s="9"/>
    </row>
    <row r="5963" spans="2:2" ht="16" x14ac:dyDescent="0.2">
      <c r="B5963" s="9"/>
    </row>
    <row r="5964" spans="2:2" ht="16" x14ac:dyDescent="0.2">
      <c r="B5964" s="9"/>
    </row>
    <row r="5965" spans="2:2" ht="16" x14ac:dyDescent="0.2">
      <c r="B5965" s="9"/>
    </row>
    <row r="5966" spans="2:2" ht="16" x14ac:dyDescent="0.2">
      <c r="B5966" s="9"/>
    </row>
    <row r="5967" spans="2:2" ht="16" x14ac:dyDescent="0.2">
      <c r="B5967" s="9"/>
    </row>
    <row r="5968" spans="2:2" ht="16" x14ac:dyDescent="0.2">
      <c r="B5968" s="9"/>
    </row>
    <row r="5969" spans="2:2" ht="16" x14ac:dyDescent="0.2">
      <c r="B5969" s="9"/>
    </row>
    <row r="5970" spans="2:2" ht="16" x14ac:dyDescent="0.2">
      <c r="B5970" s="9"/>
    </row>
    <row r="5971" spans="2:2" ht="16" x14ac:dyDescent="0.2">
      <c r="B5971" s="9"/>
    </row>
    <row r="5972" spans="2:2" ht="16" x14ac:dyDescent="0.2">
      <c r="B5972" s="9"/>
    </row>
    <row r="5973" spans="2:2" ht="16" x14ac:dyDescent="0.2">
      <c r="B5973" s="9"/>
    </row>
    <row r="5974" spans="2:2" ht="16" x14ac:dyDescent="0.2">
      <c r="B5974" s="9"/>
    </row>
    <row r="5975" spans="2:2" ht="16" x14ac:dyDescent="0.2">
      <c r="B5975" s="9"/>
    </row>
    <row r="5976" spans="2:2" ht="16" x14ac:dyDescent="0.2">
      <c r="B5976" s="9"/>
    </row>
    <row r="5977" spans="2:2" ht="16" x14ac:dyDescent="0.2">
      <c r="B5977" s="9"/>
    </row>
    <row r="5978" spans="2:2" ht="16" x14ac:dyDescent="0.2">
      <c r="B5978" s="9"/>
    </row>
    <row r="5979" spans="2:2" ht="16" x14ac:dyDescent="0.2">
      <c r="B5979" s="9"/>
    </row>
    <row r="5980" spans="2:2" ht="16" x14ac:dyDescent="0.2">
      <c r="B5980" s="9"/>
    </row>
    <row r="5981" spans="2:2" ht="16" x14ac:dyDescent="0.2">
      <c r="B5981" s="9"/>
    </row>
    <row r="5982" spans="2:2" ht="16" x14ac:dyDescent="0.2">
      <c r="B5982" s="9"/>
    </row>
    <row r="5983" spans="2:2" ht="16" x14ac:dyDescent="0.2">
      <c r="B5983" s="9"/>
    </row>
    <row r="5984" spans="2:2" ht="16" x14ac:dyDescent="0.2">
      <c r="B5984" s="9"/>
    </row>
    <row r="5985" spans="2:2" ht="16" x14ac:dyDescent="0.2">
      <c r="B5985" s="9"/>
    </row>
    <row r="5986" spans="2:2" ht="16" x14ac:dyDescent="0.2">
      <c r="B5986" s="9"/>
    </row>
    <row r="5987" spans="2:2" ht="16" x14ac:dyDescent="0.2">
      <c r="B5987" s="9"/>
    </row>
    <row r="5988" spans="2:2" ht="16" x14ac:dyDescent="0.2">
      <c r="B5988" s="9"/>
    </row>
    <row r="5989" spans="2:2" ht="16" x14ac:dyDescent="0.2">
      <c r="B5989" s="9"/>
    </row>
    <row r="5990" spans="2:2" ht="16" x14ac:dyDescent="0.2">
      <c r="B5990" s="9"/>
    </row>
    <row r="5991" spans="2:2" ht="16" x14ac:dyDescent="0.2">
      <c r="B5991" s="9"/>
    </row>
    <row r="5992" spans="2:2" ht="16" x14ac:dyDescent="0.2">
      <c r="B5992" s="9"/>
    </row>
    <row r="5993" spans="2:2" ht="16" x14ac:dyDescent="0.2">
      <c r="B5993" s="9"/>
    </row>
    <row r="5994" spans="2:2" ht="16" x14ac:dyDescent="0.2">
      <c r="B5994" s="9"/>
    </row>
    <row r="5995" spans="2:2" ht="16" x14ac:dyDescent="0.2">
      <c r="B5995" s="9"/>
    </row>
    <row r="5996" spans="2:2" ht="16" x14ac:dyDescent="0.2">
      <c r="B5996" s="9"/>
    </row>
    <row r="5997" spans="2:2" ht="16" x14ac:dyDescent="0.2">
      <c r="B5997" s="9"/>
    </row>
    <row r="5998" spans="2:2" ht="16" x14ac:dyDescent="0.2">
      <c r="B5998" s="9"/>
    </row>
    <row r="5999" spans="2:2" ht="16" x14ac:dyDescent="0.2">
      <c r="B5999" s="9"/>
    </row>
    <row r="6000" spans="2:2" ht="16" x14ac:dyDescent="0.2">
      <c r="B6000" s="9"/>
    </row>
    <row r="6001" spans="2:2" ht="16" x14ac:dyDescent="0.2">
      <c r="B6001" s="9"/>
    </row>
    <row r="6002" spans="2:2" ht="16" x14ac:dyDescent="0.2">
      <c r="B6002" s="9"/>
    </row>
    <row r="6003" spans="2:2" ht="16" x14ac:dyDescent="0.2">
      <c r="B6003" s="9"/>
    </row>
    <row r="6004" spans="2:2" ht="16" x14ac:dyDescent="0.2">
      <c r="B6004" s="9"/>
    </row>
    <row r="6005" spans="2:2" ht="16" x14ac:dyDescent="0.2">
      <c r="B6005" s="9"/>
    </row>
    <row r="6006" spans="2:2" ht="16" x14ac:dyDescent="0.2">
      <c r="B6006" s="9"/>
    </row>
    <row r="6007" spans="2:2" ht="16" x14ac:dyDescent="0.2">
      <c r="B6007" s="9"/>
    </row>
    <row r="6008" spans="2:2" ht="16" x14ac:dyDescent="0.2">
      <c r="B6008" s="9"/>
    </row>
    <row r="6009" spans="2:2" ht="16" x14ac:dyDescent="0.2">
      <c r="B6009" s="9"/>
    </row>
    <row r="6010" spans="2:2" ht="16" x14ac:dyDescent="0.2">
      <c r="B6010" s="9"/>
    </row>
    <row r="6011" spans="2:2" ht="16" x14ac:dyDescent="0.2">
      <c r="B6011" s="9"/>
    </row>
    <row r="6012" spans="2:2" ht="16" x14ac:dyDescent="0.2">
      <c r="B6012" s="9"/>
    </row>
    <row r="6013" spans="2:2" ht="16" x14ac:dyDescent="0.2">
      <c r="B6013" s="9"/>
    </row>
    <row r="6014" spans="2:2" ht="16" x14ac:dyDescent="0.2">
      <c r="B6014" s="9"/>
    </row>
    <row r="6015" spans="2:2" ht="16" x14ac:dyDescent="0.2">
      <c r="B6015" s="9"/>
    </row>
    <row r="6016" spans="2:2" ht="16" x14ac:dyDescent="0.2">
      <c r="B6016" s="9"/>
    </row>
    <row r="6017" spans="2:2" ht="16" x14ac:dyDescent="0.2">
      <c r="B6017" s="9"/>
    </row>
    <row r="6018" spans="2:2" ht="16" x14ac:dyDescent="0.2">
      <c r="B6018" s="9"/>
    </row>
    <row r="6019" spans="2:2" ht="16" x14ac:dyDescent="0.2">
      <c r="B6019" s="9"/>
    </row>
    <row r="6020" spans="2:2" ht="16" x14ac:dyDescent="0.2">
      <c r="B6020" s="9"/>
    </row>
    <row r="6021" spans="2:2" ht="16" x14ac:dyDescent="0.2">
      <c r="B6021" s="9"/>
    </row>
    <row r="6022" spans="2:2" ht="16" x14ac:dyDescent="0.2">
      <c r="B6022" s="9"/>
    </row>
    <row r="6023" spans="2:2" ht="16" x14ac:dyDescent="0.2">
      <c r="B6023" s="9"/>
    </row>
    <row r="6024" spans="2:2" ht="16" x14ac:dyDescent="0.2">
      <c r="B6024" s="9"/>
    </row>
    <row r="6025" spans="2:2" ht="16" x14ac:dyDescent="0.2">
      <c r="B6025" s="9"/>
    </row>
    <row r="6026" spans="2:2" ht="16" x14ac:dyDescent="0.2">
      <c r="B6026" s="9"/>
    </row>
    <row r="6027" spans="2:2" ht="16" x14ac:dyDescent="0.2">
      <c r="B6027" s="9"/>
    </row>
    <row r="6028" spans="2:2" ht="16" x14ac:dyDescent="0.2">
      <c r="B6028" s="9"/>
    </row>
    <row r="6029" spans="2:2" ht="16" x14ac:dyDescent="0.2">
      <c r="B6029" s="9"/>
    </row>
    <row r="6030" spans="2:2" ht="16" x14ac:dyDescent="0.2">
      <c r="B6030" s="9"/>
    </row>
    <row r="6031" spans="2:2" ht="16" x14ac:dyDescent="0.2">
      <c r="B6031" s="9"/>
    </row>
    <row r="6032" spans="2:2" ht="16" x14ac:dyDescent="0.2">
      <c r="B6032" s="9"/>
    </row>
    <row r="6033" spans="2:2" ht="16" x14ac:dyDescent="0.2">
      <c r="B6033" s="9"/>
    </row>
    <row r="6034" spans="2:2" ht="16" x14ac:dyDescent="0.2">
      <c r="B6034" s="9"/>
    </row>
    <row r="6035" spans="2:2" ht="16" x14ac:dyDescent="0.2">
      <c r="B6035" s="9"/>
    </row>
    <row r="6036" spans="2:2" ht="16" x14ac:dyDescent="0.2">
      <c r="B6036" s="9"/>
    </row>
    <row r="6037" spans="2:2" ht="16" x14ac:dyDescent="0.2">
      <c r="B6037" s="9"/>
    </row>
    <row r="6038" spans="2:2" ht="16" x14ac:dyDescent="0.2">
      <c r="B6038" s="9"/>
    </row>
    <row r="6039" spans="2:2" ht="16" x14ac:dyDescent="0.2">
      <c r="B6039" s="9"/>
    </row>
    <row r="6040" spans="2:2" ht="16" x14ac:dyDescent="0.2">
      <c r="B6040" s="9"/>
    </row>
    <row r="6041" spans="2:2" ht="16" x14ac:dyDescent="0.2">
      <c r="B6041" s="9"/>
    </row>
    <row r="6042" spans="2:2" ht="16" x14ac:dyDescent="0.2">
      <c r="B6042" s="9"/>
    </row>
    <row r="6043" spans="2:2" ht="16" x14ac:dyDescent="0.2">
      <c r="B6043" s="9"/>
    </row>
    <row r="6044" spans="2:2" ht="16" x14ac:dyDescent="0.2">
      <c r="B6044" s="9"/>
    </row>
    <row r="6045" spans="2:2" ht="16" x14ac:dyDescent="0.2">
      <c r="B6045" s="9"/>
    </row>
    <row r="6046" spans="2:2" ht="16" x14ac:dyDescent="0.2">
      <c r="B6046" s="9"/>
    </row>
    <row r="6047" spans="2:2" ht="16" x14ac:dyDescent="0.2">
      <c r="B6047" s="9"/>
    </row>
    <row r="6048" spans="2:2" ht="16" x14ac:dyDescent="0.2">
      <c r="B6048" s="9"/>
    </row>
    <row r="6049" spans="2:2" ht="16" x14ac:dyDescent="0.2">
      <c r="B6049" s="9"/>
    </row>
    <row r="6050" spans="2:2" ht="16" x14ac:dyDescent="0.2">
      <c r="B6050" s="9"/>
    </row>
    <row r="6051" spans="2:2" ht="16" x14ac:dyDescent="0.2">
      <c r="B6051" s="9"/>
    </row>
    <row r="6052" spans="2:2" ht="16" x14ac:dyDescent="0.2">
      <c r="B6052" s="9"/>
    </row>
    <row r="6053" spans="2:2" ht="16" x14ac:dyDescent="0.2">
      <c r="B6053" s="9"/>
    </row>
    <row r="6054" spans="2:2" ht="16" x14ac:dyDescent="0.2">
      <c r="B6054" s="9"/>
    </row>
    <row r="6055" spans="2:2" ht="16" x14ac:dyDescent="0.2">
      <c r="B6055" s="9"/>
    </row>
    <row r="6056" spans="2:2" ht="16" x14ac:dyDescent="0.2">
      <c r="B6056" s="9"/>
    </row>
    <row r="6057" spans="2:2" ht="16" x14ac:dyDescent="0.2">
      <c r="B6057" s="9"/>
    </row>
    <row r="6058" spans="2:2" ht="16" x14ac:dyDescent="0.2">
      <c r="B6058" s="9"/>
    </row>
    <row r="6059" spans="2:2" ht="16" x14ac:dyDescent="0.2">
      <c r="B6059" s="9"/>
    </row>
    <row r="6060" spans="2:2" ht="16" x14ac:dyDescent="0.2">
      <c r="B6060" s="9"/>
    </row>
    <row r="6061" spans="2:2" ht="16" x14ac:dyDescent="0.2">
      <c r="B6061" s="9"/>
    </row>
    <row r="6062" spans="2:2" ht="16" x14ac:dyDescent="0.2">
      <c r="B6062" s="9"/>
    </row>
    <row r="6063" spans="2:2" ht="16" x14ac:dyDescent="0.2">
      <c r="B6063" s="9"/>
    </row>
    <row r="6064" spans="2:2" ht="16" x14ac:dyDescent="0.2">
      <c r="B6064" s="9"/>
    </row>
    <row r="6065" spans="2:2" ht="16" x14ac:dyDescent="0.2">
      <c r="B6065" s="9"/>
    </row>
    <row r="6066" spans="2:2" ht="16" x14ac:dyDescent="0.2">
      <c r="B6066" s="9"/>
    </row>
    <row r="6067" spans="2:2" ht="16" x14ac:dyDescent="0.2">
      <c r="B6067" s="9"/>
    </row>
    <row r="6068" spans="2:2" ht="16" x14ac:dyDescent="0.2">
      <c r="B6068" s="9"/>
    </row>
    <row r="6069" spans="2:2" ht="16" x14ac:dyDescent="0.2">
      <c r="B6069" s="9"/>
    </row>
    <row r="6070" spans="2:2" ht="16" x14ac:dyDescent="0.2">
      <c r="B6070" s="9"/>
    </row>
    <row r="6071" spans="2:2" ht="16" x14ac:dyDescent="0.2">
      <c r="B6071" s="9"/>
    </row>
    <row r="6072" spans="2:2" ht="16" x14ac:dyDescent="0.2">
      <c r="B6072" s="9"/>
    </row>
    <row r="6073" spans="2:2" ht="16" x14ac:dyDescent="0.2">
      <c r="B6073" s="9"/>
    </row>
    <row r="6074" spans="2:2" ht="16" x14ac:dyDescent="0.2">
      <c r="B6074" s="9"/>
    </row>
    <row r="6075" spans="2:2" ht="16" x14ac:dyDescent="0.2">
      <c r="B6075" s="9"/>
    </row>
    <row r="6076" spans="2:2" ht="16" x14ac:dyDescent="0.2">
      <c r="B6076" s="9"/>
    </row>
    <row r="6077" spans="2:2" ht="16" x14ac:dyDescent="0.2">
      <c r="B6077" s="9"/>
    </row>
    <row r="6078" spans="2:2" ht="16" x14ac:dyDescent="0.2">
      <c r="B6078" s="9"/>
    </row>
    <row r="6079" spans="2:2" ht="16" x14ac:dyDescent="0.2">
      <c r="B6079" s="9"/>
    </row>
    <row r="6080" spans="2:2" ht="16" x14ac:dyDescent="0.2">
      <c r="B6080" s="9"/>
    </row>
    <row r="6081" spans="2:2" ht="16" x14ac:dyDescent="0.2">
      <c r="B6081" s="9"/>
    </row>
    <row r="6082" spans="2:2" ht="16" x14ac:dyDescent="0.2">
      <c r="B6082" s="9"/>
    </row>
    <row r="6083" spans="2:2" ht="16" x14ac:dyDescent="0.2">
      <c r="B6083" s="9"/>
    </row>
    <row r="6084" spans="2:2" ht="16" x14ac:dyDescent="0.2">
      <c r="B6084" s="9"/>
    </row>
    <row r="6085" spans="2:2" ht="16" x14ac:dyDescent="0.2">
      <c r="B6085" s="9"/>
    </row>
    <row r="6086" spans="2:2" ht="16" x14ac:dyDescent="0.2">
      <c r="B6086" s="9"/>
    </row>
    <row r="6087" spans="2:2" ht="16" x14ac:dyDescent="0.2">
      <c r="B6087" s="9"/>
    </row>
    <row r="6088" spans="2:2" ht="16" x14ac:dyDescent="0.2">
      <c r="B6088" s="9"/>
    </row>
    <row r="6089" spans="2:2" ht="16" x14ac:dyDescent="0.2">
      <c r="B6089" s="9"/>
    </row>
    <row r="6090" spans="2:2" ht="16" x14ac:dyDescent="0.2">
      <c r="B6090" s="9"/>
    </row>
    <row r="6091" spans="2:2" ht="16" x14ac:dyDescent="0.2">
      <c r="B6091" s="9"/>
    </row>
    <row r="6092" spans="2:2" ht="16" x14ac:dyDescent="0.2">
      <c r="B6092" s="9"/>
    </row>
    <row r="6093" spans="2:2" ht="16" x14ac:dyDescent="0.2">
      <c r="B6093" s="9"/>
    </row>
    <row r="6094" spans="2:2" ht="16" x14ac:dyDescent="0.2">
      <c r="B6094" s="9"/>
    </row>
    <row r="6095" spans="2:2" ht="16" x14ac:dyDescent="0.2">
      <c r="B6095" s="9"/>
    </row>
    <row r="6096" spans="2:2" ht="16" x14ac:dyDescent="0.2">
      <c r="B6096" s="9"/>
    </row>
    <row r="6097" spans="2:2" ht="16" x14ac:dyDescent="0.2">
      <c r="B6097" s="9"/>
    </row>
    <row r="6098" spans="2:2" ht="16" x14ac:dyDescent="0.2">
      <c r="B6098" s="9"/>
    </row>
    <row r="6099" spans="2:2" ht="16" x14ac:dyDescent="0.2">
      <c r="B6099" s="9"/>
    </row>
    <row r="6100" spans="2:2" ht="16" x14ac:dyDescent="0.2">
      <c r="B6100" s="9"/>
    </row>
    <row r="6101" spans="2:2" ht="16" x14ac:dyDescent="0.2">
      <c r="B6101" s="9"/>
    </row>
    <row r="6102" spans="2:2" ht="16" x14ac:dyDescent="0.2">
      <c r="B6102" s="9"/>
    </row>
    <row r="6103" spans="2:2" ht="16" x14ac:dyDescent="0.2">
      <c r="B6103" s="9"/>
    </row>
    <row r="6104" spans="2:2" ht="16" x14ac:dyDescent="0.2">
      <c r="B6104" s="9"/>
    </row>
    <row r="6105" spans="2:2" ht="16" x14ac:dyDescent="0.2">
      <c r="B6105" s="9"/>
    </row>
    <row r="6106" spans="2:2" ht="16" x14ac:dyDescent="0.2">
      <c r="B6106" s="9"/>
    </row>
    <row r="6107" spans="2:2" ht="16" x14ac:dyDescent="0.2">
      <c r="B6107" s="9"/>
    </row>
    <row r="6108" spans="2:2" ht="16" x14ac:dyDescent="0.2">
      <c r="B6108" s="9"/>
    </row>
    <row r="6109" spans="2:2" ht="16" x14ac:dyDescent="0.2">
      <c r="B6109" s="9"/>
    </row>
    <row r="6110" spans="2:2" ht="16" x14ac:dyDescent="0.2">
      <c r="B6110" s="9"/>
    </row>
    <row r="6111" spans="2:2" ht="16" x14ac:dyDescent="0.2">
      <c r="B6111" s="9"/>
    </row>
    <row r="6112" spans="2:2" ht="16" x14ac:dyDescent="0.2">
      <c r="B6112" s="9"/>
    </row>
    <row r="6113" spans="2:2" ht="16" x14ac:dyDescent="0.2">
      <c r="B6113" s="9"/>
    </row>
    <row r="6114" spans="2:2" ht="16" x14ac:dyDescent="0.2">
      <c r="B6114" s="9"/>
    </row>
    <row r="6115" spans="2:2" ht="16" x14ac:dyDescent="0.2">
      <c r="B6115" s="9"/>
    </row>
    <row r="6116" spans="2:2" ht="16" x14ac:dyDescent="0.2">
      <c r="B6116" s="9"/>
    </row>
    <row r="6117" spans="2:2" ht="16" x14ac:dyDescent="0.2">
      <c r="B6117" s="9"/>
    </row>
    <row r="6118" spans="2:2" ht="16" x14ac:dyDescent="0.2">
      <c r="B6118" s="9"/>
    </row>
    <row r="6119" spans="2:2" ht="16" x14ac:dyDescent="0.2">
      <c r="B6119" s="9"/>
    </row>
    <row r="6120" spans="2:2" ht="16" x14ac:dyDescent="0.2">
      <c r="B6120" s="9"/>
    </row>
    <row r="6121" spans="2:2" ht="16" x14ac:dyDescent="0.2">
      <c r="B6121" s="9"/>
    </row>
    <row r="6122" spans="2:2" ht="16" x14ac:dyDescent="0.2">
      <c r="B6122" s="9"/>
    </row>
    <row r="6123" spans="2:2" ht="16" x14ac:dyDescent="0.2">
      <c r="B6123" s="9"/>
    </row>
    <row r="6124" spans="2:2" ht="16" x14ac:dyDescent="0.2">
      <c r="B6124" s="9"/>
    </row>
    <row r="6125" spans="2:2" ht="16" x14ac:dyDescent="0.2">
      <c r="B6125" s="9"/>
    </row>
    <row r="6126" spans="2:2" ht="16" x14ac:dyDescent="0.2">
      <c r="B6126" s="9"/>
    </row>
    <row r="6127" spans="2:2" ht="16" x14ac:dyDescent="0.2">
      <c r="B6127" s="9"/>
    </row>
    <row r="6128" spans="2:2" ht="16" x14ac:dyDescent="0.2">
      <c r="B6128" s="9"/>
    </row>
    <row r="6129" spans="2:2" ht="16" x14ac:dyDescent="0.2">
      <c r="B6129" s="9"/>
    </row>
    <row r="6130" spans="2:2" ht="16" x14ac:dyDescent="0.2">
      <c r="B6130" s="9"/>
    </row>
    <row r="6131" spans="2:2" ht="16" x14ac:dyDescent="0.2">
      <c r="B6131" s="9"/>
    </row>
    <row r="6132" spans="2:2" ht="16" x14ac:dyDescent="0.2">
      <c r="B6132" s="9"/>
    </row>
    <row r="6133" spans="2:2" ht="16" x14ac:dyDescent="0.2">
      <c r="B6133" s="9"/>
    </row>
    <row r="6134" spans="2:2" ht="16" x14ac:dyDescent="0.2">
      <c r="B6134" s="9"/>
    </row>
    <row r="6135" spans="2:2" ht="16" x14ac:dyDescent="0.2">
      <c r="B6135" s="9"/>
    </row>
    <row r="6136" spans="2:2" ht="16" x14ac:dyDescent="0.2">
      <c r="B6136" s="9"/>
    </row>
    <row r="6137" spans="2:2" ht="16" x14ac:dyDescent="0.2">
      <c r="B6137" s="9"/>
    </row>
    <row r="6138" spans="2:2" ht="16" x14ac:dyDescent="0.2">
      <c r="B6138" s="9"/>
    </row>
    <row r="6139" spans="2:2" ht="16" x14ac:dyDescent="0.2">
      <c r="B6139" s="9"/>
    </row>
    <row r="6140" spans="2:2" ht="16" x14ac:dyDescent="0.2">
      <c r="B6140" s="9"/>
    </row>
    <row r="6141" spans="2:2" ht="16" x14ac:dyDescent="0.2">
      <c r="B6141" s="9"/>
    </row>
    <row r="6142" spans="2:2" ht="16" x14ac:dyDescent="0.2">
      <c r="B6142" s="9"/>
    </row>
    <row r="6143" spans="2:2" ht="16" x14ac:dyDescent="0.2">
      <c r="B6143" s="9"/>
    </row>
    <row r="6144" spans="2:2" ht="16" x14ac:dyDescent="0.2">
      <c r="B6144" s="9"/>
    </row>
    <row r="6145" spans="2:2" ht="16" x14ac:dyDescent="0.2">
      <c r="B6145" s="9"/>
    </row>
    <row r="6146" spans="2:2" ht="16" x14ac:dyDescent="0.2">
      <c r="B6146" s="9"/>
    </row>
    <row r="6147" spans="2:2" ht="16" x14ac:dyDescent="0.2">
      <c r="B6147" s="9"/>
    </row>
    <row r="6148" spans="2:2" ht="16" x14ac:dyDescent="0.2">
      <c r="B6148" s="9"/>
    </row>
    <row r="6149" spans="2:2" ht="16" x14ac:dyDescent="0.2">
      <c r="B6149" s="9"/>
    </row>
    <row r="6150" spans="2:2" ht="16" x14ac:dyDescent="0.2">
      <c r="B6150" s="9"/>
    </row>
    <row r="6151" spans="2:2" ht="16" x14ac:dyDescent="0.2">
      <c r="B6151" s="9"/>
    </row>
    <row r="6152" spans="2:2" ht="16" x14ac:dyDescent="0.2">
      <c r="B6152" s="9"/>
    </row>
    <row r="6153" spans="2:2" ht="16" x14ac:dyDescent="0.2">
      <c r="B6153" s="9"/>
    </row>
    <row r="6154" spans="2:2" ht="16" x14ac:dyDescent="0.2">
      <c r="B6154" s="9"/>
    </row>
    <row r="6155" spans="2:2" ht="16" x14ac:dyDescent="0.2">
      <c r="B6155" s="9"/>
    </row>
    <row r="6156" spans="2:2" ht="16" x14ac:dyDescent="0.2">
      <c r="B6156" s="9"/>
    </row>
    <row r="6157" spans="2:2" ht="16" x14ac:dyDescent="0.2">
      <c r="B6157" s="9"/>
    </row>
    <row r="6158" spans="2:2" ht="16" x14ac:dyDescent="0.2">
      <c r="B6158" s="9"/>
    </row>
    <row r="6159" spans="2:2" ht="16" x14ac:dyDescent="0.2">
      <c r="B6159" s="9"/>
    </row>
    <row r="6160" spans="2:2" ht="16" x14ac:dyDescent="0.2">
      <c r="B6160" s="9"/>
    </row>
    <row r="6161" spans="2:2" ht="16" x14ac:dyDescent="0.2">
      <c r="B6161" s="9"/>
    </row>
    <row r="6162" spans="2:2" ht="16" x14ac:dyDescent="0.2">
      <c r="B6162" s="9"/>
    </row>
    <row r="6163" spans="2:2" ht="16" x14ac:dyDescent="0.2">
      <c r="B6163" s="9"/>
    </row>
    <row r="6164" spans="2:2" ht="16" x14ac:dyDescent="0.2">
      <c r="B6164" s="9"/>
    </row>
    <row r="6165" spans="2:2" ht="16" x14ac:dyDescent="0.2">
      <c r="B6165" s="9"/>
    </row>
    <row r="6166" spans="2:2" ht="16" x14ac:dyDescent="0.2">
      <c r="B6166" s="9"/>
    </row>
    <row r="6167" spans="2:2" ht="16" x14ac:dyDescent="0.2">
      <c r="B6167" s="9"/>
    </row>
    <row r="6168" spans="2:2" ht="16" x14ac:dyDescent="0.2">
      <c r="B6168" s="9"/>
    </row>
    <row r="6169" spans="2:2" ht="16" x14ac:dyDescent="0.2">
      <c r="B6169" s="9"/>
    </row>
    <row r="6170" spans="2:2" ht="16" x14ac:dyDescent="0.2">
      <c r="B6170" s="9"/>
    </row>
    <row r="6171" spans="2:2" ht="16" x14ac:dyDescent="0.2">
      <c r="B6171" s="9"/>
    </row>
    <row r="6172" spans="2:2" ht="16" x14ac:dyDescent="0.2">
      <c r="B6172" s="9"/>
    </row>
    <row r="6173" spans="2:2" ht="16" x14ac:dyDescent="0.2">
      <c r="B6173" s="9"/>
    </row>
    <row r="6174" spans="2:2" ht="16" x14ac:dyDescent="0.2">
      <c r="B6174" s="9"/>
    </row>
    <row r="6175" spans="2:2" ht="16" x14ac:dyDescent="0.2">
      <c r="B6175" s="9"/>
    </row>
    <row r="6176" spans="2:2" ht="16" x14ac:dyDescent="0.2">
      <c r="B6176" s="9"/>
    </row>
    <row r="6177" spans="2:2" ht="16" x14ac:dyDescent="0.2">
      <c r="B6177" s="9"/>
    </row>
    <row r="6178" spans="2:2" ht="16" x14ac:dyDescent="0.2">
      <c r="B6178" s="9"/>
    </row>
    <row r="6179" spans="2:2" ht="16" x14ac:dyDescent="0.2">
      <c r="B6179" s="9"/>
    </row>
    <row r="6180" spans="2:2" ht="16" x14ac:dyDescent="0.2">
      <c r="B6180" s="9"/>
    </row>
    <row r="6181" spans="2:2" ht="16" x14ac:dyDescent="0.2">
      <c r="B6181" s="9"/>
    </row>
    <row r="6182" spans="2:2" ht="16" x14ac:dyDescent="0.2">
      <c r="B6182" s="9"/>
    </row>
    <row r="6183" spans="2:2" ht="16" x14ac:dyDescent="0.2">
      <c r="B6183" s="9"/>
    </row>
    <row r="6184" spans="2:2" ht="16" x14ac:dyDescent="0.2">
      <c r="B6184" s="9"/>
    </row>
    <row r="6185" spans="2:2" ht="16" x14ac:dyDescent="0.2">
      <c r="B6185" s="9"/>
    </row>
    <row r="6186" spans="2:2" ht="16" x14ac:dyDescent="0.2">
      <c r="B6186" s="9"/>
    </row>
    <row r="6187" spans="2:2" ht="16" x14ac:dyDescent="0.2">
      <c r="B6187" s="9"/>
    </row>
    <row r="6188" spans="2:2" ht="16" x14ac:dyDescent="0.2">
      <c r="B6188" s="9"/>
    </row>
    <row r="6189" spans="2:2" ht="16" x14ac:dyDescent="0.2">
      <c r="B6189" s="9"/>
    </row>
    <row r="6190" spans="2:2" ht="16" x14ac:dyDescent="0.2">
      <c r="B6190" s="9"/>
    </row>
    <row r="6191" spans="2:2" ht="16" x14ac:dyDescent="0.2">
      <c r="B6191" s="9"/>
    </row>
    <row r="6192" spans="2:2" ht="16" x14ac:dyDescent="0.2">
      <c r="B6192" s="9"/>
    </row>
    <row r="6193" spans="2:2" ht="16" x14ac:dyDescent="0.2">
      <c r="B6193" s="9"/>
    </row>
    <row r="6194" spans="2:2" ht="16" x14ac:dyDescent="0.2">
      <c r="B6194" s="9"/>
    </row>
    <row r="6195" spans="2:2" ht="16" x14ac:dyDescent="0.2">
      <c r="B6195" s="9"/>
    </row>
    <row r="6196" spans="2:2" ht="16" x14ac:dyDescent="0.2">
      <c r="B6196" s="9"/>
    </row>
    <row r="6197" spans="2:2" ht="16" x14ac:dyDescent="0.2">
      <c r="B6197" s="9"/>
    </row>
    <row r="6198" spans="2:2" ht="16" x14ac:dyDescent="0.2">
      <c r="B6198" s="9"/>
    </row>
    <row r="6199" spans="2:2" ht="16" x14ac:dyDescent="0.2">
      <c r="B6199" s="9"/>
    </row>
    <row r="6200" spans="2:2" ht="16" x14ac:dyDescent="0.2">
      <c r="B6200" s="9"/>
    </row>
    <row r="6201" spans="2:2" ht="16" x14ac:dyDescent="0.2">
      <c r="B6201" s="9"/>
    </row>
    <row r="6202" spans="2:2" ht="16" x14ac:dyDescent="0.2">
      <c r="B6202" s="9"/>
    </row>
    <row r="6203" spans="2:2" ht="16" x14ac:dyDescent="0.2">
      <c r="B6203" s="9"/>
    </row>
    <row r="6204" spans="2:2" ht="16" x14ac:dyDescent="0.2">
      <c r="B6204" s="9"/>
    </row>
    <row r="6205" spans="2:2" ht="16" x14ac:dyDescent="0.2">
      <c r="B6205" s="9"/>
    </row>
    <row r="6206" spans="2:2" ht="16" x14ac:dyDescent="0.2">
      <c r="B6206" s="9"/>
    </row>
    <row r="6207" spans="2:2" ht="16" x14ac:dyDescent="0.2">
      <c r="B6207" s="9"/>
    </row>
    <row r="6208" spans="2:2" ht="16" x14ac:dyDescent="0.2">
      <c r="B6208" s="9"/>
    </row>
    <row r="6209" spans="2:2" ht="16" x14ac:dyDescent="0.2">
      <c r="B6209" s="9"/>
    </row>
    <row r="6210" spans="2:2" ht="16" x14ac:dyDescent="0.2">
      <c r="B6210" s="9"/>
    </row>
    <row r="6211" spans="2:2" ht="16" x14ac:dyDescent="0.2">
      <c r="B6211" s="9"/>
    </row>
    <row r="6212" spans="2:2" ht="16" x14ac:dyDescent="0.2">
      <c r="B6212" s="9"/>
    </row>
    <row r="6213" spans="2:2" ht="16" x14ac:dyDescent="0.2">
      <c r="B6213" s="9"/>
    </row>
    <row r="6214" spans="2:2" ht="16" x14ac:dyDescent="0.2">
      <c r="B6214" s="9"/>
    </row>
    <row r="6215" spans="2:2" ht="16" x14ac:dyDescent="0.2">
      <c r="B6215" s="9"/>
    </row>
    <row r="6216" spans="2:2" ht="16" x14ac:dyDescent="0.2">
      <c r="B6216" s="9"/>
    </row>
    <row r="6217" spans="2:2" ht="16" x14ac:dyDescent="0.2">
      <c r="B6217" s="9"/>
    </row>
    <row r="6218" spans="2:2" ht="16" x14ac:dyDescent="0.2">
      <c r="B6218" s="9"/>
    </row>
    <row r="6219" spans="2:2" ht="16" x14ac:dyDescent="0.2">
      <c r="B6219" s="9"/>
    </row>
    <row r="6220" spans="2:2" ht="16" x14ac:dyDescent="0.2">
      <c r="B6220" s="9"/>
    </row>
    <row r="6221" spans="2:2" ht="16" x14ac:dyDescent="0.2">
      <c r="B6221" s="9"/>
    </row>
    <row r="6222" spans="2:2" ht="16" x14ac:dyDescent="0.2">
      <c r="B6222" s="9"/>
    </row>
    <row r="6223" spans="2:2" ht="16" x14ac:dyDescent="0.2">
      <c r="B6223" s="9"/>
    </row>
    <row r="6224" spans="2:2" ht="16" x14ac:dyDescent="0.2">
      <c r="B6224" s="9"/>
    </row>
    <row r="6225" spans="2:2" ht="16" x14ac:dyDescent="0.2">
      <c r="B6225" s="9"/>
    </row>
    <row r="6226" spans="2:2" ht="16" x14ac:dyDescent="0.2">
      <c r="B6226" s="9"/>
    </row>
    <row r="6227" spans="2:2" ht="16" x14ac:dyDescent="0.2">
      <c r="B6227" s="9"/>
    </row>
    <row r="6228" spans="2:2" ht="16" x14ac:dyDescent="0.2">
      <c r="B6228" s="9"/>
    </row>
    <row r="6229" spans="2:2" ht="16" x14ac:dyDescent="0.2">
      <c r="B6229" s="9"/>
    </row>
    <row r="6230" spans="2:2" ht="16" x14ac:dyDescent="0.2">
      <c r="B6230" s="9"/>
    </row>
    <row r="6231" spans="2:2" ht="16" x14ac:dyDescent="0.2">
      <c r="B6231" s="9"/>
    </row>
    <row r="6232" spans="2:2" ht="16" x14ac:dyDescent="0.2">
      <c r="B6232" s="9"/>
    </row>
    <row r="6233" spans="2:2" ht="16" x14ac:dyDescent="0.2">
      <c r="B6233" s="9"/>
    </row>
    <row r="6234" spans="2:2" ht="16" x14ac:dyDescent="0.2">
      <c r="B6234" s="9"/>
    </row>
    <row r="6235" spans="2:2" ht="16" x14ac:dyDescent="0.2">
      <c r="B6235" s="9"/>
    </row>
    <row r="6236" spans="2:2" ht="16" x14ac:dyDescent="0.2">
      <c r="B6236" s="9"/>
    </row>
    <row r="6237" spans="2:2" ht="16" x14ac:dyDescent="0.2">
      <c r="B6237" s="9"/>
    </row>
    <row r="6238" spans="2:2" ht="16" x14ac:dyDescent="0.2">
      <c r="B6238" s="9"/>
    </row>
    <row r="6239" spans="2:2" ht="16" x14ac:dyDescent="0.2">
      <c r="B6239" s="9"/>
    </row>
    <row r="6240" spans="2:2" ht="16" x14ac:dyDescent="0.2">
      <c r="B6240" s="9"/>
    </row>
    <row r="6241" spans="2:2" ht="16" x14ac:dyDescent="0.2">
      <c r="B6241" s="9"/>
    </row>
    <row r="6242" spans="2:2" ht="16" x14ac:dyDescent="0.2">
      <c r="B6242" s="9"/>
    </row>
    <row r="6243" spans="2:2" ht="16" x14ac:dyDescent="0.2">
      <c r="B6243" s="9"/>
    </row>
    <row r="6244" spans="2:2" ht="16" x14ac:dyDescent="0.2">
      <c r="B6244" s="9"/>
    </row>
    <row r="6245" spans="2:2" ht="16" x14ac:dyDescent="0.2">
      <c r="B6245" s="9"/>
    </row>
    <row r="6246" spans="2:2" ht="16" x14ac:dyDescent="0.2">
      <c r="B6246" s="9"/>
    </row>
    <row r="6247" spans="2:2" ht="16" x14ac:dyDescent="0.2">
      <c r="B6247" s="9"/>
    </row>
    <row r="6248" spans="2:2" ht="16" x14ac:dyDescent="0.2">
      <c r="B6248" s="9"/>
    </row>
    <row r="6249" spans="2:2" ht="16" x14ac:dyDescent="0.2">
      <c r="B6249" s="9"/>
    </row>
    <row r="6250" spans="2:2" ht="16" x14ac:dyDescent="0.2">
      <c r="B6250" s="9"/>
    </row>
    <row r="6251" spans="2:2" ht="16" x14ac:dyDescent="0.2">
      <c r="B6251" s="9"/>
    </row>
    <row r="6252" spans="2:2" ht="16" x14ac:dyDescent="0.2">
      <c r="B6252" s="9"/>
    </row>
    <row r="6253" spans="2:2" ht="16" x14ac:dyDescent="0.2">
      <c r="B6253" s="9"/>
    </row>
    <row r="6254" spans="2:2" ht="16" x14ac:dyDescent="0.2">
      <c r="B6254" s="9"/>
    </row>
    <row r="6255" spans="2:2" ht="16" x14ac:dyDescent="0.2">
      <c r="B6255" s="9"/>
    </row>
    <row r="6256" spans="2:2" ht="16" x14ac:dyDescent="0.2">
      <c r="B6256" s="9"/>
    </row>
    <row r="6257" spans="2:2" ht="16" x14ac:dyDescent="0.2">
      <c r="B6257" s="9"/>
    </row>
    <row r="6258" spans="2:2" ht="16" x14ac:dyDescent="0.2">
      <c r="B6258" s="9"/>
    </row>
    <row r="6259" spans="2:2" ht="16" x14ac:dyDescent="0.2">
      <c r="B6259" s="9"/>
    </row>
    <row r="6260" spans="2:2" ht="16" x14ac:dyDescent="0.2">
      <c r="B6260" s="9"/>
    </row>
    <row r="6261" spans="2:2" ht="16" x14ac:dyDescent="0.2">
      <c r="B6261" s="9"/>
    </row>
    <row r="6262" spans="2:2" ht="16" x14ac:dyDescent="0.2">
      <c r="B6262" s="9"/>
    </row>
    <row r="6263" spans="2:2" ht="16" x14ac:dyDescent="0.2">
      <c r="B6263" s="9"/>
    </row>
    <row r="6264" spans="2:2" ht="16" x14ac:dyDescent="0.2">
      <c r="B6264" s="9"/>
    </row>
    <row r="6265" spans="2:2" ht="16" x14ac:dyDescent="0.2">
      <c r="B6265" s="9"/>
    </row>
    <row r="6266" spans="2:2" ht="16" x14ac:dyDescent="0.2">
      <c r="B6266" s="9"/>
    </row>
    <row r="6267" spans="2:2" ht="16" x14ac:dyDescent="0.2">
      <c r="B6267" s="9"/>
    </row>
    <row r="6268" spans="2:2" ht="16" x14ac:dyDescent="0.2">
      <c r="B6268" s="9"/>
    </row>
    <row r="6269" spans="2:2" ht="16" x14ac:dyDescent="0.2">
      <c r="B6269" s="9"/>
    </row>
    <row r="6270" spans="2:2" ht="16" x14ac:dyDescent="0.2">
      <c r="B6270" s="9"/>
    </row>
    <row r="6271" spans="2:2" ht="16" x14ac:dyDescent="0.2">
      <c r="B6271" s="9"/>
    </row>
    <row r="6272" spans="2:2" ht="16" x14ac:dyDescent="0.2">
      <c r="B6272" s="9"/>
    </row>
    <row r="6273" spans="2:2" ht="16" x14ac:dyDescent="0.2">
      <c r="B6273" s="9"/>
    </row>
    <row r="6274" spans="2:2" ht="16" x14ac:dyDescent="0.2">
      <c r="B6274" s="9"/>
    </row>
    <row r="6275" spans="2:2" ht="16" x14ac:dyDescent="0.2">
      <c r="B6275" s="9"/>
    </row>
    <row r="6276" spans="2:2" ht="16" x14ac:dyDescent="0.2">
      <c r="B6276" s="9"/>
    </row>
    <row r="6277" spans="2:2" ht="16" x14ac:dyDescent="0.2">
      <c r="B6277" s="9"/>
    </row>
    <row r="6278" spans="2:2" ht="16" x14ac:dyDescent="0.2">
      <c r="B6278" s="9"/>
    </row>
    <row r="6279" spans="2:2" ht="16" x14ac:dyDescent="0.2">
      <c r="B6279" s="9"/>
    </row>
    <row r="6280" spans="2:2" ht="16" x14ac:dyDescent="0.2">
      <c r="B6280" s="9"/>
    </row>
    <row r="6281" spans="2:2" ht="16" x14ac:dyDescent="0.2">
      <c r="B6281" s="9"/>
    </row>
    <row r="6282" spans="2:2" ht="16" x14ac:dyDescent="0.2">
      <c r="B6282" s="9"/>
    </row>
    <row r="6283" spans="2:2" ht="16" x14ac:dyDescent="0.2">
      <c r="B6283" s="9"/>
    </row>
    <row r="6284" spans="2:2" ht="16" x14ac:dyDescent="0.2">
      <c r="B6284" s="9"/>
    </row>
    <row r="6285" spans="2:2" ht="16" x14ac:dyDescent="0.2">
      <c r="B6285" s="9"/>
    </row>
    <row r="6286" spans="2:2" ht="16" x14ac:dyDescent="0.2">
      <c r="B6286" s="9"/>
    </row>
    <row r="6287" spans="2:2" ht="16" x14ac:dyDescent="0.2">
      <c r="B6287" s="9"/>
    </row>
    <row r="6288" spans="2:2" ht="16" x14ac:dyDescent="0.2">
      <c r="B6288" s="9"/>
    </row>
    <row r="6289" spans="2:2" ht="16" x14ac:dyDescent="0.2">
      <c r="B6289" s="9"/>
    </row>
    <row r="6290" spans="2:2" ht="16" x14ac:dyDescent="0.2">
      <c r="B6290" s="9"/>
    </row>
    <row r="6291" spans="2:2" ht="16" x14ac:dyDescent="0.2">
      <c r="B6291" s="9"/>
    </row>
    <row r="6292" spans="2:2" ht="16" x14ac:dyDescent="0.2">
      <c r="B6292" s="9"/>
    </row>
    <row r="6293" spans="2:2" ht="16" x14ac:dyDescent="0.2">
      <c r="B6293" s="9"/>
    </row>
    <row r="6294" spans="2:2" ht="16" x14ac:dyDescent="0.2">
      <c r="B6294" s="9"/>
    </row>
    <row r="6295" spans="2:2" ht="16" x14ac:dyDescent="0.2">
      <c r="B6295" s="9"/>
    </row>
    <row r="6296" spans="2:2" ht="16" x14ac:dyDescent="0.2">
      <c r="B6296" s="9"/>
    </row>
    <row r="6297" spans="2:2" ht="16" x14ac:dyDescent="0.2">
      <c r="B6297" s="9"/>
    </row>
    <row r="6298" spans="2:2" ht="16" x14ac:dyDescent="0.2">
      <c r="B6298" s="9"/>
    </row>
    <row r="6299" spans="2:2" ht="16" x14ac:dyDescent="0.2">
      <c r="B6299" s="9"/>
    </row>
    <row r="6300" spans="2:2" ht="16" x14ac:dyDescent="0.2">
      <c r="B6300" s="9"/>
    </row>
    <row r="6301" spans="2:2" ht="16" x14ac:dyDescent="0.2">
      <c r="B6301" s="9"/>
    </row>
    <row r="6302" spans="2:2" ht="16" x14ac:dyDescent="0.2">
      <c r="B6302" s="9"/>
    </row>
    <row r="6303" spans="2:2" ht="16" x14ac:dyDescent="0.2">
      <c r="B6303" s="9"/>
    </row>
    <row r="6304" spans="2:2" ht="16" x14ac:dyDescent="0.2">
      <c r="B6304" s="9"/>
    </row>
    <row r="6305" spans="2:2" ht="16" x14ac:dyDescent="0.2">
      <c r="B6305" s="9"/>
    </row>
    <row r="6306" spans="2:2" ht="16" x14ac:dyDescent="0.2">
      <c r="B6306" s="9"/>
    </row>
    <row r="6307" spans="2:2" ht="16" x14ac:dyDescent="0.2">
      <c r="B6307" s="9"/>
    </row>
    <row r="6308" spans="2:2" ht="16" x14ac:dyDescent="0.2">
      <c r="B6308" s="9"/>
    </row>
    <row r="6309" spans="2:2" ht="16" x14ac:dyDescent="0.2">
      <c r="B6309" s="9"/>
    </row>
    <row r="6310" spans="2:2" ht="16" x14ac:dyDescent="0.2">
      <c r="B6310" s="9"/>
    </row>
    <row r="6311" spans="2:2" ht="16" x14ac:dyDescent="0.2">
      <c r="B6311" s="9"/>
    </row>
    <row r="6312" spans="2:2" ht="16" x14ac:dyDescent="0.2">
      <c r="B6312" s="9"/>
    </row>
    <row r="6313" spans="2:2" ht="16" x14ac:dyDescent="0.2">
      <c r="B6313" s="9"/>
    </row>
    <row r="6314" spans="2:2" ht="16" x14ac:dyDescent="0.2">
      <c r="B6314" s="9"/>
    </row>
    <row r="6315" spans="2:2" ht="16" x14ac:dyDescent="0.2">
      <c r="B6315" s="9"/>
    </row>
    <row r="6316" spans="2:2" ht="16" x14ac:dyDescent="0.2">
      <c r="B6316" s="9"/>
    </row>
    <row r="6317" spans="2:2" ht="16" x14ac:dyDescent="0.2">
      <c r="B6317" s="9"/>
    </row>
    <row r="6318" spans="2:2" ht="16" x14ac:dyDescent="0.2">
      <c r="B6318" s="9"/>
    </row>
    <row r="6319" spans="2:2" ht="16" x14ac:dyDescent="0.2">
      <c r="B6319" s="9"/>
    </row>
    <row r="6320" spans="2:2" ht="16" x14ac:dyDescent="0.2">
      <c r="B6320" s="9"/>
    </row>
    <row r="6321" spans="2:2" ht="16" x14ac:dyDescent="0.2">
      <c r="B6321" s="9"/>
    </row>
    <row r="6322" spans="2:2" ht="16" x14ac:dyDescent="0.2">
      <c r="B6322" s="9"/>
    </row>
    <row r="6323" spans="2:2" ht="16" x14ac:dyDescent="0.2">
      <c r="B6323" s="9"/>
    </row>
    <row r="6324" spans="2:2" ht="16" x14ac:dyDescent="0.2">
      <c r="B6324" s="9"/>
    </row>
    <row r="6325" spans="2:2" ht="16" x14ac:dyDescent="0.2">
      <c r="B6325" s="9"/>
    </row>
    <row r="6326" spans="2:2" ht="16" x14ac:dyDescent="0.2">
      <c r="B6326" s="9"/>
    </row>
    <row r="6327" spans="2:2" ht="16" x14ac:dyDescent="0.2">
      <c r="B6327" s="9"/>
    </row>
    <row r="6328" spans="2:2" ht="16" x14ac:dyDescent="0.2">
      <c r="B6328" s="9"/>
    </row>
    <row r="6329" spans="2:2" ht="16" x14ac:dyDescent="0.2">
      <c r="B6329" s="9"/>
    </row>
    <row r="6330" spans="2:2" ht="16" x14ac:dyDescent="0.2">
      <c r="B6330" s="9"/>
    </row>
    <row r="6331" spans="2:2" ht="16" x14ac:dyDescent="0.2">
      <c r="B6331" s="9"/>
    </row>
    <row r="6332" spans="2:2" ht="16" x14ac:dyDescent="0.2">
      <c r="B6332" s="9"/>
    </row>
    <row r="6333" spans="2:2" ht="16" x14ac:dyDescent="0.2">
      <c r="B6333" s="9"/>
    </row>
    <row r="6334" spans="2:2" ht="16" x14ac:dyDescent="0.2">
      <c r="B6334" s="9"/>
    </row>
    <row r="6335" spans="2:2" ht="16" x14ac:dyDescent="0.2">
      <c r="B6335" s="9"/>
    </row>
    <row r="6336" spans="2:2" ht="16" x14ac:dyDescent="0.2">
      <c r="B6336" s="9"/>
    </row>
    <row r="6337" spans="2:2" ht="16" x14ac:dyDescent="0.2">
      <c r="B6337" s="9"/>
    </row>
    <row r="6338" spans="2:2" ht="16" x14ac:dyDescent="0.2">
      <c r="B6338" s="9"/>
    </row>
    <row r="6339" spans="2:2" ht="16" x14ac:dyDescent="0.2">
      <c r="B6339" s="9"/>
    </row>
    <row r="6340" spans="2:2" ht="16" x14ac:dyDescent="0.2">
      <c r="B6340" s="9"/>
    </row>
    <row r="6341" spans="2:2" ht="16" x14ac:dyDescent="0.2">
      <c r="B6341" s="9"/>
    </row>
    <row r="6342" spans="2:2" ht="16" x14ac:dyDescent="0.2">
      <c r="B6342" s="9"/>
    </row>
    <row r="6343" spans="2:2" ht="16" x14ac:dyDescent="0.2">
      <c r="B6343" s="9"/>
    </row>
    <row r="6344" spans="2:2" ht="16" x14ac:dyDescent="0.2">
      <c r="B6344" s="9"/>
    </row>
    <row r="6345" spans="2:2" ht="16" x14ac:dyDescent="0.2">
      <c r="B6345" s="9"/>
    </row>
    <row r="6346" spans="2:2" ht="16" x14ac:dyDescent="0.2">
      <c r="B6346" s="9"/>
    </row>
    <row r="6347" spans="2:2" ht="16" x14ac:dyDescent="0.2">
      <c r="B6347" s="9"/>
    </row>
    <row r="6348" spans="2:2" ht="16" x14ac:dyDescent="0.2">
      <c r="B6348" s="9"/>
    </row>
    <row r="6349" spans="2:2" ht="16" x14ac:dyDescent="0.2">
      <c r="B6349" s="9"/>
    </row>
    <row r="6350" spans="2:2" ht="16" x14ac:dyDescent="0.2">
      <c r="B6350" s="9"/>
    </row>
    <row r="6351" spans="2:2" ht="16" x14ac:dyDescent="0.2">
      <c r="B6351" s="9"/>
    </row>
    <row r="6352" spans="2:2" ht="16" x14ac:dyDescent="0.2">
      <c r="B6352" s="9"/>
    </row>
    <row r="6353" spans="2:2" ht="16" x14ac:dyDescent="0.2">
      <c r="B6353" s="9"/>
    </row>
    <row r="6354" spans="2:2" ht="16" x14ac:dyDescent="0.2">
      <c r="B6354" s="9"/>
    </row>
    <row r="6355" spans="2:2" ht="16" x14ac:dyDescent="0.2">
      <c r="B6355" s="9"/>
    </row>
    <row r="6356" spans="2:2" ht="16" x14ac:dyDescent="0.2">
      <c r="B6356" s="9"/>
    </row>
    <row r="6357" spans="2:2" ht="16" x14ac:dyDescent="0.2">
      <c r="B6357" s="9"/>
    </row>
    <row r="6358" spans="2:2" ht="16" x14ac:dyDescent="0.2">
      <c r="B6358" s="9"/>
    </row>
    <row r="6359" spans="2:2" ht="16" x14ac:dyDescent="0.2">
      <c r="B6359" s="9"/>
    </row>
    <row r="6360" spans="2:2" ht="16" x14ac:dyDescent="0.2">
      <c r="B6360" s="9"/>
    </row>
    <row r="6361" spans="2:2" ht="16" x14ac:dyDescent="0.2">
      <c r="B6361" s="9"/>
    </row>
    <row r="6362" spans="2:2" ht="16" x14ac:dyDescent="0.2">
      <c r="B6362" s="9"/>
    </row>
    <row r="6363" spans="2:2" ht="16" x14ac:dyDescent="0.2">
      <c r="B6363" s="9"/>
    </row>
    <row r="6364" spans="2:2" ht="16" x14ac:dyDescent="0.2">
      <c r="B6364" s="9"/>
    </row>
    <row r="6365" spans="2:2" ht="16" x14ac:dyDescent="0.2">
      <c r="B6365" s="9"/>
    </row>
    <row r="6366" spans="2:2" ht="16" x14ac:dyDescent="0.2">
      <c r="B6366" s="9"/>
    </row>
    <row r="6367" spans="2:2" ht="16" x14ac:dyDescent="0.2">
      <c r="B6367" s="9"/>
    </row>
    <row r="6368" spans="2:2" ht="16" x14ac:dyDescent="0.2">
      <c r="B6368" s="9"/>
    </row>
    <row r="6369" spans="2:2" ht="16" x14ac:dyDescent="0.2">
      <c r="B6369" s="9"/>
    </row>
    <row r="6370" spans="2:2" ht="16" x14ac:dyDescent="0.2">
      <c r="B6370" s="9"/>
    </row>
    <row r="6371" spans="2:2" ht="16" x14ac:dyDescent="0.2">
      <c r="B6371" s="9"/>
    </row>
    <row r="6372" spans="2:2" ht="16" x14ac:dyDescent="0.2">
      <c r="B6372" s="9"/>
    </row>
    <row r="6373" spans="2:2" ht="16" x14ac:dyDescent="0.2">
      <c r="B6373" s="9"/>
    </row>
    <row r="6374" spans="2:2" ht="16" x14ac:dyDescent="0.2">
      <c r="B6374" s="9"/>
    </row>
    <row r="6375" spans="2:2" ht="16" x14ac:dyDescent="0.2">
      <c r="B6375" s="9"/>
    </row>
    <row r="6376" spans="2:2" ht="16" x14ac:dyDescent="0.2">
      <c r="B6376" s="9"/>
    </row>
    <row r="6377" spans="2:2" ht="16" x14ac:dyDescent="0.2">
      <c r="B6377" s="9"/>
    </row>
    <row r="6378" spans="2:2" ht="16" x14ac:dyDescent="0.2">
      <c r="B6378" s="9"/>
    </row>
    <row r="6379" spans="2:2" ht="16" x14ac:dyDescent="0.2">
      <c r="B6379" s="9"/>
    </row>
    <row r="6380" spans="2:2" ht="16" x14ac:dyDescent="0.2">
      <c r="B6380" s="9"/>
    </row>
    <row r="6381" spans="2:2" ht="16" x14ac:dyDescent="0.2">
      <c r="B6381" s="9"/>
    </row>
    <row r="6382" spans="2:2" ht="16" x14ac:dyDescent="0.2">
      <c r="B6382" s="9"/>
    </row>
    <row r="6383" spans="2:2" ht="16" x14ac:dyDescent="0.2">
      <c r="B6383" s="9"/>
    </row>
    <row r="6384" spans="2:2" ht="16" x14ac:dyDescent="0.2">
      <c r="B6384" s="9"/>
    </row>
    <row r="6385" spans="2:2" ht="16" x14ac:dyDescent="0.2">
      <c r="B6385" s="9"/>
    </row>
    <row r="6386" spans="2:2" ht="16" x14ac:dyDescent="0.2">
      <c r="B6386" s="9"/>
    </row>
    <row r="6387" spans="2:2" ht="16" x14ac:dyDescent="0.2">
      <c r="B6387" s="9"/>
    </row>
    <row r="6388" spans="2:2" ht="16" x14ac:dyDescent="0.2">
      <c r="B6388" s="9"/>
    </row>
    <row r="6389" spans="2:2" ht="16" x14ac:dyDescent="0.2">
      <c r="B6389" s="9"/>
    </row>
    <row r="6390" spans="2:2" ht="16" x14ac:dyDescent="0.2">
      <c r="B6390" s="9"/>
    </row>
    <row r="6391" spans="2:2" ht="16" x14ac:dyDescent="0.2">
      <c r="B6391" s="9"/>
    </row>
    <row r="6392" spans="2:2" ht="16" x14ac:dyDescent="0.2">
      <c r="B6392" s="9"/>
    </row>
    <row r="6393" spans="2:2" ht="16" x14ac:dyDescent="0.2">
      <c r="B6393" s="9"/>
    </row>
    <row r="6394" spans="2:2" ht="16" x14ac:dyDescent="0.2">
      <c r="B6394" s="9"/>
    </row>
    <row r="6395" spans="2:2" ht="16" x14ac:dyDescent="0.2">
      <c r="B6395" s="9"/>
    </row>
    <row r="6396" spans="2:2" ht="16" x14ac:dyDescent="0.2">
      <c r="B6396" s="9"/>
    </row>
    <row r="6397" spans="2:2" ht="16" x14ac:dyDescent="0.2">
      <c r="B6397" s="9"/>
    </row>
    <row r="6398" spans="2:2" ht="16" x14ac:dyDescent="0.2">
      <c r="B6398" s="9"/>
    </row>
    <row r="6399" spans="2:2" ht="16" x14ac:dyDescent="0.2">
      <c r="B6399" s="9"/>
    </row>
    <row r="6400" spans="2:2" ht="16" x14ac:dyDescent="0.2">
      <c r="B6400" s="9"/>
    </row>
    <row r="6401" spans="2:2" ht="16" x14ac:dyDescent="0.2">
      <c r="B6401" s="9"/>
    </row>
    <row r="6402" spans="2:2" ht="16" x14ac:dyDescent="0.2">
      <c r="B6402" s="9"/>
    </row>
    <row r="6403" spans="2:2" ht="16" x14ac:dyDescent="0.2">
      <c r="B6403" s="9"/>
    </row>
    <row r="6404" spans="2:2" ht="16" x14ac:dyDescent="0.2">
      <c r="B6404" s="9"/>
    </row>
    <row r="6405" spans="2:2" ht="16" x14ac:dyDescent="0.2">
      <c r="B6405" s="9"/>
    </row>
    <row r="6406" spans="2:2" ht="16" x14ac:dyDescent="0.2">
      <c r="B6406" s="9"/>
    </row>
    <row r="6407" spans="2:2" ht="16" x14ac:dyDescent="0.2">
      <c r="B6407" s="9"/>
    </row>
    <row r="6408" spans="2:2" ht="16" x14ac:dyDescent="0.2">
      <c r="B6408" s="9"/>
    </row>
    <row r="6409" spans="2:2" ht="16" x14ac:dyDescent="0.2">
      <c r="B6409" s="9"/>
    </row>
    <row r="6410" spans="2:2" ht="16" x14ac:dyDescent="0.2">
      <c r="B6410" s="9"/>
    </row>
    <row r="6411" spans="2:2" ht="16" x14ac:dyDescent="0.2">
      <c r="B6411" s="9"/>
    </row>
    <row r="6412" spans="2:2" ht="16" x14ac:dyDescent="0.2">
      <c r="B6412" s="9"/>
    </row>
    <row r="6413" spans="2:2" ht="16" x14ac:dyDescent="0.2">
      <c r="B6413" s="9"/>
    </row>
    <row r="6414" spans="2:2" ht="16" x14ac:dyDescent="0.2">
      <c r="B6414" s="9"/>
    </row>
    <row r="6415" spans="2:2" ht="16" x14ac:dyDescent="0.2">
      <c r="B6415" s="9"/>
    </row>
    <row r="6416" spans="2:2" ht="16" x14ac:dyDescent="0.2">
      <c r="B6416" s="9"/>
    </row>
    <row r="6417" spans="2:2" ht="16" x14ac:dyDescent="0.2">
      <c r="B6417" s="9"/>
    </row>
    <row r="6418" spans="2:2" ht="16" x14ac:dyDescent="0.2">
      <c r="B6418" s="9"/>
    </row>
    <row r="6419" spans="2:2" ht="16" x14ac:dyDescent="0.2">
      <c r="B6419" s="9"/>
    </row>
    <row r="6420" spans="2:2" ht="16" x14ac:dyDescent="0.2">
      <c r="B6420" s="9"/>
    </row>
    <row r="6421" spans="2:2" ht="16" x14ac:dyDescent="0.2">
      <c r="B6421" s="9"/>
    </row>
    <row r="6422" spans="2:2" ht="16" x14ac:dyDescent="0.2">
      <c r="B6422" s="9"/>
    </row>
    <row r="6423" spans="2:2" ht="16" x14ac:dyDescent="0.2">
      <c r="B6423" s="9"/>
    </row>
    <row r="6424" spans="2:2" ht="16" x14ac:dyDescent="0.2">
      <c r="B6424" s="9"/>
    </row>
    <row r="6425" spans="2:2" ht="16" x14ac:dyDescent="0.2">
      <c r="B6425" s="9"/>
    </row>
    <row r="6426" spans="2:2" ht="16" x14ac:dyDescent="0.2">
      <c r="B6426" s="9"/>
    </row>
    <row r="6427" spans="2:2" ht="16" x14ac:dyDescent="0.2">
      <c r="B6427" s="9"/>
    </row>
    <row r="6428" spans="2:2" ht="16" x14ac:dyDescent="0.2">
      <c r="B6428" s="9"/>
    </row>
    <row r="6429" spans="2:2" ht="16" x14ac:dyDescent="0.2">
      <c r="B6429" s="9"/>
    </row>
    <row r="6430" spans="2:2" ht="16" x14ac:dyDescent="0.2">
      <c r="B6430" s="9"/>
    </row>
    <row r="6431" spans="2:2" ht="16" x14ac:dyDescent="0.2">
      <c r="B6431" s="9"/>
    </row>
    <row r="6432" spans="2:2" ht="16" x14ac:dyDescent="0.2">
      <c r="B6432" s="9"/>
    </row>
    <row r="6433" spans="2:2" ht="16" x14ac:dyDescent="0.2">
      <c r="B6433" s="9"/>
    </row>
    <row r="6434" spans="2:2" ht="16" x14ac:dyDescent="0.2">
      <c r="B6434" s="9"/>
    </row>
    <row r="6435" spans="2:2" ht="16" x14ac:dyDescent="0.2">
      <c r="B6435" s="9"/>
    </row>
    <row r="6436" spans="2:2" ht="16" x14ac:dyDescent="0.2">
      <c r="B6436" s="9"/>
    </row>
    <row r="6437" spans="2:2" ht="16" x14ac:dyDescent="0.2">
      <c r="B6437" s="9"/>
    </row>
    <row r="6438" spans="2:2" ht="16" x14ac:dyDescent="0.2">
      <c r="B6438" s="9"/>
    </row>
    <row r="6439" spans="2:2" ht="16" x14ac:dyDescent="0.2">
      <c r="B6439" s="9"/>
    </row>
    <row r="6440" spans="2:2" ht="16" x14ac:dyDescent="0.2">
      <c r="B6440" s="9"/>
    </row>
    <row r="6441" spans="2:2" ht="16" x14ac:dyDescent="0.2">
      <c r="B6441" s="9"/>
    </row>
    <row r="6442" spans="2:2" ht="16" x14ac:dyDescent="0.2">
      <c r="B6442" s="9"/>
    </row>
    <row r="6443" spans="2:2" ht="16" x14ac:dyDescent="0.2">
      <c r="B6443" s="9"/>
    </row>
    <row r="6444" spans="2:2" ht="16" x14ac:dyDescent="0.2">
      <c r="B6444" s="9"/>
    </row>
    <row r="6445" spans="2:2" ht="16" x14ac:dyDescent="0.2">
      <c r="B6445" s="9"/>
    </row>
    <row r="6446" spans="2:2" ht="16" x14ac:dyDescent="0.2">
      <c r="B6446" s="9"/>
    </row>
    <row r="6447" spans="2:2" ht="16" x14ac:dyDescent="0.2">
      <c r="B6447" s="9"/>
    </row>
    <row r="6448" spans="2:2" ht="16" x14ac:dyDescent="0.2">
      <c r="B6448" s="9"/>
    </row>
    <row r="6449" spans="2:2" ht="16" x14ac:dyDescent="0.2">
      <c r="B6449" s="9"/>
    </row>
    <row r="6450" spans="2:2" ht="16" x14ac:dyDescent="0.2">
      <c r="B6450" s="9"/>
    </row>
    <row r="6451" spans="2:2" ht="16" x14ac:dyDescent="0.2">
      <c r="B6451" s="9"/>
    </row>
    <row r="6452" spans="2:2" ht="16" x14ac:dyDescent="0.2">
      <c r="B6452" s="9"/>
    </row>
    <row r="6453" spans="2:2" ht="16" x14ac:dyDescent="0.2">
      <c r="B6453" s="9"/>
    </row>
    <row r="6454" spans="2:2" ht="16" x14ac:dyDescent="0.2">
      <c r="B6454" s="9"/>
    </row>
    <row r="6455" spans="2:2" ht="16" x14ac:dyDescent="0.2">
      <c r="B6455" s="9"/>
    </row>
    <row r="6456" spans="2:2" ht="16" x14ac:dyDescent="0.2">
      <c r="B6456" s="9"/>
    </row>
    <row r="6457" spans="2:2" ht="16" x14ac:dyDescent="0.2">
      <c r="B6457" s="9"/>
    </row>
    <row r="6458" spans="2:2" ht="16" x14ac:dyDescent="0.2">
      <c r="B6458" s="9"/>
    </row>
    <row r="6459" spans="2:2" ht="16" x14ac:dyDescent="0.2">
      <c r="B6459" s="9"/>
    </row>
    <row r="6460" spans="2:2" ht="16" x14ac:dyDescent="0.2">
      <c r="B6460" s="9"/>
    </row>
    <row r="6461" spans="2:2" ht="16" x14ac:dyDescent="0.2">
      <c r="B6461" s="9"/>
    </row>
    <row r="6462" spans="2:2" ht="16" x14ac:dyDescent="0.2">
      <c r="B6462" s="9"/>
    </row>
    <row r="6463" spans="2:2" ht="16" x14ac:dyDescent="0.2">
      <c r="B6463" s="9"/>
    </row>
    <row r="6464" spans="2:2" ht="16" x14ac:dyDescent="0.2">
      <c r="B6464" s="9"/>
    </row>
    <row r="6465" spans="2:2" ht="16" x14ac:dyDescent="0.2">
      <c r="B6465" s="9"/>
    </row>
    <row r="6466" spans="2:2" ht="16" x14ac:dyDescent="0.2">
      <c r="B6466" s="9"/>
    </row>
    <row r="6467" spans="2:2" ht="16" x14ac:dyDescent="0.2">
      <c r="B6467" s="9"/>
    </row>
    <row r="6468" spans="2:2" ht="16" x14ac:dyDescent="0.2">
      <c r="B6468" s="9"/>
    </row>
    <row r="6469" spans="2:2" ht="16" x14ac:dyDescent="0.2">
      <c r="B6469" s="9"/>
    </row>
    <row r="6470" spans="2:2" ht="16" x14ac:dyDescent="0.2">
      <c r="B6470" s="9"/>
    </row>
    <row r="6471" spans="2:2" ht="16" x14ac:dyDescent="0.2">
      <c r="B6471" s="9"/>
    </row>
    <row r="6472" spans="2:2" ht="16" x14ac:dyDescent="0.2">
      <c r="B6472" s="9"/>
    </row>
    <row r="6473" spans="2:2" ht="16" x14ac:dyDescent="0.2">
      <c r="B6473" s="9"/>
    </row>
    <row r="6474" spans="2:2" ht="16" x14ac:dyDescent="0.2">
      <c r="B6474" s="9"/>
    </row>
    <row r="6475" spans="2:2" ht="16" x14ac:dyDescent="0.2">
      <c r="B6475" s="9"/>
    </row>
    <row r="6476" spans="2:2" ht="16" x14ac:dyDescent="0.2">
      <c r="B6476" s="9"/>
    </row>
    <row r="6477" spans="2:2" ht="16" x14ac:dyDescent="0.2">
      <c r="B6477" s="9"/>
    </row>
    <row r="6478" spans="2:2" ht="16" x14ac:dyDescent="0.2">
      <c r="B6478" s="9"/>
    </row>
    <row r="6479" spans="2:2" ht="16" x14ac:dyDescent="0.2">
      <c r="B6479" s="9"/>
    </row>
    <row r="6480" spans="2:2" ht="16" x14ac:dyDescent="0.2">
      <c r="B6480" s="9"/>
    </row>
    <row r="6481" spans="2:2" ht="16" x14ac:dyDescent="0.2">
      <c r="B6481" s="9"/>
    </row>
    <row r="6482" spans="2:2" ht="16" x14ac:dyDescent="0.2">
      <c r="B6482" s="9"/>
    </row>
    <row r="6483" spans="2:2" ht="16" x14ac:dyDescent="0.2">
      <c r="B6483" s="9"/>
    </row>
    <row r="6484" spans="2:2" ht="16" x14ac:dyDescent="0.2">
      <c r="B6484" s="9"/>
    </row>
    <row r="6485" spans="2:2" ht="16" x14ac:dyDescent="0.2">
      <c r="B6485" s="9"/>
    </row>
    <row r="6486" spans="2:2" ht="16" x14ac:dyDescent="0.2">
      <c r="B6486" s="9"/>
    </row>
    <row r="6487" spans="2:2" ht="16" x14ac:dyDescent="0.2">
      <c r="B6487" s="9"/>
    </row>
    <row r="6488" spans="2:2" ht="16" x14ac:dyDescent="0.2">
      <c r="B6488" s="9"/>
    </row>
    <row r="6489" spans="2:2" ht="16" x14ac:dyDescent="0.2">
      <c r="B6489" s="9"/>
    </row>
    <row r="6490" spans="2:2" ht="16" x14ac:dyDescent="0.2">
      <c r="B6490" s="9"/>
    </row>
    <row r="6491" spans="2:2" ht="16" x14ac:dyDescent="0.2">
      <c r="B6491" s="9"/>
    </row>
    <row r="6492" spans="2:2" ht="16" x14ac:dyDescent="0.2">
      <c r="B6492" s="9"/>
    </row>
    <row r="6493" spans="2:2" ht="16" x14ac:dyDescent="0.2">
      <c r="B6493" s="9"/>
    </row>
    <row r="6494" spans="2:2" ht="16" x14ac:dyDescent="0.2">
      <c r="B6494" s="9"/>
    </row>
    <row r="6495" spans="2:2" ht="16" x14ac:dyDescent="0.2">
      <c r="B6495" s="9"/>
    </row>
    <row r="6496" spans="2:2" ht="16" x14ac:dyDescent="0.2">
      <c r="B6496" s="9"/>
    </row>
    <row r="6497" spans="2:2" ht="16" x14ac:dyDescent="0.2">
      <c r="B6497" s="9"/>
    </row>
    <row r="6498" spans="2:2" ht="16" x14ac:dyDescent="0.2">
      <c r="B6498" s="9"/>
    </row>
    <row r="6499" spans="2:2" ht="16" x14ac:dyDescent="0.2">
      <c r="B6499" s="9"/>
    </row>
    <row r="6500" spans="2:2" ht="16" x14ac:dyDescent="0.2">
      <c r="B6500" s="9"/>
    </row>
    <row r="6501" spans="2:2" ht="16" x14ac:dyDescent="0.2">
      <c r="B6501" s="9"/>
    </row>
    <row r="6502" spans="2:2" ht="16" x14ac:dyDescent="0.2">
      <c r="B6502" s="9"/>
    </row>
    <row r="6503" spans="2:2" ht="16" x14ac:dyDescent="0.2">
      <c r="B6503" s="9"/>
    </row>
    <row r="6504" spans="2:2" ht="16" x14ac:dyDescent="0.2">
      <c r="B6504" s="9"/>
    </row>
    <row r="6505" spans="2:2" ht="16" x14ac:dyDescent="0.2">
      <c r="B6505" s="9"/>
    </row>
    <row r="6506" spans="2:2" ht="16" x14ac:dyDescent="0.2">
      <c r="B6506" s="9"/>
    </row>
    <row r="6507" spans="2:2" ht="16" x14ac:dyDescent="0.2">
      <c r="B6507" s="9"/>
    </row>
    <row r="6508" spans="2:2" ht="16" x14ac:dyDescent="0.2">
      <c r="B6508" s="9"/>
    </row>
    <row r="6509" spans="2:2" ht="16" x14ac:dyDescent="0.2">
      <c r="B6509" s="9"/>
    </row>
    <row r="6510" spans="2:2" ht="16" x14ac:dyDescent="0.2">
      <c r="B6510" s="9"/>
    </row>
    <row r="6511" spans="2:2" ht="16" x14ac:dyDescent="0.2">
      <c r="B6511" s="9"/>
    </row>
    <row r="6512" spans="2:2" ht="16" x14ac:dyDescent="0.2">
      <c r="B6512" s="9"/>
    </row>
    <row r="6513" spans="2:2" ht="16" x14ac:dyDescent="0.2">
      <c r="B6513" s="9"/>
    </row>
    <row r="6514" spans="2:2" ht="16" x14ac:dyDescent="0.2">
      <c r="B6514" s="9"/>
    </row>
    <row r="6515" spans="2:2" ht="16" x14ac:dyDescent="0.2">
      <c r="B6515" s="9"/>
    </row>
    <row r="6516" spans="2:2" ht="16" x14ac:dyDescent="0.2">
      <c r="B6516" s="9"/>
    </row>
    <row r="6517" spans="2:2" ht="16" x14ac:dyDescent="0.2">
      <c r="B6517" s="9"/>
    </row>
    <row r="6518" spans="2:2" ht="16" x14ac:dyDescent="0.2">
      <c r="B6518" s="9"/>
    </row>
    <row r="6519" spans="2:2" ht="16" x14ac:dyDescent="0.2">
      <c r="B6519" s="9"/>
    </row>
    <row r="6520" spans="2:2" ht="16" x14ac:dyDescent="0.2">
      <c r="B6520" s="9"/>
    </row>
    <row r="6521" spans="2:2" ht="16" x14ac:dyDescent="0.2">
      <c r="B6521" s="9"/>
    </row>
    <row r="6522" spans="2:2" ht="16" x14ac:dyDescent="0.2">
      <c r="B6522" s="9"/>
    </row>
    <row r="6523" spans="2:2" ht="16" x14ac:dyDescent="0.2">
      <c r="B6523" s="9"/>
    </row>
    <row r="6524" spans="2:2" ht="16" x14ac:dyDescent="0.2">
      <c r="B6524" s="9"/>
    </row>
    <row r="6525" spans="2:2" ht="16" x14ac:dyDescent="0.2">
      <c r="B6525" s="9"/>
    </row>
    <row r="6526" spans="2:2" ht="16" x14ac:dyDescent="0.2">
      <c r="B6526" s="9"/>
    </row>
    <row r="6527" spans="2:2" ht="16" x14ac:dyDescent="0.2">
      <c r="B6527" s="9"/>
    </row>
    <row r="6528" spans="2:2" ht="16" x14ac:dyDescent="0.2">
      <c r="B6528" s="9"/>
    </row>
    <row r="6529" spans="2:2" ht="16" x14ac:dyDescent="0.2">
      <c r="B6529" s="9"/>
    </row>
    <row r="6530" spans="2:2" ht="16" x14ac:dyDescent="0.2">
      <c r="B6530" s="9"/>
    </row>
    <row r="6531" spans="2:2" ht="16" x14ac:dyDescent="0.2">
      <c r="B6531" s="9"/>
    </row>
    <row r="6532" spans="2:2" ht="16" x14ac:dyDescent="0.2">
      <c r="B6532" s="9"/>
    </row>
    <row r="6533" spans="2:2" ht="16" x14ac:dyDescent="0.2">
      <c r="B6533" s="9"/>
    </row>
    <row r="6534" spans="2:2" ht="16" x14ac:dyDescent="0.2">
      <c r="B6534" s="9"/>
    </row>
    <row r="6535" spans="2:2" ht="16" x14ac:dyDescent="0.2">
      <c r="B6535" s="9"/>
    </row>
    <row r="6536" spans="2:2" ht="16" x14ac:dyDescent="0.2">
      <c r="B6536" s="9"/>
    </row>
    <row r="6537" spans="2:2" ht="16" x14ac:dyDescent="0.2">
      <c r="B6537" s="9"/>
    </row>
    <row r="6538" spans="2:2" ht="16" x14ac:dyDescent="0.2">
      <c r="B6538" s="9"/>
    </row>
    <row r="6539" spans="2:2" ht="16" x14ac:dyDescent="0.2">
      <c r="B6539" s="9"/>
    </row>
    <row r="6540" spans="2:2" ht="16" x14ac:dyDescent="0.2">
      <c r="B6540" s="9"/>
    </row>
    <row r="6541" spans="2:2" ht="16" x14ac:dyDescent="0.2">
      <c r="B6541" s="9"/>
    </row>
    <row r="6542" spans="2:2" ht="16" x14ac:dyDescent="0.2">
      <c r="B6542" s="9"/>
    </row>
    <row r="6543" spans="2:2" ht="16" x14ac:dyDescent="0.2">
      <c r="B6543" s="9"/>
    </row>
    <row r="6544" spans="2:2" ht="16" x14ac:dyDescent="0.2">
      <c r="B6544" s="9"/>
    </row>
    <row r="6545" spans="2:2" ht="16" x14ac:dyDescent="0.2">
      <c r="B6545" s="9"/>
    </row>
    <row r="6546" spans="2:2" ht="16" x14ac:dyDescent="0.2">
      <c r="B6546" s="9"/>
    </row>
    <row r="6547" spans="2:2" ht="16" x14ac:dyDescent="0.2">
      <c r="B6547" s="9"/>
    </row>
    <row r="6548" spans="2:2" ht="16" x14ac:dyDescent="0.2">
      <c r="B6548" s="9"/>
    </row>
    <row r="6549" spans="2:2" ht="16" x14ac:dyDescent="0.2">
      <c r="B6549" s="9"/>
    </row>
    <row r="6550" spans="2:2" ht="16" x14ac:dyDescent="0.2">
      <c r="B6550" s="9"/>
    </row>
    <row r="6551" spans="2:2" ht="16" x14ac:dyDescent="0.2">
      <c r="B6551" s="9"/>
    </row>
    <row r="6552" spans="2:2" ht="16" x14ac:dyDescent="0.2">
      <c r="B6552" s="9"/>
    </row>
    <row r="6553" spans="2:2" ht="16" x14ac:dyDescent="0.2">
      <c r="B6553" s="9"/>
    </row>
    <row r="6554" spans="2:2" ht="16" x14ac:dyDescent="0.2">
      <c r="B6554" s="9"/>
    </row>
    <row r="6555" spans="2:2" ht="16" x14ac:dyDescent="0.2">
      <c r="B6555" s="9"/>
    </row>
    <row r="6556" spans="2:2" ht="16" x14ac:dyDescent="0.2">
      <c r="B6556" s="9"/>
    </row>
    <row r="6557" spans="2:2" ht="16" x14ac:dyDescent="0.2">
      <c r="B6557" s="9"/>
    </row>
    <row r="6558" spans="2:2" ht="16" x14ac:dyDescent="0.2">
      <c r="B6558" s="9"/>
    </row>
    <row r="6559" spans="2:2" ht="16" x14ac:dyDescent="0.2">
      <c r="B6559" s="9"/>
    </row>
    <row r="6560" spans="2:2" ht="16" x14ac:dyDescent="0.2">
      <c r="B6560" s="9"/>
    </row>
    <row r="6561" spans="2:2" ht="16" x14ac:dyDescent="0.2">
      <c r="B6561" s="9"/>
    </row>
    <row r="6562" spans="2:2" ht="16" x14ac:dyDescent="0.2">
      <c r="B6562" s="9"/>
    </row>
    <row r="6563" spans="2:2" ht="16" x14ac:dyDescent="0.2">
      <c r="B6563" s="9"/>
    </row>
    <row r="6564" spans="2:2" ht="16" x14ac:dyDescent="0.2">
      <c r="B6564" s="9"/>
    </row>
    <row r="6565" spans="2:2" ht="16" x14ac:dyDescent="0.2">
      <c r="B6565" s="9"/>
    </row>
    <row r="6566" spans="2:2" ht="16" x14ac:dyDescent="0.2">
      <c r="B6566" s="9"/>
    </row>
    <row r="6567" spans="2:2" ht="16" x14ac:dyDescent="0.2">
      <c r="B6567" s="9"/>
    </row>
    <row r="6568" spans="2:2" ht="16" x14ac:dyDescent="0.2">
      <c r="B6568" s="9"/>
    </row>
    <row r="6569" spans="2:2" ht="16" x14ac:dyDescent="0.2">
      <c r="B6569" s="9"/>
    </row>
    <row r="6570" spans="2:2" ht="16" x14ac:dyDescent="0.2">
      <c r="B6570" s="9"/>
    </row>
    <row r="6571" spans="2:2" ht="16" x14ac:dyDescent="0.2">
      <c r="B6571" s="9"/>
    </row>
    <row r="6572" spans="2:2" ht="16" x14ac:dyDescent="0.2">
      <c r="B6572" s="9"/>
    </row>
    <row r="6573" spans="2:2" ht="16" x14ac:dyDescent="0.2">
      <c r="B6573" s="9"/>
    </row>
    <row r="6574" spans="2:2" ht="16" x14ac:dyDescent="0.2">
      <c r="B6574" s="9"/>
    </row>
    <row r="6575" spans="2:2" ht="16" x14ac:dyDescent="0.2">
      <c r="B6575" s="9"/>
    </row>
    <row r="6576" spans="2:2" ht="16" x14ac:dyDescent="0.2">
      <c r="B6576" s="9"/>
    </row>
    <row r="6577" spans="2:2" ht="16" x14ac:dyDescent="0.2">
      <c r="B6577" s="9"/>
    </row>
    <row r="6578" spans="2:2" ht="16" x14ac:dyDescent="0.2">
      <c r="B6578" s="9"/>
    </row>
    <row r="6579" spans="2:2" ht="16" x14ac:dyDescent="0.2">
      <c r="B6579" s="9"/>
    </row>
    <row r="6580" spans="2:2" ht="16" x14ac:dyDescent="0.2">
      <c r="B6580" s="9"/>
    </row>
    <row r="6581" spans="2:2" ht="16" x14ac:dyDescent="0.2">
      <c r="B6581" s="9"/>
    </row>
    <row r="6582" spans="2:2" ht="16" x14ac:dyDescent="0.2">
      <c r="B6582" s="9"/>
    </row>
    <row r="6583" spans="2:2" ht="16" x14ac:dyDescent="0.2">
      <c r="B6583" s="9"/>
    </row>
    <row r="6584" spans="2:2" ht="16" x14ac:dyDescent="0.2">
      <c r="B6584" s="9"/>
    </row>
    <row r="6585" spans="2:2" ht="16" x14ac:dyDescent="0.2">
      <c r="B6585" s="9"/>
    </row>
    <row r="6586" spans="2:2" ht="16" x14ac:dyDescent="0.2">
      <c r="B6586" s="9"/>
    </row>
    <row r="6587" spans="2:2" ht="16" x14ac:dyDescent="0.2">
      <c r="B6587" s="9"/>
    </row>
    <row r="6588" spans="2:2" ht="16" x14ac:dyDescent="0.2">
      <c r="B6588" s="9"/>
    </row>
    <row r="6589" spans="2:2" ht="16" x14ac:dyDescent="0.2">
      <c r="B6589" s="9"/>
    </row>
    <row r="6590" spans="2:2" ht="16" x14ac:dyDescent="0.2">
      <c r="B6590" s="9"/>
    </row>
    <row r="6591" spans="2:2" ht="16" x14ac:dyDescent="0.2">
      <c r="B6591" s="9"/>
    </row>
    <row r="6592" spans="2:2" ht="16" x14ac:dyDescent="0.2">
      <c r="B6592" s="9"/>
    </row>
    <row r="6593" spans="2:2" ht="16" x14ac:dyDescent="0.2">
      <c r="B6593" s="9"/>
    </row>
    <row r="6594" spans="2:2" ht="16" x14ac:dyDescent="0.2">
      <c r="B6594" s="9"/>
    </row>
    <row r="6595" spans="2:2" ht="16" x14ac:dyDescent="0.2">
      <c r="B6595" s="9"/>
    </row>
    <row r="6596" spans="2:2" ht="16" x14ac:dyDescent="0.2">
      <c r="B6596" s="9"/>
    </row>
    <row r="6597" spans="2:2" ht="16" x14ac:dyDescent="0.2">
      <c r="B6597" s="9"/>
    </row>
    <row r="6598" spans="2:2" ht="16" x14ac:dyDescent="0.2">
      <c r="B6598" s="9"/>
    </row>
    <row r="6599" spans="2:2" ht="16" x14ac:dyDescent="0.2">
      <c r="B6599" s="9"/>
    </row>
    <row r="6600" spans="2:2" ht="16" x14ac:dyDescent="0.2">
      <c r="B6600" s="9"/>
    </row>
    <row r="6601" spans="2:2" ht="16" x14ac:dyDescent="0.2">
      <c r="B6601" s="9"/>
    </row>
    <row r="6602" spans="2:2" ht="16" x14ac:dyDescent="0.2">
      <c r="B6602" s="9"/>
    </row>
    <row r="6603" spans="2:2" ht="16" x14ac:dyDescent="0.2">
      <c r="B6603" s="9"/>
    </row>
    <row r="6604" spans="2:2" ht="16" x14ac:dyDescent="0.2">
      <c r="B6604" s="9"/>
    </row>
    <row r="6605" spans="2:2" ht="16" x14ac:dyDescent="0.2">
      <c r="B6605" s="9"/>
    </row>
    <row r="6606" spans="2:2" ht="16" x14ac:dyDescent="0.2">
      <c r="B6606" s="9"/>
    </row>
    <row r="6607" spans="2:2" ht="16" x14ac:dyDescent="0.2">
      <c r="B6607" s="9"/>
    </row>
    <row r="6608" spans="2:2" ht="16" x14ac:dyDescent="0.2">
      <c r="B6608" s="9"/>
    </row>
    <row r="6609" spans="2:2" ht="16" x14ac:dyDescent="0.2">
      <c r="B6609" s="9"/>
    </row>
    <row r="6610" spans="2:2" ht="16" x14ac:dyDescent="0.2">
      <c r="B6610" s="9"/>
    </row>
    <row r="6611" spans="2:2" ht="16" x14ac:dyDescent="0.2">
      <c r="B6611" s="9"/>
    </row>
    <row r="6612" spans="2:2" ht="16" x14ac:dyDescent="0.2">
      <c r="B6612" s="9"/>
    </row>
    <row r="6613" spans="2:2" ht="16" x14ac:dyDescent="0.2">
      <c r="B6613" s="9"/>
    </row>
    <row r="6614" spans="2:2" ht="16" x14ac:dyDescent="0.2">
      <c r="B6614" s="9"/>
    </row>
    <row r="6615" spans="2:2" ht="16" x14ac:dyDescent="0.2">
      <c r="B6615" s="9"/>
    </row>
    <row r="6616" spans="2:2" ht="16" x14ac:dyDescent="0.2">
      <c r="B6616" s="9"/>
    </row>
    <row r="6617" spans="2:2" ht="16" x14ac:dyDescent="0.2">
      <c r="B6617" s="9"/>
    </row>
    <row r="6618" spans="2:2" ht="16" x14ac:dyDescent="0.2">
      <c r="B6618" s="9"/>
    </row>
    <row r="6619" spans="2:2" ht="16" x14ac:dyDescent="0.2">
      <c r="B6619" s="9"/>
    </row>
    <row r="6620" spans="2:2" ht="16" x14ac:dyDescent="0.2">
      <c r="B6620" s="9"/>
    </row>
    <row r="6621" spans="2:2" ht="16" x14ac:dyDescent="0.2">
      <c r="B6621" s="9"/>
    </row>
    <row r="6622" spans="2:2" ht="16" x14ac:dyDescent="0.2">
      <c r="B6622" s="9"/>
    </row>
    <row r="6623" spans="2:2" ht="16" x14ac:dyDescent="0.2">
      <c r="B6623" s="9"/>
    </row>
    <row r="6624" spans="2:2" ht="16" x14ac:dyDescent="0.2">
      <c r="B6624" s="9"/>
    </row>
    <row r="6625" spans="2:2" ht="16" x14ac:dyDescent="0.2">
      <c r="B6625" s="9"/>
    </row>
    <row r="6626" spans="2:2" ht="16" x14ac:dyDescent="0.2">
      <c r="B6626" s="9"/>
    </row>
    <row r="6627" spans="2:2" ht="16" x14ac:dyDescent="0.2">
      <c r="B6627" s="9"/>
    </row>
    <row r="6628" spans="2:2" ht="16" x14ac:dyDescent="0.2">
      <c r="B6628" s="9"/>
    </row>
    <row r="6629" spans="2:2" ht="16" x14ac:dyDescent="0.2">
      <c r="B6629" s="9"/>
    </row>
    <row r="6630" spans="2:2" ht="16" x14ac:dyDescent="0.2">
      <c r="B6630" s="9"/>
    </row>
    <row r="6631" spans="2:2" ht="16" x14ac:dyDescent="0.2">
      <c r="B6631" s="9"/>
    </row>
    <row r="6632" spans="2:2" ht="16" x14ac:dyDescent="0.2">
      <c r="B6632" s="9"/>
    </row>
    <row r="6633" spans="2:2" ht="16" x14ac:dyDescent="0.2">
      <c r="B6633" s="9"/>
    </row>
    <row r="6634" spans="2:2" ht="16" x14ac:dyDescent="0.2">
      <c r="B6634" s="9"/>
    </row>
    <row r="6635" spans="2:2" ht="16" x14ac:dyDescent="0.2">
      <c r="B6635" s="9"/>
    </row>
    <row r="6636" spans="2:2" ht="16" x14ac:dyDescent="0.2">
      <c r="B6636" s="9"/>
    </row>
    <row r="6637" spans="2:2" ht="16" x14ac:dyDescent="0.2">
      <c r="B6637" s="9"/>
    </row>
    <row r="6638" spans="2:2" ht="16" x14ac:dyDescent="0.2">
      <c r="B6638" s="9"/>
    </row>
    <row r="6639" spans="2:2" ht="16" x14ac:dyDescent="0.2">
      <c r="B6639" s="9"/>
    </row>
    <row r="6640" spans="2:2" ht="16" x14ac:dyDescent="0.2">
      <c r="B6640" s="9"/>
    </row>
    <row r="6641" spans="2:2" ht="16" x14ac:dyDescent="0.2">
      <c r="B6641" s="9"/>
    </row>
    <row r="6642" spans="2:2" ht="16" x14ac:dyDescent="0.2">
      <c r="B6642" s="9"/>
    </row>
    <row r="6643" spans="2:2" ht="16" x14ac:dyDescent="0.2">
      <c r="B6643" s="9"/>
    </row>
    <row r="6644" spans="2:2" ht="16" x14ac:dyDescent="0.2">
      <c r="B6644" s="9"/>
    </row>
    <row r="6645" spans="2:2" ht="16" x14ac:dyDescent="0.2">
      <c r="B6645" s="9"/>
    </row>
    <row r="6646" spans="2:2" ht="16" x14ac:dyDescent="0.2">
      <c r="B6646" s="9"/>
    </row>
    <row r="6647" spans="2:2" ht="16" x14ac:dyDescent="0.2">
      <c r="B6647" s="9"/>
    </row>
    <row r="6648" spans="2:2" ht="16" x14ac:dyDescent="0.2">
      <c r="B6648" s="9"/>
    </row>
    <row r="6649" spans="2:2" ht="16" x14ac:dyDescent="0.2">
      <c r="B6649" s="9"/>
    </row>
    <row r="6650" spans="2:2" ht="16" x14ac:dyDescent="0.2">
      <c r="B6650" s="9"/>
    </row>
    <row r="6651" spans="2:2" ht="16" x14ac:dyDescent="0.2">
      <c r="B6651" s="9"/>
    </row>
    <row r="6652" spans="2:2" ht="16" x14ac:dyDescent="0.2">
      <c r="B6652" s="9"/>
    </row>
    <row r="6653" spans="2:2" ht="16" x14ac:dyDescent="0.2">
      <c r="B6653" s="9"/>
    </row>
    <row r="6654" spans="2:2" ht="16" x14ac:dyDescent="0.2">
      <c r="B6654" s="9"/>
    </row>
    <row r="6655" spans="2:2" ht="16" x14ac:dyDescent="0.2">
      <c r="B6655" s="9"/>
    </row>
    <row r="6656" spans="2:2" ht="16" x14ac:dyDescent="0.2">
      <c r="B6656" s="9"/>
    </row>
    <row r="6657" spans="2:2" ht="16" x14ac:dyDescent="0.2">
      <c r="B6657" s="9"/>
    </row>
    <row r="6658" spans="2:2" ht="16" x14ac:dyDescent="0.2">
      <c r="B6658" s="9"/>
    </row>
    <row r="6659" spans="2:2" ht="16" x14ac:dyDescent="0.2">
      <c r="B6659" s="9"/>
    </row>
    <row r="6660" spans="2:2" ht="16" x14ac:dyDescent="0.2">
      <c r="B6660" s="9"/>
    </row>
    <row r="6661" spans="2:2" ht="16" x14ac:dyDescent="0.2">
      <c r="B6661" s="9"/>
    </row>
    <row r="6662" spans="2:2" ht="16" x14ac:dyDescent="0.2">
      <c r="B6662" s="9"/>
    </row>
    <row r="6663" spans="2:2" ht="16" x14ac:dyDescent="0.2">
      <c r="B6663" s="9"/>
    </row>
    <row r="6664" spans="2:2" ht="16" x14ac:dyDescent="0.2">
      <c r="B6664" s="9"/>
    </row>
    <row r="6665" spans="2:2" ht="16" x14ac:dyDescent="0.2">
      <c r="B6665" s="9"/>
    </row>
    <row r="6666" spans="2:2" ht="16" x14ac:dyDescent="0.2">
      <c r="B6666" s="9"/>
    </row>
    <row r="6667" spans="2:2" ht="16" x14ac:dyDescent="0.2">
      <c r="B6667" s="9"/>
    </row>
    <row r="6668" spans="2:2" ht="16" x14ac:dyDescent="0.2">
      <c r="B6668" s="9"/>
    </row>
    <row r="6669" spans="2:2" ht="16" x14ac:dyDescent="0.2">
      <c r="B6669" s="9"/>
    </row>
    <row r="6670" spans="2:2" ht="16" x14ac:dyDescent="0.2">
      <c r="B6670" s="9"/>
    </row>
    <row r="6671" spans="2:2" ht="16" x14ac:dyDescent="0.2">
      <c r="B6671" s="9"/>
    </row>
    <row r="6672" spans="2:2" ht="16" x14ac:dyDescent="0.2">
      <c r="B6672" s="9"/>
    </row>
    <row r="6673" spans="2:2" ht="16" x14ac:dyDescent="0.2">
      <c r="B6673" s="9"/>
    </row>
    <row r="6674" spans="2:2" ht="16" x14ac:dyDescent="0.2">
      <c r="B6674" s="9"/>
    </row>
    <row r="6675" spans="2:2" ht="16" x14ac:dyDescent="0.2">
      <c r="B6675" s="9"/>
    </row>
    <row r="6676" spans="2:2" ht="16" x14ac:dyDescent="0.2">
      <c r="B6676" s="9"/>
    </row>
    <row r="6677" spans="2:2" ht="16" x14ac:dyDescent="0.2">
      <c r="B6677" s="9"/>
    </row>
    <row r="6678" spans="2:2" ht="16" x14ac:dyDescent="0.2">
      <c r="B6678" s="9"/>
    </row>
    <row r="6679" spans="2:2" ht="16" x14ac:dyDescent="0.2">
      <c r="B6679" s="9"/>
    </row>
    <row r="6680" spans="2:2" ht="16" x14ac:dyDescent="0.2">
      <c r="B6680" s="9"/>
    </row>
    <row r="6681" spans="2:2" ht="16" x14ac:dyDescent="0.2">
      <c r="B6681" s="9"/>
    </row>
    <row r="6682" spans="2:2" ht="16" x14ac:dyDescent="0.2">
      <c r="B6682" s="9"/>
    </row>
    <row r="6683" spans="2:2" ht="16" x14ac:dyDescent="0.2">
      <c r="B6683" s="9"/>
    </row>
    <row r="6684" spans="2:2" ht="16" x14ac:dyDescent="0.2">
      <c r="B6684" s="9"/>
    </row>
    <row r="6685" spans="2:2" ht="16" x14ac:dyDescent="0.2">
      <c r="B6685" s="9"/>
    </row>
    <row r="6686" spans="2:2" ht="16" x14ac:dyDescent="0.2">
      <c r="B6686" s="9"/>
    </row>
    <row r="6687" spans="2:2" ht="16" x14ac:dyDescent="0.2">
      <c r="B6687" s="9"/>
    </row>
    <row r="6688" spans="2:2" ht="16" x14ac:dyDescent="0.2">
      <c r="B6688" s="9"/>
    </row>
    <row r="6689" spans="2:2" ht="16" x14ac:dyDescent="0.2">
      <c r="B6689" s="9"/>
    </row>
    <row r="6690" spans="2:2" ht="16" x14ac:dyDescent="0.2">
      <c r="B6690" s="9"/>
    </row>
    <row r="6691" spans="2:2" ht="16" x14ac:dyDescent="0.2">
      <c r="B6691" s="9"/>
    </row>
    <row r="6692" spans="2:2" ht="16" x14ac:dyDescent="0.2">
      <c r="B6692" s="9"/>
    </row>
    <row r="6693" spans="2:2" ht="16" x14ac:dyDescent="0.2">
      <c r="B6693" s="9"/>
    </row>
    <row r="6694" spans="2:2" ht="16" x14ac:dyDescent="0.2">
      <c r="B6694" s="9"/>
    </row>
    <row r="6695" spans="2:2" ht="16" x14ac:dyDescent="0.2">
      <c r="B6695" s="9"/>
    </row>
    <row r="6696" spans="2:2" ht="16" x14ac:dyDescent="0.2">
      <c r="B6696" s="9"/>
    </row>
    <row r="6697" spans="2:2" ht="16" x14ac:dyDescent="0.2">
      <c r="B6697" s="9"/>
    </row>
    <row r="6698" spans="2:2" ht="16" x14ac:dyDescent="0.2">
      <c r="B6698" s="9"/>
    </row>
    <row r="6699" spans="2:2" ht="16" x14ac:dyDescent="0.2">
      <c r="B6699" s="9"/>
    </row>
    <row r="6700" spans="2:2" ht="16" x14ac:dyDescent="0.2">
      <c r="B6700" s="9"/>
    </row>
    <row r="6701" spans="2:2" ht="16" x14ac:dyDescent="0.2">
      <c r="B6701" s="9"/>
    </row>
    <row r="6702" spans="2:2" ht="16" x14ac:dyDescent="0.2">
      <c r="B6702" s="9"/>
    </row>
    <row r="6703" spans="2:2" ht="16" x14ac:dyDescent="0.2">
      <c r="B6703" s="9"/>
    </row>
    <row r="6704" spans="2:2" ht="16" x14ac:dyDescent="0.2">
      <c r="B6704" s="9"/>
    </row>
    <row r="6705" spans="2:2" ht="16" x14ac:dyDescent="0.2">
      <c r="B6705" s="9"/>
    </row>
    <row r="6706" spans="2:2" ht="16" x14ac:dyDescent="0.2">
      <c r="B6706" s="9"/>
    </row>
    <row r="6707" spans="2:2" ht="16" x14ac:dyDescent="0.2">
      <c r="B6707" s="9"/>
    </row>
    <row r="6708" spans="2:2" ht="16" x14ac:dyDescent="0.2">
      <c r="B6708" s="9"/>
    </row>
    <row r="6709" spans="2:2" ht="16" x14ac:dyDescent="0.2">
      <c r="B6709" s="9"/>
    </row>
    <row r="6710" spans="2:2" ht="16" x14ac:dyDescent="0.2">
      <c r="B6710" s="9"/>
    </row>
    <row r="6711" spans="2:2" ht="16" x14ac:dyDescent="0.2">
      <c r="B6711" s="9"/>
    </row>
    <row r="6712" spans="2:2" ht="16" x14ac:dyDescent="0.2">
      <c r="B6712" s="9"/>
    </row>
    <row r="6713" spans="2:2" ht="16" x14ac:dyDescent="0.2">
      <c r="B6713" s="9"/>
    </row>
    <row r="6714" spans="2:2" ht="16" x14ac:dyDescent="0.2">
      <c r="B6714" s="9"/>
    </row>
    <row r="6715" spans="2:2" ht="16" x14ac:dyDescent="0.2">
      <c r="B6715" s="9"/>
    </row>
    <row r="6716" spans="2:2" ht="16" x14ac:dyDescent="0.2">
      <c r="B6716" s="9"/>
    </row>
    <row r="6717" spans="2:2" ht="16" x14ac:dyDescent="0.2">
      <c r="B6717" s="9"/>
    </row>
    <row r="6718" spans="2:2" ht="16" x14ac:dyDescent="0.2">
      <c r="B6718" s="9"/>
    </row>
    <row r="6719" spans="2:2" ht="16" x14ac:dyDescent="0.2">
      <c r="B6719" s="9"/>
    </row>
    <row r="6720" spans="2:2" ht="16" x14ac:dyDescent="0.2">
      <c r="B6720" s="9"/>
    </row>
    <row r="6721" spans="2:2" ht="16" x14ac:dyDescent="0.2">
      <c r="B6721" s="9"/>
    </row>
    <row r="6722" spans="2:2" ht="16" x14ac:dyDescent="0.2">
      <c r="B6722" s="9"/>
    </row>
    <row r="6723" spans="2:2" ht="16" x14ac:dyDescent="0.2">
      <c r="B6723" s="9"/>
    </row>
    <row r="6724" spans="2:2" ht="16" x14ac:dyDescent="0.2">
      <c r="B6724" s="9"/>
    </row>
    <row r="6725" spans="2:2" ht="16" x14ac:dyDescent="0.2">
      <c r="B6725" s="9"/>
    </row>
    <row r="6726" spans="2:2" ht="16" x14ac:dyDescent="0.2">
      <c r="B6726" s="9"/>
    </row>
    <row r="6727" spans="2:2" ht="16" x14ac:dyDescent="0.2">
      <c r="B6727" s="9"/>
    </row>
    <row r="6728" spans="2:2" ht="16" x14ac:dyDescent="0.2">
      <c r="B6728" s="9"/>
    </row>
    <row r="6729" spans="2:2" ht="16" x14ac:dyDescent="0.2">
      <c r="B6729" s="9"/>
    </row>
    <row r="6730" spans="2:2" ht="16" x14ac:dyDescent="0.2">
      <c r="B6730" s="9"/>
    </row>
    <row r="6731" spans="2:2" ht="16" x14ac:dyDescent="0.2">
      <c r="B6731" s="9"/>
    </row>
    <row r="6732" spans="2:2" ht="16" x14ac:dyDescent="0.2">
      <c r="B6732" s="9"/>
    </row>
    <row r="6733" spans="2:2" ht="16" x14ac:dyDescent="0.2">
      <c r="B6733" s="9"/>
    </row>
    <row r="6734" spans="2:2" ht="16" x14ac:dyDescent="0.2">
      <c r="B6734" s="9"/>
    </row>
    <row r="6735" spans="2:2" ht="16" x14ac:dyDescent="0.2">
      <c r="B6735" s="9"/>
    </row>
    <row r="6736" spans="2:2" ht="16" x14ac:dyDescent="0.2">
      <c r="B6736" s="9"/>
    </row>
    <row r="6737" spans="2:2" ht="16" x14ac:dyDescent="0.2">
      <c r="B6737" s="9"/>
    </row>
    <row r="6738" spans="2:2" ht="16" x14ac:dyDescent="0.2">
      <c r="B6738" s="9"/>
    </row>
    <row r="6739" spans="2:2" ht="16" x14ac:dyDescent="0.2">
      <c r="B6739" s="9"/>
    </row>
    <row r="6740" spans="2:2" ht="16" x14ac:dyDescent="0.2">
      <c r="B6740" s="9"/>
    </row>
    <row r="6741" spans="2:2" ht="16" x14ac:dyDescent="0.2">
      <c r="B6741" s="9"/>
    </row>
    <row r="6742" spans="2:2" ht="16" x14ac:dyDescent="0.2">
      <c r="B6742" s="9"/>
    </row>
    <row r="6743" spans="2:2" ht="16" x14ac:dyDescent="0.2">
      <c r="B6743" s="9"/>
    </row>
    <row r="6744" spans="2:2" ht="16" x14ac:dyDescent="0.2">
      <c r="B6744" s="9"/>
    </row>
    <row r="6745" spans="2:2" ht="16" x14ac:dyDescent="0.2">
      <c r="B6745" s="9"/>
    </row>
    <row r="6746" spans="2:2" ht="16" x14ac:dyDescent="0.2">
      <c r="B6746" s="9"/>
    </row>
    <row r="6747" spans="2:2" ht="16" x14ac:dyDescent="0.2">
      <c r="B6747" s="9"/>
    </row>
    <row r="6748" spans="2:2" ht="16" x14ac:dyDescent="0.2">
      <c r="B6748" s="9"/>
    </row>
    <row r="6749" spans="2:2" ht="16" x14ac:dyDescent="0.2">
      <c r="B6749" s="9"/>
    </row>
    <row r="6750" spans="2:2" ht="16" x14ac:dyDescent="0.2">
      <c r="B6750" s="9"/>
    </row>
    <row r="6751" spans="2:2" ht="16" x14ac:dyDescent="0.2">
      <c r="B6751" s="9"/>
    </row>
    <row r="6752" spans="2:2" ht="16" x14ac:dyDescent="0.2">
      <c r="B6752" s="9"/>
    </row>
    <row r="6753" spans="2:2" ht="16" x14ac:dyDescent="0.2">
      <c r="B6753" s="9"/>
    </row>
    <row r="6754" spans="2:2" ht="16" x14ac:dyDescent="0.2">
      <c r="B6754" s="9"/>
    </row>
    <row r="6755" spans="2:2" ht="16" x14ac:dyDescent="0.2">
      <c r="B6755" s="9"/>
    </row>
    <row r="6756" spans="2:2" ht="16" x14ac:dyDescent="0.2">
      <c r="B6756" s="9"/>
    </row>
    <row r="6757" spans="2:2" ht="16" x14ac:dyDescent="0.2">
      <c r="B6757" s="9"/>
    </row>
    <row r="6758" spans="2:2" ht="16" x14ac:dyDescent="0.2">
      <c r="B6758" s="9"/>
    </row>
    <row r="6759" spans="2:2" ht="16" x14ac:dyDescent="0.2">
      <c r="B6759" s="9"/>
    </row>
    <row r="6760" spans="2:2" ht="16" x14ac:dyDescent="0.2">
      <c r="B6760" s="9"/>
    </row>
    <row r="6761" spans="2:2" ht="16" x14ac:dyDescent="0.2">
      <c r="B6761" s="9"/>
    </row>
    <row r="6762" spans="2:2" ht="16" x14ac:dyDescent="0.2">
      <c r="B6762" s="9"/>
    </row>
    <row r="6763" spans="2:2" ht="16" x14ac:dyDescent="0.2">
      <c r="B6763" s="9"/>
    </row>
    <row r="6764" spans="2:2" ht="16" x14ac:dyDescent="0.2">
      <c r="B6764" s="9"/>
    </row>
    <row r="6765" spans="2:2" ht="16" x14ac:dyDescent="0.2">
      <c r="B6765" s="9"/>
    </row>
    <row r="6766" spans="2:2" ht="16" x14ac:dyDescent="0.2">
      <c r="B6766" s="9"/>
    </row>
    <row r="6767" spans="2:2" ht="16" x14ac:dyDescent="0.2">
      <c r="B6767" s="9"/>
    </row>
    <row r="6768" spans="2:2" ht="16" x14ac:dyDescent="0.2">
      <c r="B6768" s="9"/>
    </row>
    <row r="6769" spans="2:2" ht="16" x14ac:dyDescent="0.2">
      <c r="B6769" s="9"/>
    </row>
    <row r="6770" spans="2:2" ht="16" x14ac:dyDescent="0.2">
      <c r="B6770" s="9"/>
    </row>
    <row r="6771" spans="2:2" ht="16" x14ac:dyDescent="0.2">
      <c r="B6771" s="9"/>
    </row>
    <row r="6772" spans="2:2" ht="16" x14ac:dyDescent="0.2">
      <c r="B6772" s="9"/>
    </row>
    <row r="6773" spans="2:2" ht="16" x14ac:dyDescent="0.2">
      <c r="B6773" s="9"/>
    </row>
    <row r="6774" spans="2:2" ht="16" x14ac:dyDescent="0.2">
      <c r="B6774" s="9"/>
    </row>
    <row r="6775" spans="2:2" ht="16" x14ac:dyDescent="0.2">
      <c r="B6775" s="9"/>
    </row>
    <row r="6776" spans="2:2" ht="16" x14ac:dyDescent="0.2">
      <c r="B6776" s="9"/>
    </row>
    <row r="6777" spans="2:2" ht="16" x14ac:dyDescent="0.2">
      <c r="B6777" s="9"/>
    </row>
    <row r="6778" spans="2:2" ht="16" x14ac:dyDescent="0.2">
      <c r="B6778" s="9"/>
    </row>
    <row r="6779" spans="2:2" ht="16" x14ac:dyDescent="0.2">
      <c r="B6779" s="9"/>
    </row>
    <row r="6780" spans="2:2" ht="16" x14ac:dyDescent="0.2">
      <c r="B6780" s="9"/>
    </row>
    <row r="6781" spans="2:2" ht="16" x14ac:dyDescent="0.2">
      <c r="B6781" s="9"/>
    </row>
    <row r="6782" spans="2:2" ht="16" x14ac:dyDescent="0.2">
      <c r="B6782" s="9"/>
    </row>
    <row r="6783" spans="2:2" ht="16" x14ac:dyDescent="0.2">
      <c r="B6783" s="9"/>
    </row>
    <row r="6784" spans="2:2" ht="16" x14ac:dyDescent="0.2">
      <c r="B6784" s="9"/>
    </row>
    <row r="6785" spans="2:2" ht="16" x14ac:dyDescent="0.2">
      <c r="B6785" s="9"/>
    </row>
    <row r="6786" spans="2:2" ht="16" x14ac:dyDescent="0.2">
      <c r="B6786" s="9"/>
    </row>
    <row r="6787" spans="2:2" ht="16" x14ac:dyDescent="0.2">
      <c r="B6787" s="9"/>
    </row>
    <row r="6788" spans="2:2" ht="16" x14ac:dyDescent="0.2">
      <c r="B6788" s="9"/>
    </row>
    <row r="6789" spans="2:2" ht="16" x14ac:dyDescent="0.2">
      <c r="B6789" s="9"/>
    </row>
    <row r="6790" spans="2:2" ht="16" x14ac:dyDescent="0.2">
      <c r="B6790" s="9"/>
    </row>
    <row r="6791" spans="2:2" ht="16" x14ac:dyDescent="0.2">
      <c r="B6791" s="9"/>
    </row>
    <row r="6792" spans="2:2" ht="16" x14ac:dyDescent="0.2">
      <c r="B6792" s="9"/>
    </row>
    <row r="6793" spans="2:2" ht="16" x14ac:dyDescent="0.2">
      <c r="B6793" s="9"/>
    </row>
    <row r="6794" spans="2:2" ht="16" x14ac:dyDescent="0.2">
      <c r="B6794" s="9"/>
    </row>
    <row r="6795" spans="2:2" ht="16" x14ac:dyDescent="0.2">
      <c r="B6795" s="9"/>
    </row>
    <row r="6796" spans="2:2" ht="16" x14ac:dyDescent="0.2">
      <c r="B6796" s="9"/>
    </row>
    <row r="6797" spans="2:2" ht="16" x14ac:dyDescent="0.2">
      <c r="B6797" s="9"/>
    </row>
    <row r="6798" spans="2:2" ht="16" x14ac:dyDescent="0.2">
      <c r="B6798" s="9"/>
    </row>
    <row r="6799" spans="2:2" ht="16" x14ac:dyDescent="0.2">
      <c r="B6799" s="9"/>
    </row>
    <row r="6800" spans="2:2" ht="16" x14ac:dyDescent="0.2">
      <c r="B6800" s="9"/>
    </row>
    <row r="6801" spans="2:2" ht="16" x14ac:dyDescent="0.2">
      <c r="B6801" s="9"/>
    </row>
    <row r="6802" spans="2:2" ht="16" x14ac:dyDescent="0.2">
      <c r="B6802" s="9"/>
    </row>
    <row r="6803" spans="2:2" ht="16" x14ac:dyDescent="0.2">
      <c r="B6803" s="9"/>
    </row>
    <row r="6804" spans="2:2" ht="16" x14ac:dyDescent="0.2">
      <c r="B6804" s="9"/>
    </row>
    <row r="6805" spans="2:2" ht="16" x14ac:dyDescent="0.2">
      <c r="B6805" s="9"/>
    </row>
    <row r="6806" spans="2:2" ht="16" x14ac:dyDescent="0.2">
      <c r="B6806" s="9"/>
    </row>
    <row r="6807" spans="2:2" ht="16" x14ac:dyDescent="0.2">
      <c r="B6807" s="9"/>
    </row>
    <row r="6808" spans="2:2" ht="16" x14ac:dyDescent="0.2">
      <c r="B6808" s="9"/>
    </row>
    <row r="6809" spans="2:2" ht="16" x14ac:dyDescent="0.2">
      <c r="B6809" s="9"/>
    </row>
    <row r="6810" spans="2:2" ht="16" x14ac:dyDescent="0.2">
      <c r="B6810" s="9"/>
    </row>
    <row r="6811" spans="2:2" ht="16" x14ac:dyDescent="0.2">
      <c r="B6811" s="9"/>
    </row>
    <row r="6812" spans="2:2" ht="16" x14ac:dyDescent="0.2">
      <c r="B6812" s="9"/>
    </row>
    <row r="6813" spans="2:2" ht="16" x14ac:dyDescent="0.2">
      <c r="B6813" s="9"/>
    </row>
    <row r="6814" spans="2:2" ht="16" x14ac:dyDescent="0.2">
      <c r="B6814" s="9"/>
    </row>
    <row r="6815" spans="2:2" ht="16" x14ac:dyDescent="0.2">
      <c r="B6815" s="9"/>
    </row>
    <row r="6816" spans="2:2" ht="16" x14ac:dyDescent="0.2">
      <c r="B6816" s="9"/>
    </row>
    <row r="6817" spans="2:2" ht="16" x14ac:dyDescent="0.2">
      <c r="B6817" s="9"/>
    </row>
    <row r="6818" spans="2:2" ht="16" x14ac:dyDescent="0.2">
      <c r="B6818" s="9"/>
    </row>
    <row r="6819" spans="2:2" ht="16" x14ac:dyDescent="0.2">
      <c r="B6819" s="9"/>
    </row>
    <row r="6820" spans="2:2" ht="16" x14ac:dyDescent="0.2">
      <c r="B6820" s="9"/>
    </row>
    <row r="6821" spans="2:2" ht="16" x14ac:dyDescent="0.2">
      <c r="B6821" s="9"/>
    </row>
    <row r="6822" spans="2:2" ht="16" x14ac:dyDescent="0.2">
      <c r="B6822" s="9"/>
    </row>
    <row r="6823" spans="2:2" ht="16" x14ac:dyDescent="0.2">
      <c r="B6823" s="9"/>
    </row>
    <row r="6824" spans="2:2" ht="16" x14ac:dyDescent="0.2">
      <c r="B6824" s="9"/>
    </row>
    <row r="6825" spans="2:2" ht="16" x14ac:dyDescent="0.2">
      <c r="B6825" s="9"/>
    </row>
    <row r="6826" spans="2:2" ht="16" x14ac:dyDescent="0.2">
      <c r="B6826" s="9"/>
    </row>
    <row r="6827" spans="2:2" ht="16" x14ac:dyDescent="0.2">
      <c r="B6827" s="9"/>
    </row>
    <row r="6828" spans="2:2" ht="16" x14ac:dyDescent="0.2">
      <c r="B6828" s="9"/>
    </row>
    <row r="6829" spans="2:2" ht="16" x14ac:dyDescent="0.2">
      <c r="B6829" s="9"/>
    </row>
    <row r="6830" spans="2:2" ht="16" x14ac:dyDescent="0.2">
      <c r="B6830" s="9"/>
    </row>
    <row r="6831" spans="2:2" ht="16" x14ac:dyDescent="0.2">
      <c r="B6831" s="9"/>
    </row>
    <row r="6832" spans="2:2" ht="16" x14ac:dyDescent="0.2">
      <c r="B6832" s="9"/>
    </row>
    <row r="6833" spans="2:2" ht="16" x14ac:dyDescent="0.2">
      <c r="B6833" s="9"/>
    </row>
    <row r="6834" spans="2:2" ht="16" x14ac:dyDescent="0.2">
      <c r="B6834" s="9"/>
    </row>
    <row r="6835" spans="2:2" ht="16" x14ac:dyDescent="0.2">
      <c r="B6835" s="9"/>
    </row>
    <row r="6836" spans="2:2" ht="16" x14ac:dyDescent="0.2">
      <c r="B6836" s="9"/>
    </row>
    <row r="6837" spans="2:2" ht="16" x14ac:dyDescent="0.2">
      <c r="B6837" s="9"/>
    </row>
    <row r="6838" spans="2:2" ht="16" x14ac:dyDescent="0.2">
      <c r="B6838" s="9"/>
    </row>
    <row r="6839" spans="2:2" ht="16" x14ac:dyDescent="0.2">
      <c r="B6839" s="9"/>
    </row>
    <row r="6840" spans="2:2" ht="16" x14ac:dyDescent="0.2">
      <c r="B6840" s="9"/>
    </row>
    <row r="6841" spans="2:2" ht="16" x14ac:dyDescent="0.2">
      <c r="B6841" s="9"/>
    </row>
    <row r="6842" spans="2:2" ht="16" x14ac:dyDescent="0.2">
      <c r="B6842" s="9"/>
    </row>
    <row r="6843" spans="2:2" ht="16" x14ac:dyDescent="0.2">
      <c r="B6843" s="9"/>
    </row>
    <row r="6844" spans="2:2" ht="16" x14ac:dyDescent="0.2">
      <c r="B6844" s="9"/>
    </row>
    <row r="6845" spans="2:2" ht="16" x14ac:dyDescent="0.2">
      <c r="B6845" s="9"/>
    </row>
    <row r="6846" spans="2:2" ht="16" x14ac:dyDescent="0.2">
      <c r="B6846" s="9"/>
    </row>
    <row r="6847" spans="2:2" ht="16" x14ac:dyDescent="0.2">
      <c r="B6847" s="9"/>
    </row>
    <row r="6848" spans="2:2" ht="16" x14ac:dyDescent="0.2">
      <c r="B6848" s="9"/>
    </row>
    <row r="6849" spans="2:2" ht="16" x14ac:dyDescent="0.2">
      <c r="B6849" s="9"/>
    </row>
    <row r="6850" spans="2:2" ht="16" x14ac:dyDescent="0.2">
      <c r="B6850" s="9"/>
    </row>
    <row r="6851" spans="2:2" ht="16" x14ac:dyDescent="0.2">
      <c r="B6851" s="9"/>
    </row>
    <row r="6852" spans="2:2" ht="16" x14ac:dyDescent="0.2">
      <c r="B6852" s="9"/>
    </row>
    <row r="6853" spans="2:2" ht="16" x14ac:dyDescent="0.2">
      <c r="B6853" s="9"/>
    </row>
    <row r="6854" spans="2:2" ht="16" x14ac:dyDescent="0.2">
      <c r="B6854" s="9"/>
    </row>
    <row r="6855" spans="2:2" ht="16" x14ac:dyDescent="0.2">
      <c r="B6855" s="9"/>
    </row>
    <row r="6856" spans="2:2" ht="16" x14ac:dyDescent="0.2">
      <c r="B6856" s="9"/>
    </row>
    <row r="6857" spans="2:2" ht="16" x14ac:dyDescent="0.2">
      <c r="B6857" s="9"/>
    </row>
    <row r="6858" spans="2:2" ht="16" x14ac:dyDescent="0.2">
      <c r="B6858" s="9"/>
    </row>
    <row r="6859" spans="2:2" ht="16" x14ac:dyDescent="0.2">
      <c r="B6859" s="9"/>
    </row>
    <row r="6860" spans="2:2" ht="16" x14ac:dyDescent="0.2">
      <c r="B6860" s="9"/>
    </row>
    <row r="6861" spans="2:2" ht="16" x14ac:dyDescent="0.2">
      <c r="B6861" s="9"/>
    </row>
    <row r="6862" spans="2:2" ht="16" x14ac:dyDescent="0.2">
      <c r="B6862" s="9"/>
    </row>
    <row r="6863" spans="2:2" ht="16" x14ac:dyDescent="0.2">
      <c r="B6863" s="9"/>
    </row>
    <row r="6864" spans="2:2" ht="16" x14ac:dyDescent="0.2">
      <c r="B6864" s="9"/>
    </row>
    <row r="6865" spans="2:2" ht="16" x14ac:dyDescent="0.2">
      <c r="B6865" s="9"/>
    </row>
    <row r="6866" spans="2:2" ht="16" x14ac:dyDescent="0.2">
      <c r="B6866" s="9"/>
    </row>
    <row r="6867" spans="2:2" ht="16" x14ac:dyDescent="0.2">
      <c r="B6867" s="9"/>
    </row>
    <row r="6868" spans="2:2" ht="16" x14ac:dyDescent="0.2">
      <c r="B6868" s="9"/>
    </row>
    <row r="6869" spans="2:2" ht="16" x14ac:dyDescent="0.2">
      <c r="B6869" s="9"/>
    </row>
    <row r="6870" spans="2:2" ht="16" x14ac:dyDescent="0.2">
      <c r="B6870" s="9"/>
    </row>
    <row r="6871" spans="2:2" ht="16" x14ac:dyDescent="0.2">
      <c r="B6871" s="9"/>
    </row>
    <row r="6872" spans="2:2" ht="16" x14ac:dyDescent="0.2">
      <c r="B6872" s="9"/>
    </row>
    <row r="6873" spans="2:2" ht="16" x14ac:dyDescent="0.2">
      <c r="B6873" s="9"/>
    </row>
    <row r="6874" spans="2:2" ht="16" x14ac:dyDescent="0.2">
      <c r="B6874" s="9"/>
    </row>
    <row r="6875" spans="2:2" ht="16" x14ac:dyDescent="0.2">
      <c r="B6875" s="9"/>
    </row>
    <row r="6876" spans="2:2" ht="16" x14ac:dyDescent="0.2">
      <c r="B6876" s="9"/>
    </row>
    <row r="6877" spans="2:2" ht="16" x14ac:dyDescent="0.2">
      <c r="B6877" s="9"/>
    </row>
    <row r="6878" spans="2:2" ht="16" x14ac:dyDescent="0.2">
      <c r="B6878" s="9"/>
    </row>
    <row r="6879" spans="2:2" ht="16" x14ac:dyDescent="0.2">
      <c r="B6879" s="9"/>
    </row>
    <row r="6880" spans="2:2" ht="16" x14ac:dyDescent="0.2">
      <c r="B6880" s="9"/>
    </row>
    <row r="6881" spans="2:2" ht="16" x14ac:dyDescent="0.2">
      <c r="B6881" s="9"/>
    </row>
    <row r="6882" spans="2:2" ht="16" x14ac:dyDescent="0.2">
      <c r="B6882" s="9"/>
    </row>
    <row r="6883" spans="2:2" ht="16" x14ac:dyDescent="0.2">
      <c r="B6883" s="9"/>
    </row>
    <row r="6884" spans="2:2" ht="16" x14ac:dyDescent="0.2">
      <c r="B6884" s="9"/>
    </row>
    <row r="6885" spans="2:2" ht="16" x14ac:dyDescent="0.2">
      <c r="B6885" s="9"/>
    </row>
    <row r="6886" spans="2:2" ht="16" x14ac:dyDescent="0.2">
      <c r="B6886" s="9"/>
    </row>
    <row r="6887" spans="2:2" ht="16" x14ac:dyDescent="0.2">
      <c r="B6887" s="9"/>
    </row>
    <row r="6888" spans="2:2" ht="16" x14ac:dyDescent="0.2">
      <c r="B6888" s="9"/>
    </row>
    <row r="6889" spans="2:2" ht="16" x14ac:dyDescent="0.2">
      <c r="B6889" s="9"/>
    </row>
    <row r="6890" spans="2:2" ht="16" x14ac:dyDescent="0.2">
      <c r="B6890" s="9"/>
    </row>
    <row r="6891" spans="2:2" ht="16" x14ac:dyDescent="0.2">
      <c r="B6891" s="9"/>
    </row>
    <row r="6892" spans="2:2" ht="16" x14ac:dyDescent="0.2">
      <c r="B6892" s="9"/>
    </row>
    <row r="6893" spans="2:2" ht="16" x14ac:dyDescent="0.2">
      <c r="B6893" s="9"/>
    </row>
    <row r="6894" spans="2:2" ht="16" x14ac:dyDescent="0.2">
      <c r="B6894" s="9"/>
    </row>
    <row r="6895" spans="2:2" ht="16" x14ac:dyDescent="0.2">
      <c r="B6895" s="9"/>
    </row>
    <row r="6896" spans="2:2" ht="16" x14ac:dyDescent="0.2">
      <c r="B6896" s="9"/>
    </row>
    <row r="6897" spans="2:2" ht="16" x14ac:dyDescent="0.2">
      <c r="B6897" s="9"/>
    </row>
    <row r="6898" spans="2:2" ht="16" x14ac:dyDescent="0.2">
      <c r="B6898" s="9"/>
    </row>
    <row r="6899" spans="2:2" ht="16" x14ac:dyDescent="0.2">
      <c r="B6899" s="9"/>
    </row>
    <row r="6900" spans="2:2" ht="16" x14ac:dyDescent="0.2">
      <c r="B6900" s="9"/>
    </row>
    <row r="6901" spans="2:2" ht="16" x14ac:dyDescent="0.2">
      <c r="B6901" s="9"/>
    </row>
    <row r="6902" spans="2:2" ht="16" x14ac:dyDescent="0.2">
      <c r="B6902" s="9"/>
    </row>
    <row r="6903" spans="2:2" ht="16" x14ac:dyDescent="0.2">
      <c r="B6903" s="9"/>
    </row>
    <row r="6904" spans="2:2" ht="16" x14ac:dyDescent="0.2">
      <c r="B6904" s="9"/>
    </row>
    <row r="6905" spans="2:2" ht="16" x14ac:dyDescent="0.2">
      <c r="B6905" s="9"/>
    </row>
    <row r="6906" spans="2:2" ht="16" x14ac:dyDescent="0.2">
      <c r="B6906" s="9"/>
    </row>
    <row r="6907" spans="2:2" ht="16" x14ac:dyDescent="0.2">
      <c r="B6907" s="9"/>
    </row>
    <row r="6908" spans="2:2" ht="16" x14ac:dyDescent="0.2">
      <c r="B6908" s="9"/>
    </row>
    <row r="6909" spans="2:2" ht="16" x14ac:dyDescent="0.2">
      <c r="B6909" s="9"/>
    </row>
    <row r="6910" spans="2:2" ht="16" x14ac:dyDescent="0.2">
      <c r="B6910" s="9"/>
    </row>
    <row r="6911" spans="2:2" ht="16" x14ac:dyDescent="0.2">
      <c r="B6911" s="9"/>
    </row>
    <row r="6912" spans="2:2" ht="16" x14ac:dyDescent="0.2">
      <c r="B6912" s="9"/>
    </row>
    <row r="6913" spans="2:2" ht="16" x14ac:dyDescent="0.2">
      <c r="B6913" s="9"/>
    </row>
    <row r="6914" spans="2:2" ht="16" x14ac:dyDescent="0.2">
      <c r="B6914" s="9"/>
    </row>
    <row r="6915" spans="2:2" ht="16" x14ac:dyDescent="0.2">
      <c r="B6915" s="9"/>
    </row>
    <row r="6916" spans="2:2" ht="16" x14ac:dyDescent="0.2">
      <c r="B6916" s="9"/>
    </row>
    <row r="6917" spans="2:2" ht="16" x14ac:dyDescent="0.2">
      <c r="B6917" s="9"/>
    </row>
    <row r="6918" spans="2:2" ht="16" x14ac:dyDescent="0.2">
      <c r="B6918" s="9"/>
    </row>
    <row r="6919" spans="2:2" ht="16" x14ac:dyDescent="0.2">
      <c r="B6919" s="9"/>
    </row>
    <row r="6920" spans="2:2" ht="16" x14ac:dyDescent="0.2">
      <c r="B6920" s="9"/>
    </row>
    <row r="6921" spans="2:2" ht="16" x14ac:dyDescent="0.2">
      <c r="B6921" s="9"/>
    </row>
    <row r="6922" spans="2:2" ht="16" x14ac:dyDescent="0.2">
      <c r="B6922" s="9"/>
    </row>
    <row r="6923" spans="2:2" ht="16" x14ac:dyDescent="0.2">
      <c r="B6923" s="9"/>
    </row>
    <row r="6924" spans="2:2" ht="16" x14ac:dyDescent="0.2">
      <c r="B6924" s="9"/>
    </row>
    <row r="6925" spans="2:2" ht="16" x14ac:dyDescent="0.2">
      <c r="B6925" s="9"/>
    </row>
    <row r="6926" spans="2:2" ht="16" x14ac:dyDescent="0.2">
      <c r="B6926" s="9"/>
    </row>
    <row r="6927" spans="2:2" ht="16" x14ac:dyDescent="0.2">
      <c r="B6927" s="9"/>
    </row>
    <row r="6928" spans="2:2" ht="16" x14ac:dyDescent="0.2">
      <c r="B6928" s="9"/>
    </row>
    <row r="6929" spans="2:2" ht="16" x14ac:dyDescent="0.2">
      <c r="B6929" s="9"/>
    </row>
    <row r="6930" spans="2:2" ht="16" x14ac:dyDescent="0.2">
      <c r="B6930" s="9"/>
    </row>
    <row r="6931" spans="2:2" ht="16" x14ac:dyDescent="0.2">
      <c r="B6931" s="9"/>
    </row>
    <row r="6932" spans="2:2" ht="16" x14ac:dyDescent="0.2">
      <c r="B6932" s="9"/>
    </row>
    <row r="6933" spans="2:2" ht="16" x14ac:dyDescent="0.2">
      <c r="B6933" s="9"/>
    </row>
    <row r="6934" spans="2:2" ht="16" x14ac:dyDescent="0.2">
      <c r="B6934" s="9"/>
    </row>
    <row r="6935" spans="2:2" ht="16" x14ac:dyDescent="0.2">
      <c r="B6935" s="9"/>
    </row>
    <row r="6936" spans="2:2" ht="16" x14ac:dyDescent="0.2">
      <c r="B6936" s="9"/>
    </row>
    <row r="6937" spans="2:2" ht="16" x14ac:dyDescent="0.2">
      <c r="B6937" s="9"/>
    </row>
    <row r="6938" spans="2:2" ht="16" x14ac:dyDescent="0.2">
      <c r="B6938" s="9"/>
    </row>
    <row r="6939" spans="2:2" ht="16" x14ac:dyDescent="0.2">
      <c r="B6939" s="9"/>
    </row>
    <row r="6940" spans="2:2" ht="16" x14ac:dyDescent="0.2">
      <c r="B6940" s="9"/>
    </row>
    <row r="6941" spans="2:2" ht="16" x14ac:dyDescent="0.2">
      <c r="B6941" s="9"/>
    </row>
    <row r="6942" spans="2:2" ht="16" x14ac:dyDescent="0.2">
      <c r="B6942" s="9"/>
    </row>
    <row r="6943" spans="2:2" ht="16" x14ac:dyDescent="0.2">
      <c r="B6943" s="9"/>
    </row>
    <row r="6944" spans="2:2" ht="16" x14ac:dyDescent="0.2">
      <c r="B6944" s="9"/>
    </row>
    <row r="6945" spans="2:2" ht="16" x14ac:dyDescent="0.2">
      <c r="B6945" s="9"/>
    </row>
    <row r="6946" spans="2:2" ht="16" x14ac:dyDescent="0.2">
      <c r="B6946" s="9"/>
    </row>
    <row r="6947" spans="2:2" ht="16" x14ac:dyDescent="0.2">
      <c r="B6947" s="9"/>
    </row>
    <row r="6948" spans="2:2" ht="16" x14ac:dyDescent="0.2">
      <c r="B6948" s="9"/>
    </row>
    <row r="6949" spans="2:2" ht="16" x14ac:dyDescent="0.2">
      <c r="B6949" s="9"/>
    </row>
    <row r="6950" spans="2:2" ht="16" x14ac:dyDescent="0.2">
      <c r="B6950" s="9"/>
    </row>
    <row r="6951" spans="2:2" ht="16" x14ac:dyDescent="0.2">
      <c r="B6951" s="9"/>
    </row>
    <row r="6952" spans="2:2" ht="16" x14ac:dyDescent="0.2">
      <c r="B6952" s="9"/>
    </row>
    <row r="6953" spans="2:2" ht="16" x14ac:dyDescent="0.2">
      <c r="B6953" s="9"/>
    </row>
    <row r="6954" spans="2:2" ht="16" x14ac:dyDescent="0.2">
      <c r="B6954" s="9"/>
    </row>
    <row r="6955" spans="2:2" ht="16" x14ac:dyDescent="0.2">
      <c r="B6955" s="9"/>
    </row>
    <row r="6956" spans="2:2" ht="16" x14ac:dyDescent="0.2">
      <c r="B6956" s="9"/>
    </row>
    <row r="6957" spans="2:2" ht="16" x14ac:dyDescent="0.2">
      <c r="B6957" s="9"/>
    </row>
    <row r="6958" spans="2:2" ht="16" x14ac:dyDescent="0.2">
      <c r="B6958" s="9"/>
    </row>
    <row r="6959" spans="2:2" ht="16" x14ac:dyDescent="0.2">
      <c r="B6959" s="9"/>
    </row>
    <row r="6960" spans="2:2" ht="16" x14ac:dyDescent="0.2">
      <c r="B6960" s="9"/>
    </row>
    <row r="6961" spans="2:2" ht="16" x14ac:dyDescent="0.2">
      <c r="B6961" s="9"/>
    </row>
    <row r="6962" spans="2:2" ht="16" x14ac:dyDescent="0.2">
      <c r="B6962" s="9"/>
    </row>
    <row r="6963" spans="2:2" ht="16" x14ac:dyDescent="0.2">
      <c r="B6963" s="9"/>
    </row>
    <row r="6964" spans="2:2" ht="16" x14ac:dyDescent="0.2">
      <c r="B6964" s="9"/>
    </row>
    <row r="6965" spans="2:2" ht="16" x14ac:dyDescent="0.2">
      <c r="B6965" s="9"/>
    </row>
    <row r="6966" spans="2:2" ht="16" x14ac:dyDescent="0.2">
      <c r="B6966" s="9"/>
    </row>
    <row r="6967" spans="2:2" ht="16" x14ac:dyDescent="0.2">
      <c r="B6967" s="9"/>
    </row>
    <row r="6968" spans="2:2" ht="16" x14ac:dyDescent="0.2">
      <c r="B6968" s="9"/>
    </row>
    <row r="6969" spans="2:2" ht="16" x14ac:dyDescent="0.2">
      <c r="B6969" s="9"/>
    </row>
    <row r="6970" spans="2:2" ht="16" x14ac:dyDescent="0.2">
      <c r="B6970" s="9"/>
    </row>
    <row r="6971" spans="2:2" ht="16" x14ac:dyDescent="0.2">
      <c r="B6971" s="9"/>
    </row>
    <row r="6972" spans="2:2" ht="16" x14ac:dyDescent="0.2">
      <c r="B6972" s="9"/>
    </row>
    <row r="6973" spans="2:2" ht="16" x14ac:dyDescent="0.2">
      <c r="B6973" s="9"/>
    </row>
    <row r="6974" spans="2:2" ht="16" x14ac:dyDescent="0.2">
      <c r="B6974" s="9"/>
    </row>
    <row r="6975" spans="2:2" ht="16" x14ac:dyDescent="0.2">
      <c r="B6975" s="9"/>
    </row>
    <row r="6976" spans="2:2" ht="16" x14ac:dyDescent="0.2">
      <c r="B6976" s="9"/>
    </row>
    <row r="6977" spans="2:2" ht="16" x14ac:dyDescent="0.2">
      <c r="B6977" s="9"/>
    </row>
    <row r="6978" spans="2:2" ht="16" x14ac:dyDescent="0.2">
      <c r="B6978" s="9"/>
    </row>
    <row r="6979" spans="2:2" ht="16" x14ac:dyDescent="0.2">
      <c r="B6979" s="9"/>
    </row>
    <row r="6980" spans="2:2" ht="16" x14ac:dyDescent="0.2">
      <c r="B6980" s="9"/>
    </row>
    <row r="6981" spans="2:2" ht="16" x14ac:dyDescent="0.2">
      <c r="B6981" s="9"/>
    </row>
    <row r="6982" spans="2:2" ht="16" x14ac:dyDescent="0.2">
      <c r="B6982" s="9"/>
    </row>
    <row r="6983" spans="2:2" ht="16" x14ac:dyDescent="0.2">
      <c r="B6983" s="9"/>
    </row>
    <row r="6984" spans="2:2" ht="16" x14ac:dyDescent="0.2">
      <c r="B6984" s="9"/>
    </row>
    <row r="6985" spans="2:2" ht="16" x14ac:dyDescent="0.2">
      <c r="B6985" s="9"/>
    </row>
    <row r="6986" spans="2:2" ht="16" x14ac:dyDescent="0.2">
      <c r="B6986" s="9"/>
    </row>
    <row r="6987" spans="2:2" ht="16" x14ac:dyDescent="0.2">
      <c r="B6987" s="9"/>
    </row>
    <row r="6988" spans="2:2" ht="16" x14ac:dyDescent="0.2">
      <c r="B6988" s="9"/>
    </row>
    <row r="6989" spans="2:2" ht="16" x14ac:dyDescent="0.2">
      <c r="B6989" s="9"/>
    </row>
    <row r="6990" spans="2:2" ht="16" x14ac:dyDescent="0.2">
      <c r="B6990" s="9"/>
    </row>
    <row r="6991" spans="2:2" ht="16" x14ac:dyDescent="0.2">
      <c r="B6991" s="9"/>
    </row>
    <row r="6992" spans="2:2" ht="16" x14ac:dyDescent="0.2">
      <c r="B6992" s="9"/>
    </row>
    <row r="6993" spans="2:2" ht="16" x14ac:dyDescent="0.2">
      <c r="B6993" s="9"/>
    </row>
    <row r="6994" spans="2:2" ht="16" x14ac:dyDescent="0.2">
      <c r="B6994" s="9"/>
    </row>
    <row r="6995" spans="2:2" ht="16" x14ac:dyDescent="0.2">
      <c r="B6995" s="9"/>
    </row>
    <row r="6996" spans="2:2" ht="16" x14ac:dyDescent="0.2">
      <c r="B6996" s="9"/>
    </row>
    <row r="6997" spans="2:2" ht="16" x14ac:dyDescent="0.2">
      <c r="B6997" s="9"/>
    </row>
    <row r="6998" spans="2:2" ht="16" x14ac:dyDescent="0.2">
      <c r="B6998" s="9"/>
    </row>
    <row r="6999" spans="2:2" ht="16" x14ac:dyDescent="0.2">
      <c r="B6999" s="9"/>
    </row>
    <row r="7000" spans="2:2" ht="16" x14ac:dyDescent="0.2">
      <c r="B7000" s="9"/>
    </row>
    <row r="7001" spans="2:2" ht="16" x14ac:dyDescent="0.2">
      <c r="B7001" s="9"/>
    </row>
    <row r="7002" spans="2:2" ht="16" x14ac:dyDescent="0.2">
      <c r="B7002" s="9"/>
    </row>
    <row r="7003" spans="2:2" ht="16" x14ac:dyDescent="0.2">
      <c r="B7003" s="9"/>
    </row>
    <row r="7004" spans="2:2" ht="16" x14ac:dyDescent="0.2">
      <c r="B7004" s="9"/>
    </row>
    <row r="7005" spans="2:2" ht="16" x14ac:dyDescent="0.2">
      <c r="B7005" s="9"/>
    </row>
    <row r="7006" spans="2:2" ht="16" x14ac:dyDescent="0.2">
      <c r="B7006" s="9"/>
    </row>
    <row r="7007" spans="2:2" ht="16" x14ac:dyDescent="0.2">
      <c r="B7007" s="9"/>
    </row>
    <row r="7008" spans="2:2" ht="16" x14ac:dyDescent="0.2">
      <c r="B7008" s="9"/>
    </row>
    <row r="7009" spans="2:2" ht="16" x14ac:dyDescent="0.2">
      <c r="B7009" s="9"/>
    </row>
    <row r="7010" spans="2:2" ht="16" x14ac:dyDescent="0.2">
      <c r="B7010" s="9"/>
    </row>
    <row r="7011" spans="2:2" ht="16" x14ac:dyDescent="0.2">
      <c r="B7011" s="9"/>
    </row>
    <row r="7012" spans="2:2" ht="16" x14ac:dyDescent="0.2">
      <c r="B7012" s="9"/>
    </row>
    <row r="7013" spans="2:2" ht="16" x14ac:dyDescent="0.2">
      <c r="B7013" s="9"/>
    </row>
    <row r="7014" spans="2:2" ht="16" x14ac:dyDescent="0.2">
      <c r="B7014" s="9"/>
    </row>
    <row r="7015" spans="2:2" ht="16" x14ac:dyDescent="0.2">
      <c r="B7015" s="9"/>
    </row>
    <row r="7016" spans="2:2" ht="16" x14ac:dyDescent="0.2">
      <c r="B7016" s="9"/>
    </row>
    <row r="7017" spans="2:2" ht="16" x14ac:dyDescent="0.2">
      <c r="B7017" s="9"/>
    </row>
    <row r="7018" spans="2:2" ht="16" x14ac:dyDescent="0.2">
      <c r="B7018" s="9"/>
    </row>
    <row r="7019" spans="2:2" ht="16" x14ac:dyDescent="0.2">
      <c r="B7019" s="9"/>
    </row>
    <row r="7020" spans="2:2" ht="16" x14ac:dyDescent="0.2">
      <c r="B7020" s="9"/>
    </row>
    <row r="7021" spans="2:2" ht="16" x14ac:dyDescent="0.2">
      <c r="B7021" s="9"/>
    </row>
    <row r="7022" spans="2:2" ht="16" x14ac:dyDescent="0.2">
      <c r="B7022" s="9"/>
    </row>
    <row r="7023" spans="2:2" ht="16" x14ac:dyDescent="0.2">
      <c r="B7023" s="9"/>
    </row>
    <row r="7024" spans="2:2" ht="16" x14ac:dyDescent="0.2">
      <c r="B7024" s="9"/>
    </row>
    <row r="7025" spans="2:2" ht="16" x14ac:dyDescent="0.2">
      <c r="B7025" s="9"/>
    </row>
    <row r="7026" spans="2:2" ht="16" x14ac:dyDescent="0.2">
      <c r="B7026" s="9"/>
    </row>
    <row r="7027" spans="2:2" ht="16" x14ac:dyDescent="0.2">
      <c r="B7027" s="9"/>
    </row>
    <row r="7028" spans="2:2" ht="16" x14ac:dyDescent="0.2">
      <c r="B7028" s="9"/>
    </row>
    <row r="7029" spans="2:2" ht="16" x14ac:dyDescent="0.2">
      <c r="B7029" s="9"/>
    </row>
    <row r="7030" spans="2:2" ht="16" x14ac:dyDescent="0.2">
      <c r="B7030" s="9"/>
    </row>
    <row r="7031" spans="2:2" ht="16" x14ac:dyDescent="0.2">
      <c r="B7031" s="9"/>
    </row>
    <row r="7032" spans="2:2" ht="16" x14ac:dyDescent="0.2">
      <c r="B7032" s="9"/>
    </row>
    <row r="7033" spans="2:2" ht="16" x14ac:dyDescent="0.2">
      <c r="B7033" s="9"/>
    </row>
    <row r="7034" spans="2:2" ht="16" x14ac:dyDescent="0.2">
      <c r="B7034" s="9"/>
    </row>
    <row r="7035" spans="2:2" ht="16" x14ac:dyDescent="0.2">
      <c r="B7035" s="9"/>
    </row>
    <row r="7036" spans="2:2" ht="16" x14ac:dyDescent="0.2">
      <c r="B7036" s="9"/>
    </row>
    <row r="7037" spans="2:2" ht="16" x14ac:dyDescent="0.2">
      <c r="B7037" s="9"/>
    </row>
    <row r="7038" spans="2:2" ht="16" x14ac:dyDescent="0.2">
      <c r="B7038" s="9"/>
    </row>
    <row r="7039" spans="2:2" ht="16" x14ac:dyDescent="0.2">
      <c r="B7039" s="9"/>
    </row>
    <row r="7040" spans="2:2" ht="16" x14ac:dyDescent="0.2">
      <c r="B7040" s="9"/>
    </row>
    <row r="7041" spans="2:2" ht="16" x14ac:dyDescent="0.2">
      <c r="B7041" s="9"/>
    </row>
    <row r="7042" spans="2:2" ht="16" x14ac:dyDescent="0.2">
      <c r="B7042" s="9"/>
    </row>
    <row r="7043" spans="2:2" ht="16" x14ac:dyDescent="0.2">
      <c r="B7043" s="9"/>
    </row>
    <row r="7044" spans="2:2" ht="16" x14ac:dyDescent="0.2">
      <c r="B7044" s="9"/>
    </row>
    <row r="7045" spans="2:2" ht="16" x14ac:dyDescent="0.2">
      <c r="B7045" s="9"/>
    </row>
    <row r="7046" spans="2:2" ht="16" x14ac:dyDescent="0.2">
      <c r="B7046" s="9"/>
    </row>
    <row r="7047" spans="2:2" ht="16" x14ac:dyDescent="0.2">
      <c r="B7047" s="9"/>
    </row>
    <row r="7048" spans="2:2" ht="16" x14ac:dyDescent="0.2">
      <c r="B7048" s="9"/>
    </row>
    <row r="7049" spans="2:2" ht="16" x14ac:dyDescent="0.2">
      <c r="B7049" s="9"/>
    </row>
    <row r="7050" spans="2:2" ht="16" x14ac:dyDescent="0.2">
      <c r="B7050" s="9"/>
    </row>
    <row r="7051" spans="2:2" ht="16" x14ac:dyDescent="0.2">
      <c r="B7051" s="9"/>
    </row>
    <row r="7052" spans="2:2" ht="16" x14ac:dyDescent="0.2">
      <c r="B7052" s="9"/>
    </row>
    <row r="7053" spans="2:2" ht="16" x14ac:dyDescent="0.2">
      <c r="B7053" s="9"/>
    </row>
    <row r="7054" spans="2:2" ht="16" x14ac:dyDescent="0.2">
      <c r="B7054" s="9"/>
    </row>
    <row r="7055" spans="2:2" ht="16" x14ac:dyDescent="0.2">
      <c r="B7055" s="9"/>
    </row>
    <row r="7056" spans="2:2" ht="16" x14ac:dyDescent="0.2">
      <c r="B7056" s="9"/>
    </row>
    <row r="7057" spans="2:2" ht="16" x14ac:dyDescent="0.2">
      <c r="B7057" s="9"/>
    </row>
    <row r="7058" spans="2:2" ht="16" x14ac:dyDescent="0.2">
      <c r="B7058" s="9"/>
    </row>
    <row r="7059" spans="2:2" ht="16" x14ac:dyDescent="0.2">
      <c r="B7059" s="9"/>
    </row>
    <row r="7060" spans="2:2" ht="16" x14ac:dyDescent="0.2">
      <c r="B7060" s="9"/>
    </row>
    <row r="7061" spans="2:2" ht="16" x14ac:dyDescent="0.2">
      <c r="B7061" s="9"/>
    </row>
    <row r="7062" spans="2:2" ht="16" x14ac:dyDescent="0.2">
      <c r="B7062" s="9"/>
    </row>
    <row r="7063" spans="2:2" ht="16" x14ac:dyDescent="0.2">
      <c r="B7063" s="9"/>
    </row>
    <row r="7064" spans="2:2" ht="16" x14ac:dyDescent="0.2">
      <c r="B7064" s="9"/>
    </row>
    <row r="7065" spans="2:2" ht="16" x14ac:dyDescent="0.2">
      <c r="B7065" s="9"/>
    </row>
    <row r="7066" spans="2:2" ht="16" x14ac:dyDescent="0.2">
      <c r="B7066" s="9"/>
    </row>
    <row r="7067" spans="2:2" ht="16" x14ac:dyDescent="0.2">
      <c r="B7067" s="9"/>
    </row>
    <row r="7068" spans="2:2" ht="16" x14ac:dyDescent="0.2">
      <c r="B7068" s="9"/>
    </row>
    <row r="7069" spans="2:2" ht="16" x14ac:dyDescent="0.2">
      <c r="B7069" s="9"/>
    </row>
    <row r="7070" spans="2:2" ht="16" x14ac:dyDescent="0.2">
      <c r="B7070" s="9"/>
    </row>
    <row r="7071" spans="2:2" ht="16" x14ac:dyDescent="0.2">
      <c r="B7071" s="9"/>
    </row>
    <row r="7072" spans="2:2" ht="16" x14ac:dyDescent="0.2">
      <c r="B7072" s="9"/>
    </row>
    <row r="7073" spans="2:2" ht="16" x14ac:dyDescent="0.2">
      <c r="B7073" s="9"/>
    </row>
    <row r="7074" spans="2:2" ht="16" x14ac:dyDescent="0.2">
      <c r="B7074" s="9"/>
    </row>
    <row r="7075" spans="2:2" ht="16" x14ac:dyDescent="0.2">
      <c r="B7075" s="9"/>
    </row>
    <row r="7076" spans="2:2" ht="16" x14ac:dyDescent="0.2">
      <c r="B7076" s="9"/>
    </row>
    <row r="7077" spans="2:2" ht="16" x14ac:dyDescent="0.2">
      <c r="B7077" s="9"/>
    </row>
    <row r="7078" spans="2:2" ht="16" x14ac:dyDescent="0.2">
      <c r="B7078" s="9"/>
    </row>
    <row r="7079" spans="2:2" ht="16" x14ac:dyDescent="0.2">
      <c r="B7079" s="9"/>
    </row>
    <row r="7080" spans="2:2" ht="16" x14ac:dyDescent="0.2">
      <c r="B7080" s="9"/>
    </row>
    <row r="7081" spans="2:2" ht="16" x14ac:dyDescent="0.2">
      <c r="B7081" s="9"/>
    </row>
    <row r="7082" spans="2:2" ht="16" x14ac:dyDescent="0.2">
      <c r="B7082" s="9"/>
    </row>
    <row r="7083" spans="2:2" ht="16" x14ac:dyDescent="0.2">
      <c r="B7083" s="9"/>
    </row>
    <row r="7084" spans="2:2" ht="16" x14ac:dyDescent="0.2">
      <c r="B7084" s="9"/>
    </row>
    <row r="7085" spans="2:2" ht="16" x14ac:dyDescent="0.2">
      <c r="B7085" s="9"/>
    </row>
    <row r="7086" spans="2:2" ht="16" x14ac:dyDescent="0.2">
      <c r="B7086" s="9"/>
    </row>
    <row r="7087" spans="2:2" ht="16" x14ac:dyDescent="0.2">
      <c r="B7087" s="9"/>
    </row>
    <row r="7088" spans="2:2" ht="16" x14ac:dyDescent="0.2">
      <c r="B7088" s="9"/>
    </row>
    <row r="7089" spans="2:2" ht="16" x14ac:dyDescent="0.2">
      <c r="B7089" s="9"/>
    </row>
    <row r="7090" spans="2:2" ht="16" x14ac:dyDescent="0.2">
      <c r="B7090" s="9"/>
    </row>
    <row r="7091" spans="2:2" ht="16" x14ac:dyDescent="0.2">
      <c r="B7091" s="9"/>
    </row>
    <row r="7092" spans="2:2" ht="16" x14ac:dyDescent="0.2">
      <c r="B7092" s="9"/>
    </row>
    <row r="7093" spans="2:2" ht="16" x14ac:dyDescent="0.2">
      <c r="B7093" s="9"/>
    </row>
    <row r="7094" spans="2:2" ht="16" x14ac:dyDescent="0.2">
      <c r="B7094" s="9"/>
    </row>
    <row r="7095" spans="2:2" ht="16" x14ac:dyDescent="0.2">
      <c r="B7095" s="9"/>
    </row>
    <row r="7096" spans="2:2" ht="16" x14ac:dyDescent="0.2">
      <c r="B7096" s="9"/>
    </row>
    <row r="7097" spans="2:2" ht="16" x14ac:dyDescent="0.2">
      <c r="B7097" s="9"/>
    </row>
    <row r="7098" spans="2:2" ht="16" x14ac:dyDescent="0.2">
      <c r="B7098" s="9"/>
    </row>
    <row r="7099" spans="2:2" ht="16" x14ac:dyDescent="0.2">
      <c r="B7099" s="9"/>
    </row>
    <row r="7100" spans="2:2" ht="16" x14ac:dyDescent="0.2">
      <c r="B7100" s="9"/>
    </row>
    <row r="7101" spans="2:2" ht="16" x14ac:dyDescent="0.2">
      <c r="B7101" s="9"/>
    </row>
    <row r="7102" spans="2:2" ht="16" x14ac:dyDescent="0.2">
      <c r="B7102" s="9"/>
    </row>
    <row r="7103" spans="2:2" ht="16" x14ac:dyDescent="0.2">
      <c r="B7103" s="9"/>
    </row>
    <row r="7104" spans="2:2" ht="16" x14ac:dyDescent="0.2">
      <c r="B7104" s="9"/>
    </row>
    <row r="7105" spans="2:2" ht="16" x14ac:dyDescent="0.2">
      <c r="B7105" s="9"/>
    </row>
    <row r="7106" spans="2:2" ht="16" x14ac:dyDescent="0.2">
      <c r="B7106" s="9"/>
    </row>
    <row r="7107" spans="2:2" ht="16" x14ac:dyDescent="0.2">
      <c r="B7107" s="9"/>
    </row>
    <row r="7108" spans="2:2" ht="16" x14ac:dyDescent="0.2">
      <c r="B7108" s="9"/>
    </row>
    <row r="7109" spans="2:2" ht="16" x14ac:dyDescent="0.2">
      <c r="B7109" s="9"/>
    </row>
    <row r="7110" spans="2:2" ht="16" x14ac:dyDescent="0.2">
      <c r="B7110" s="9"/>
    </row>
    <row r="7111" spans="2:2" ht="16" x14ac:dyDescent="0.2">
      <c r="B7111" s="9"/>
    </row>
    <row r="7112" spans="2:2" ht="16" x14ac:dyDescent="0.2">
      <c r="B7112" s="9"/>
    </row>
    <row r="7113" spans="2:2" ht="16" x14ac:dyDescent="0.2">
      <c r="B7113" s="9"/>
    </row>
    <row r="7114" spans="2:2" ht="16" x14ac:dyDescent="0.2">
      <c r="B7114" s="9"/>
    </row>
    <row r="7115" spans="2:2" ht="16" x14ac:dyDescent="0.2">
      <c r="B7115" s="9"/>
    </row>
    <row r="7116" spans="2:2" ht="16" x14ac:dyDescent="0.2">
      <c r="B7116" s="9"/>
    </row>
    <row r="7117" spans="2:2" ht="16" x14ac:dyDescent="0.2">
      <c r="B7117" s="9"/>
    </row>
    <row r="7118" spans="2:2" ht="16" x14ac:dyDescent="0.2">
      <c r="B7118" s="9"/>
    </row>
    <row r="7119" spans="2:2" ht="16" x14ac:dyDescent="0.2">
      <c r="B7119" s="9"/>
    </row>
    <row r="7120" spans="2:2" ht="16" x14ac:dyDescent="0.2">
      <c r="B7120" s="9"/>
    </row>
    <row r="7121" spans="2:2" ht="16" x14ac:dyDescent="0.2">
      <c r="B7121" s="9"/>
    </row>
    <row r="7122" spans="2:2" ht="16" x14ac:dyDescent="0.2">
      <c r="B7122" s="9"/>
    </row>
    <row r="7123" spans="2:2" ht="16" x14ac:dyDescent="0.2">
      <c r="B7123" s="9"/>
    </row>
    <row r="7124" spans="2:2" ht="16" x14ac:dyDescent="0.2">
      <c r="B7124" s="9"/>
    </row>
    <row r="7125" spans="2:2" ht="16" x14ac:dyDescent="0.2">
      <c r="B7125" s="9"/>
    </row>
    <row r="7126" spans="2:2" ht="16" x14ac:dyDescent="0.2">
      <c r="B7126" s="9"/>
    </row>
    <row r="7127" spans="2:2" ht="16" x14ac:dyDescent="0.2">
      <c r="B7127" s="9"/>
    </row>
    <row r="7128" spans="2:2" ht="16" x14ac:dyDescent="0.2">
      <c r="B7128" s="9"/>
    </row>
    <row r="7129" spans="2:2" ht="16" x14ac:dyDescent="0.2">
      <c r="B7129" s="9"/>
    </row>
    <row r="7130" spans="2:2" ht="16" x14ac:dyDescent="0.2">
      <c r="B7130" s="9"/>
    </row>
    <row r="7131" spans="2:2" ht="16" x14ac:dyDescent="0.2">
      <c r="B7131" s="9"/>
    </row>
    <row r="7132" spans="2:2" ht="16" x14ac:dyDescent="0.2">
      <c r="B7132" s="9"/>
    </row>
    <row r="7133" spans="2:2" ht="16" x14ac:dyDescent="0.2">
      <c r="B7133" s="9"/>
    </row>
    <row r="7134" spans="2:2" ht="16" x14ac:dyDescent="0.2">
      <c r="B7134" s="9"/>
    </row>
    <row r="7135" spans="2:2" ht="16" x14ac:dyDescent="0.2">
      <c r="B7135" s="9"/>
    </row>
    <row r="7136" spans="2:2" ht="16" x14ac:dyDescent="0.2">
      <c r="B7136" s="9"/>
    </row>
    <row r="7137" spans="2:2" ht="16" x14ac:dyDescent="0.2">
      <c r="B7137" s="9"/>
    </row>
    <row r="7138" spans="2:2" ht="16" x14ac:dyDescent="0.2">
      <c r="B7138" s="9"/>
    </row>
    <row r="7139" spans="2:2" ht="16" x14ac:dyDescent="0.2">
      <c r="B7139" s="9"/>
    </row>
    <row r="7140" spans="2:2" ht="16" x14ac:dyDescent="0.2">
      <c r="B7140" s="9"/>
    </row>
    <row r="7141" spans="2:2" ht="16" x14ac:dyDescent="0.2">
      <c r="B7141" s="9"/>
    </row>
    <row r="7142" spans="2:2" ht="16" x14ac:dyDescent="0.2">
      <c r="B7142" s="9"/>
    </row>
    <row r="7143" spans="2:2" ht="16" x14ac:dyDescent="0.2">
      <c r="B7143" s="9"/>
    </row>
    <row r="7144" spans="2:2" ht="16" x14ac:dyDescent="0.2">
      <c r="B7144" s="9"/>
    </row>
    <row r="7145" spans="2:2" ht="16" x14ac:dyDescent="0.2">
      <c r="B7145" s="9"/>
    </row>
    <row r="7146" spans="2:2" ht="16" x14ac:dyDescent="0.2">
      <c r="B7146" s="9"/>
    </row>
    <row r="7147" spans="2:2" ht="16" x14ac:dyDescent="0.2">
      <c r="B7147" s="9"/>
    </row>
    <row r="7148" spans="2:2" ht="16" x14ac:dyDescent="0.2">
      <c r="B7148" s="9"/>
    </row>
    <row r="7149" spans="2:2" ht="16" x14ac:dyDescent="0.2">
      <c r="B7149" s="9"/>
    </row>
    <row r="7150" spans="2:2" ht="16" x14ac:dyDescent="0.2">
      <c r="B7150" s="9"/>
    </row>
    <row r="7151" spans="2:2" ht="16" x14ac:dyDescent="0.2">
      <c r="B7151" s="9"/>
    </row>
    <row r="7152" spans="2:2" ht="16" x14ac:dyDescent="0.2">
      <c r="B7152" s="9"/>
    </row>
    <row r="7153" spans="2:2" ht="16" x14ac:dyDescent="0.2">
      <c r="B7153" s="9"/>
    </row>
    <row r="7154" spans="2:2" ht="16" x14ac:dyDescent="0.2">
      <c r="B7154" s="9"/>
    </row>
    <row r="7155" spans="2:2" ht="16" x14ac:dyDescent="0.2">
      <c r="B7155" s="9"/>
    </row>
    <row r="7156" spans="2:2" ht="16" x14ac:dyDescent="0.2">
      <c r="B7156" s="9"/>
    </row>
    <row r="7157" spans="2:2" ht="16" x14ac:dyDescent="0.2">
      <c r="B7157" s="9"/>
    </row>
    <row r="7158" spans="2:2" ht="16" x14ac:dyDescent="0.2">
      <c r="B7158" s="9"/>
    </row>
    <row r="7159" spans="2:2" ht="16" x14ac:dyDescent="0.2">
      <c r="B7159" s="9"/>
    </row>
    <row r="7160" spans="2:2" ht="16" x14ac:dyDescent="0.2">
      <c r="B7160" s="9"/>
    </row>
    <row r="7161" spans="2:2" ht="16" x14ac:dyDescent="0.2">
      <c r="B7161" s="9"/>
    </row>
    <row r="7162" spans="2:2" ht="16" x14ac:dyDescent="0.2">
      <c r="B7162" s="9"/>
    </row>
    <row r="7163" spans="2:2" ht="16" x14ac:dyDescent="0.2">
      <c r="B7163" s="9"/>
    </row>
    <row r="7164" spans="2:2" ht="16" x14ac:dyDescent="0.2">
      <c r="B7164" s="9"/>
    </row>
    <row r="7165" spans="2:2" ht="16" x14ac:dyDescent="0.2">
      <c r="B7165" s="9"/>
    </row>
    <row r="7166" spans="2:2" ht="16" x14ac:dyDescent="0.2">
      <c r="B7166" s="9"/>
    </row>
    <row r="7167" spans="2:2" ht="16" x14ac:dyDescent="0.2">
      <c r="B7167" s="9"/>
    </row>
    <row r="7168" spans="2:2" ht="16" x14ac:dyDescent="0.2">
      <c r="B7168" s="9"/>
    </row>
    <row r="7169" spans="2:2" ht="16" x14ac:dyDescent="0.2">
      <c r="B7169" s="9"/>
    </row>
    <row r="7170" spans="2:2" ht="16" x14ac:dyDescent="0.2">
      <c r="B7170" s="9"/>
    </row>
    <row r="7171" spans="2:2" ht="16" x14ac:dyDescent="0.2">
      <c r="B7171" s="9"/>
    </row>
    <row r="7172" spans="2:2" ht="16" x14ac:dyDescent="0.2">
      <c r="B7172" s="9"/>
    </row>
    <row r="7173" spans="2:2" ht="16" x14ac:dyDescent="0.2">
      <c r="B7173" s="9"/>
    </row>
    <row r="7174" spans="2:2" ht="16" x14ac:dyDescent="0.2">
      <c r="B7174" s="9"/>
    </row>
    <row r="7175" spans="2:2" ht="16" x14ac:dyDescent="0.2">
      <c r="B7175" s="9"/>
    </row>
    <row r="7176" spans="2:2" ht="16" x14ac:dyDescent="0.2">
      <c r="B7176" s="9"/>
    </row>
    <row r="7177" spans="2:2" ht="16" x14ac:dyDescent="0.2">
      <c r="B7177" s="9"/>
    </row>
    <row r="7178" spans="2:2" ht="16" x14ac:dyDescent="0.2">
      <c r="B7178" s="9"/>
    </row>
    <row r="7179" spans="2:2" ht="16" x14ac:dyDescent="0.2">
      <c r="B7179" s="9"/>
    </row>
    <row r="7180" spans="2:2" ht="16" x14ac:dyDescent="0.2">
      <c r="B7180" s="9"/>
    </row>
    <row r="7181" spans="2:2" ht="16" x14ac:dyDescent="0.2">
      <c r="B7181" s="9"/>
    </row>
    <row r="7182" spans="2:2" ht="16" x14ac:dyDescent="0.2">
      <c r="B7182" s="9"/>
    </row>
    <row r="7183" spans="2:2" ht="16" x14ac:dyDescent="0.2">
      <c r="B7183" s="9"/>
    </row>
    <row r="7184" spans="2:2" ht="16" x14ac:dyDescent="0.2">
      <c r="B7184" s="9"/>
    </row>
    <row r="7185" spans="2:2" ht="16" x14ac:dyDescent="0.2">
      <c r="B7185" s="9"/>
    </row>
    <row r="7186" spans="2:2" ht="16" x14ac:dyDescent="0.2">
      <c r="B7186" s="9"/>
    </row>
    <row r="7187" spans="2:2" ht="16" x14ac:dyDescent="0.2">
      <c r="B7187" s="9"/>
    </row>
    <row r="7188" spans="2:2" ht="16" x14ac:dyDescent="0.2">
      <c r="B7188" s="9"/>
    </row>
    <row r="7189" spans="2:2" ht="16" x14ac:dyDescent="0.2">
      <c r="B7189" s="9"/>
    </row>
    <row r="7190" spans="2:2" ht="16" x14ac:dyDescent="0.2">
      <c r="B7190" s="9"/>
    </row>
    <row r="7191" spans="2:2" ht="16" x14ac:dyDescent="0.2">
      <c r="B7191" s="9"/>
    </row>
    <row r="7192" spans="2:2" ht="16" x14ac:dyDescent="0.2">
      <c r="B7192" s="9"/>
    </row>
    <row r="7193" spans="2:2" ht="16" x14ac:dyDescent="0.2">
      <c r="B7193" s="9"/>
    </row>
    <row r="7194" spans="2:2" ht="16" x14ac:dyDescent="0.2">
      <c r="B7194" s="9"/>
    </row>
    <row r="7195" spans="2:2" ht="16" x14ac:dyDescent="0.2">
      <c r="B7195" s="9"/>
    </row>
    <row r="7196" spans="2:2" ht="16" x14ac:dyDescent="0.2">
      <c r="B7196" s="9"/>
    </row>
    <row r="7197" spans="2:2" ht="16" x14ac:dyDescent="0.2">
      <c r="B7197" s="9"/>
    </row>
    <row r="7198" spans="2:2" ht="16" x14ac:dyDescent="0.2">
      <c r="B7198" s="9"/>
    </row>
    <row r="7199" spans="2:2" ht="16" x14ac:dyDescent="0.2">
      <c r="B7199" s="9"/>
    </row>
    <row r="7200" spans="2:2" ht="16" x14ac:dyDescent="0.2">
      <c r="B7200" s="9"/>
    </row>
    <row r="7201" spans="2:2" ht="16" x14ac:dyDescent="0.2">
      <c r="B7201" s="9"/>
    </row>
    <row r="7202" spans="2:2" ht="16" x14ac:dyDescent="0.2">
      <c r="B7202" s="9"/>
    </row>
    <row r="7203" spans="2:2" ht="16" x14ac:dyDescent="0.2">
      <c r="B7203" s="9"/>
    </row>
    <row r="7204" spans="2:2" ht="16" x14ac:dyDescent="0.2">
      <c r="B7204" s="9"/>
    </row>
    <row r="7205" spans="2:2" ht="16" x14ac:dyDescent="0.2">
      <c r="B7205" s="9"/>
    </row>
    <row r="7206" spans="2:2" ht="16" x14ac:dyDescent="0.2">
      <c r="B7206" s="9"/>
    </row>
    <row r="7207" spans="2:2" ht="16" x14ac:dyDescent="0.2">
      <c r="B7207" s="9"/>
    </row>
    <row r="7208" spans="2:2" ht="16" x14ac:dyDescent="0.2">
      <c r="B7208" s="9"/>
    </row>
    <row r="7209" spans="2:2" ht="16" x14ac:dyDescent="0.2">
      <c r="B7209" s="9"/>
    </row>
    <row r="7210" spans="2:2" ht="16" x14ac:dyDescent="0.2">
      <c r="B7210" s="9"/>
    </row>
    <row r="7211" spans="2:2" ht="16" x14ac:dyDescent="0.2">
      <c r="B7211" s="9"/>
    </row>
    <row r="7212" spans="2:2" ht="16" x14ac:dyDescent="0.2">
      <c r="B7212" s="9"/>
    </row>
    <row r="7213" spans="2:2" ht="16" x14ac:dyDescent="0.2">
      <c r="B7213" s="9"/>
    </row>
    <row r="7214" spans="2:2" ht="16" x14ac:dyDescent="0.2">
      <c r="B7214" s="9"/>
    </row>
    <row r="7215" spans="2:2" ht="16" x14ac:dyDescent="0.2">
      <c r="B7215" s="9"/>
    </row>
    <row r="7216" spans="2:2" ht="16" x14ac:dyDescent="0.2">
      <c r="B7216" s="9"/>
    </row>
    <row r="7217" spans="2:2" ht="16" x14ac:dyDescent="0.2">
      <c r="B7217" s="9"/>
    </row>
    <row r="7218" spans="2:2" ht="16" x14ac:dyDescent="0.2">
      <c r="B7218" s="9"/>
    </row>
    <row r="7219" spans="2:2" ht="16" x14ac:dyDescent="0.2">
      <c r="B7219" s="9"/>
    </row>
    <row r="7220" spans="2:2" ht="16" x14ac:dyDescent="0.2">
      <c r="B7220" s="9"/>
    </row>
    <row r="7221" spans="2:2" ht="16" x14ac:dyDescent="0.2">
      <c r="B7221" s="9"/>
    </row>
    <row r="7222" spans="2:2" ht="16" x14ac:dyDescent="0.2">
      <c r="B7222" s="9"/>
    </row>
    <row r="7223" spans="2:2" ht="16" x14ac:dyDescent="0.2">
      <c r="B7223" s="9"/>
    </row>
    <row r="7224" spans="2:2" ht="16" x14ac:dyDescent="0.2">
      <c r="B7224" s="9"/>
    </row>
    <row r="7225" spans="2:2" ht="16" x14ac:dyDescent="0.2">
      <c r="B7225" s="9"/>
    </row>
    <row r="7226" spans="2:2" ht="16" x14ac:dyDescent="0.2">
      <c r="B7226" s="9"/>
    </row>
    <row r="7227" spans="2:2" ht="16" x14ac:dyDescent="0.2">
      <c r="B7227" s="9"/>
    </row>
    <row r="7228" spans="2:2" ht="16" x14ac:dyDescent="0.2">
      <c r="B7228" s="9"/>
    </row>
    <row r="7229" spans="2:2" ht="16" x14ac:dyDescent="0.2">
      <c r="B7229" s="9"/>
    </row>
    <row r="7230" spans="2:2" ht="16" x14ac:dyDescent="0.2">
      <c r="B7230" s="9"/>
    </row>
    <row r="7231" spans="2:2" ht="16" x14ac:dyDescent="0.2">
      <c r="B7231" s="9"/>
    </row>
    <row r="7232" spans="2:2" ht="16" x14ac:dyDescent="0.2">
      <c r="B7232" s="9"/>
    </row>
    <row r="7233" spans="2:2" ht="16" x14ac:dyDescent="0.2">
      <c r="B7233" s="9"/>
    </row>
    <row r="7234" spans="2:2" ht="16" x14ac:dyDescent="0.2">
      <c r="B7234" s="9"/>
    </row>
    <row r="7235" spans="2:2" ht="16" x14ac:dyDescent="0.2">
      <c r="B7235" s="9"/>
    </row>
    <row r="7236" spans="2:2" ht="16" x14ac:dyDescent="0.2">
      <c r="B7236" s="9"/>
    </row>
    <row r="7237" spans="2:2" ht="16" x14ac:dyDescent="0.2">
      <c r="B7237" s="9"/>
    </row>
    <row r="7238" spans="2:2" ht="16" x14ac:dyDescent="0.2">
      <c r="B7238" s="9"/>
    </row>
    <row r="7239" spans="2:2" ht="16" x14ac:dyDescent="0.2">
      <c r="B7239" s="9"/>
    </row>
    <row r="7240" spans="2:2" ht="16" x14ac:dyDescent="0.2">
      <c r="B7240" s="9"/>
    </row>
    <row r="7241" spans="2:2" ht="16" x14ac:dyDescent="0.2">
      <c r="B7241" s="9"/>
    </row>
    <row r="7242" spans="2:2" ht="16" x14ac:dyDescent="0.2">
      <c r="B7242" s="9"/>
    </row>
    <row r="7243" spans="2:2" ht="16" x14ac:dyDescent="0.2">
      <c r="B7243" s="9"/>
    </row>
    <row r="7244" spans="2:2" ht="16" x14ac:dyDescent="0.2">
      <c r="B7244" s="9"/>
    </row>
    <row r="7245" spans="2:2" ht="16" x14ac:dyDescent="0.2">
      <c r="B7245" s="9"/>
    </row>
    <row r="7246" spans="2:2" ht="16" x14ac:dyDescent="0.2">
      <c r="B7246" s="9"/>
    </row>
    <row r="7247" spans="2:2" ht="16" x14ac:dyDescent="0.2">
      <c r="B7247" s="9"/>
    </row>
    <row r="7248" spans="2:2" ht="16" x14ac:dyDescent="0.2">
      <c r="B7248" s="9"/>
    </row>
    <row r="7249" spans="2:2" ht="16" x14ac:dyDescent="0.2">
      <c r="B7249" s="9"/>
    </row>
    <row r="7250" spans="2:2" ht="16" x14ac:dyDescent="0.2">
      <c r="B7250" s="9"/>
    </row>
    <row r="7251" spans="2:2" ht="16" x14ac:dyDescent="0.2">
      <c r="B7251" s="9"/>
    </row>
    <row r="7252" spans="2:2" ht="16" x14ac:dyDescent="0.2">
      <c r="B7252" s="9"/>
    </row>
    <row r="7253" spans="2:2" ht="16" x14ac:dyDescent="0.2">
      <c r="B7253" s="9"/>
    </row>
    <row r="7254" spans="2:2" ht="16" x14ac:dyDescent="0.2">
      <c r="B7254" s="9"/>
    </row>
    <row r="7255" spans="2:2" ht="16" x14ac:dyDescent="0.2">
      <c r="B7255" s="9"/>
    </row>
    <row r="7256" spans="2:2" ht="16" x14ac:dyDescent="0.2">
      <c r="B7256" s="9"/>
    </row>
    <row r="7257" spans="2:2" ht="16" x14ac:dyDescent="0.2">
      <c r="B7257" s="9"/>
    </row>
    <row r="7258" spans="2:2" ht="16" x14ac:dyDescent="0.2">
      <c r="B7258" s="9"/>
    </row>
    <row r="7259" spans="2:2" ht="16" x14ac:dyDescent="0.2">
      <c r="B7259" s="9"/>
    </row>
    <row r="7260" spans="2:2" ht="16" x14ac:dyDescent="0.2">
      <c r="B7260" s="9"/>
    </row>
    <row r="7261" spans="2:2" ht="16" x14ac:dyDescent="0.2">
      <c r="B7261" s="9"/>
    </row>
    <row r="7262" spans="2:2" ht="16" x14ac:dyDescent="0.2">
      <c r="B7262" s="9"/>
    </row>
    <row r="7263" spans="2:2" ht="16" x14ac:dyDescent="0.2">
      <c r="B7263" s="9"/>
    </row>
    <row r="7264" spans="2:2" ht="16" x14ac:dyDescent="0.2">
      <c r="B7264" s="9"/>
    </row>
    <row r="7265" spans="2:2" ht="16" x14ac:dyDescent="0.2">
      <c r="B7265" s="9"/>
    </row>
    <row r="7266" spans="2:2" ht="16" x14ac:dyDescent="0.2">
      <c r="B7266" s="9"/>
    </row>
    <row r="7267" spans="2:2" ht="16" x14ac:dyDescent="0.2">
      <c r="B7267" s="9"/>
    </row>
    <row r="7268" spans="2:2" ht="16" x14ac:dyDescent="0.2">
      <c r="B7268" s="9"/>
    </row>
    <row r="7269" spans="2:2" ht="16" x14ac:dyDescent="0.2">
      <c r="B7269" s="9"/>
    </row>
    <row r="7270" spans="2:2" ht="16" x14ac:dyDescent="0.2">
      <c r="B7270" s="9"/>
    </row>
    <row r="7271" spans="2:2" ht="16" x14ac:dyDescent="0.2">
      <c r="B7271" s="9"/>
    </row>
    <row r="7272" spans="2:2" ht="16" x14ac:dyDescent="0.2">
      <c r="B7272" s="9"/>
    </row>
    <row r="7273" spans="2:2" ht="16" x14ac:dyDescent="0.2">
      <c r="B7273" s="9"/>
    </row>
    <row r="7274" spans="2:2" ht="16" x14ac:dyDescent="0.2">
      <c r="B7274" s="9"/>
    </row>
    <row r="7275" spans="2:2" ht="16" x14ac:dyDescent="0.2">
      <c r="B7275" s="9"/>
    </row>
    <row r="7276" spans="2:2" ht="16" x14ac:dyDescent="0.2">
      <c r="B7276" s="9"/>
    </row>
    <row r="7277" spans="2:2" ht="16" x14ac:dyDescent="0.2">
      <c r="B7277" s="9"/>
    </row>
    <row r="7278" spans="2:2" ht="16" x14ac:dyDescent="0.2">
      <c r="B7278" s="9"/>
    </row>
    <row r="7279" spans="2:2" ht="16" x14ac:dyDescent="0.2">
      <c r="B7279" s="9"/>
    </row>
    <row r="7280" spans="2:2" ht="16" x14ac:dyDescent="0.2">
      <c r="B7280" s="9"/>
    </row>
    <row r="7281" spans="2:2" ht="16" x14ac:dyDescent="0.2">
      <c r="B7281" s="9"/>
    </row>
    <row r="7282" spans="2:2" ht="16" x14ac:dyDescent="0.2">
      <c r="B7282" s="9"/>
    </row>
    <row r="7283" spans="2:2" ht="16" x14ac:dyDescent="0.2">
      <c r="B7283" s="9"/>
    </row>
    <row r="7284" spans="2:2" ht="16" x14ac:dyDescent="0.2">
      <c r="B7284" s="9"/>
    </row>
    <row r="7285" spans="2:2" ht="16" x14ac:dyDescent="0.2">
      <c r="B7285" s="9"/>
    </row>
    <row r="7286" spans="2:2" ht="16" x14ac:dyDescent="0.2">
      <c r="B7286" s="9"/>
    </row>
    <row r="7287" spans="2:2" ht="16" x14ac:dyDescent="0.2">
      <c r="B7287" s="9"/>
    </row>
    <row r="7288" spans="2:2" ht="16" x14ac:dyDescent="0.2">
      <c r="B7288" s="9"/>
    </row>
    <row r="7289" spans="2:2" ht="16" x14ac:dyDescent="0.2">
      <c r="B7289" s="9"/>
    </row>
    <row r="7290" spans="2:2" ht="16" x14ac:dyDescent="0.2">
      <c r="B7290" s="9"/>
    </row>
    <row r="7291" spans="2:2" ht="16" x14ac:dyDescent="0.2">
      <c r="B7291" s="9"/>
    </row>
    <row r="7292" spans="2:2" ht="16" x14ac:dyDescent="0.2">
      <c r="B7292" s="9"/>
    </row>
    <row r="7293" spans="2:2" ht="16" x14ac:dyDescent="0.2">
      <c r="B7293" s="9"/>
    </row>
    <row r="7294" spans="2:2" ht="16" x14ac:dyDescent="0.2">
      <c r="B7294" s="9"/>
    </row>
    <row r="7295" spans="2:2" ht="16" x14ac:dyDescent="0.2">
      <c r="B7295" s="9"/>
    </row>
    <row r="7296" spans="2:2" ht="16" x14ac:dyDescent="0.2">
      <c r="B7296" s="9"/>
    </row>
    <row r="7297" spans="2:2" ht="16" x14ac:dyDescent="0.2">
      <c r="B7297" s="9"/>
    </row>
    <row r="7298" spans="2:2" ht="16" x14ac:dyDescent="0.2">
      <c r="B7298" s="9"/>
    </row>
    <row r="7299" spans="2:2" ht="16" x14ac:dyDescent="0.2">
      <c r="B7299" s="9"/>
    </row>
    <row r="7300" spans="2:2" ht="16" x14ac:dyDescent="0.2">
      <c r="B7300" s="9"/>
    </row>
    <row r="7301" spans="2:2" ht="16" x14ac:dyDescent="0.2">
      <c r="B7301" s="9"/>
    </row>
    <row r="7302" spans="2:2" ht="16" x14ac:dyDescent="0.2">
      <c r="B7302" s="9"/>
    </row>
    <row r="7303" spans="2:2" ht="16" x14ac:dyDescent="0.2">
      <c r="B7303" s="9"/>
    </row>
    <row r="7304" spans="2:2" ht="16" x14ac:dyDescent="0.2">
      <c r="B7304" s="9"/>
    </row>
    <row r="7305" spans="2:2" ht="16" x14ac:dyDescent="0.2">
      <c r="B7305" s="9"/>
    </row>
    <row r="7306" spans="2:2" ht="16" x14ac:dyDescent="0.2">
      <c r="B7306" s="9"/>
    </row>
    <row r="7307" spans="2:2" ht="16" x14ac:dyDescent="0.2">
      <c r="B7307" s="9"/>
    </row>
    <row r="7308" spans="2:2" ht="16" x14ac:dyDescent="0.2">
      <c r="B7308" s="9"/>
    </row>
    <row r="7309" spans="2:2" ht="16" x14ac:dyDescent="0.2">
      <c r="B7309" s="9"/>
    </row>
    <row r="7310" spans="2:2" ht="16" x14ac:dyDescent="0.2">
      <c r="B7310" s="9"/>
    </row>
    <row r="7311" spans="2:2" ht="16" x14ac:dyDescent="0.2">
      <c r="B7311" s="9"/>
    </row>
    <row r="7312" spans="2:2" ht="16" x14ac:dyDescent="0.2">
      <c r="B7312" s="9"/>
    </row>
    <row r="7313" spans="2:2" ht="16" x14ac:dyDescent="0.2">
      <c r="B7313" s="9"/>
    </row>
    <row r="7314" spans="2:2" ht="16" x14ac:dyDescent="0.2">
      <c r="B7314" s="9"/>
    </row>
    <row r="7315" spans="2:2" ht="16" x14ac:dyDescent="0.2">
      <c r="B7315" s="9"/>
    </row>
    <row r="7316" spans="2:2" ht="16" x14ac:dyDescent="0.2">
      <c r="B7316" s="9"/>
    </row>
    <row r="7317" spans="2:2" ht="16" x14ac:dyDescent="0.2">
      <c r="B7317" s="9"/>
    </row>
    <row r="7318" spans="2:2" ht="16" x14ac:dyDescent="0.2">
      <c r="B7318" s="9"/>
    </row>
    <row r="7319" spans="2:2" ht="16" x14ac:dyDescent="0.2">
      <c r="B7319" s="9"/>
    </row>
    <row r="7320" spans="2:2" ht="16" x14ac:dyDescent="0.2">
      <c r="B7320" s="9"/>
    </row>
    <row r="7321" spans="2:2" ht="16" x14ac:dyDescent="0.2">
      <c r="B7321" s="9"/>
    </row>
    <row r="7322" spans="2:2" ht="16" x14ac:dyDescent="0.2">
      <c r="B7322" s="9"/>
    </row>
    <row r="7323" spans="2:2" ht="16" x14ac:dyDescent="0.2">
      <c r="B7323" s="9"/>
    </row>
    <row r="7324" spans="2:2" ht="16" x14ac:dyDescent="0.2">
      <c r="B7324" s="9"/>
    </row>
    <row r="7325" spans="2:2" ht="16" x14ac:dyDescent="0.2">
      <c r="B7325" s="9"/>
    </row>
    <row r="7326" spans="2:2" ht="16" x14ac:dyDescent="0.2">
      <c r="B7326" s="9"/>
    </row>
    <row r="7327" spans="2:2" ht="16" x14ac:dyDescent="0.2">
      <c r="B7327" s="9"/>
    </row>
    <row r="7328" spans="2:2" ht="16" x14ac:dyDescent="0.2">
      <c r="B7328" s="9"/>
    </row>
    <row r="7329" spans="2:2" ht="16" x14ac:dyDescent="0.2">
      <c r="B7329" s="9"/>
    </row>
    <row r="7330" spans="2:2" ht="16" x14ac:dyDescent="0.2">
      <c r="B7330" s="9"/>
    </row>
    <row r="7331" spans="2:2" ht="16" x14ac:dyDescent="0.2">
      <c r="B7331" s="9"/>
    </row>
    <row r="7332" spans="2:2" ht="16" x14ac:dyDescent="0.2">
      <c r="B7332" s="9"/>
    </row>
    <row r="7333" spans="2:2" ht="16" x14ac:dyDescent="0.2">
      <c r="B7333" s="9"/>
    </row>
    <row r="7334" spans="2:2" ht="16" x14ac:dyDescent="0.2">
      <c r="B7334" s="9"/>
    </row>
    <row r="7335" spans="2:2" ht="16" x14ac:dyDescent="0.2">
      <c r="B7335" s="9"/>
    </row>
    <row r="7336" spans="2:2" ht="16" x14ac:dyDescent="0.2">
      <c r="B7336" s="9"/>
    </row>
    <row r="7337" spans="2:2" ht="16" x14ac:dyDescent="0.2">
      <c r="B7337" s="9"/>
    </row>
    <row r="7338" spans="2:2" ht="16" x14ac:dyDescent="0.2">
      <c r="B7338" s="9"/>
    </row>
    <row r="7339" spans="2:2" ht="16" x14ac:dyDescent="0.2">
      <c r="B7339" s="9"/>
    </row>
    <row r="7340" spans="2:2" ht="16" x14ac:dyDescent="0.2">
      <c r="B7340" s="9"/>
    </row>
    <row r="7341" spans="2:2" ht="16" x14ac:dyDescent="0.2">
      <c r="B7341" s="9"/>
    </row>
    <row r="7342" spans="2:2" ht="16" x14ac:dyDescent="0.2">
      <c r="B7342" s="9"/>
    </row>
    <row r="7343" spans="2:2" ht="16" x14ac:dyDescent="0.2">
      <c r="B7343" s="9"/>
    </row>
    <row r="7344" spans="2:2" ht="16" x14ac:dyDescent="0.2">
      <c r="B7344" s="9"/>
    </row>
    <row r="7345" spans="2:2" ht="16" x14ac:dyDescent="0.2">
      <c r="B7345" s="9"/>
    </row>
    <row r="7346" spans="2:2" ht="16" x14ac:dyDescent="0.2">
      <c r="B7346" s="9"/>
    </row>
    <row r="7347" spans="2:2" ht="16" x14ac:dyDescent="0.2">
      <c r="B7347" s="9"/>
    </row>
    <row r="7348" spans="2:2" ht="16" x14ac:dyDescent="0.2">
      <c r="B7348" s="9"/>
    </row>
    <row r="7349" spans="2:2" ht="16" x14ac:dyDescent="0.2">
      <c r="B7349" s="9"/>
    </row>
    <row r="7350" spans="2:2" ht="16" x14ac:dyDescent="0.2">
      <c r="B7350" s="9"/>
    </row>
    <row r="7351" spans="2:2" ht="16" x14ac:dyDescent="0.2">
      <c r="B7351" s="9"/>
    </row>
    <row r="7352" spans="2:2" ht="16" x14ac:dyDescent="0.2">
      <c r="B7352" s="9"/>
    </row>
    <row r="7353" spans="2:2" ht="16" x14ac:dyDescent="0.2">
      <c r="B7353" s="9"/>
    </row>
    <row r="7354" spans="2:2" ht="16" x14ac:dyDescent="0.2">
      <c r="B7354" s="9"/>
    </row>
    <row r="7355" spans="2:2" ht="16" x14ac:dyDescent="0.2">
      <c r="B7355" s="9"/>
    </row>
    <row r="7356" spans="2:2" ht="16" x14ac:dyDescent="0.2">
      <c r="B7356" s="9"/>
    </row>
    <row r="7357" spans="2:2" ht="16" x14ac:dyDescent="0.2">
      <c r="B7357" s="9"/>
    </row>
    <row r="7358" spans="2:2" ht="16" x14ac:dyDescent="0.2">
      <c r="B7358" s="9"/>
    </row>
    <row r="7359" spans="2:2" ht="16" x14ac:dyDescent="0.2">
      <c r="B7359" s="9"/>
    </row>
    <row r="7360" spans="2:2" ht="16" x14ac:dyDescent="0.2">
      <c r="B7360" s="9"/>
    </row>
    <row r="7361" spans="2:2" ht="16" x14ac:dyDescent="0.2">
      <c r="B7361" s="9"/>
    </row>
    <row r="7362" spans="2:2" ht="16" x14ac:dyDescent="0.2">
      <c r="B7362" s="9"/>
    </row>
    <row r="7363" spans="2:2" ht="16" x14ac:dyDescent="0.2">
      <c r="B7363" s="9"/>
    </row>
    <row r="7364" spans="2:2" ht="16" x14ac:dyDescent="0.2">
      <c r="B7364" s="9"/>
    </row>
    <row r="7365" spans="2:2" ht="16" x14ac:dyDescent="0.2">
      <c r="B7365" s="9"/>
    </row>
    <row r="7366" spans="2:2" ht="16" x14ac:dyDescent="0.2">
      <c r="B7366" s="9"/>
    </row>
    <row r="7367" spans="2:2" ht="16" x14ac:dyDescent="0.2">
      <c r="B7367" s="9"/>
    </row>
    <row r="7368" spans="2:2" ht="16" x14ac:dyDescent="0.2">
      <c r="B7368" s="9"/>
    </row>
    <row r="7369" spans="2:2" ht="16" x14ac:dyDescent="0.2">
      <c r="B7369" s="9"/>
    </row>
    <row r="7370" spans="2:2" ht="16" x14ac:dyDescent="0.2">
      <c r="B7370" s="9"/>
    </row>
    <row r="7371" spans="2:2" ht="16" x14ac:dyDescent="0.2">
      <c r="B7371" s="9"/>
    </row>
    <row r="7372" spans="2:2" ht="16" x14ac:dyDescent="0.2">
      <c r="B7372" s="9"/>
    </row>
    <row r="7373" spans="2:2" ht="16" x14ac:dyDescent="0.2">
      <c r="B7373" s="9"/>
    </row>
    <row r="7374" spans="2:2" ht="16" x14ac:dyDescent="0.2">
      <c r="B7374" s="9"/>
    </row>
    <row r="7375" spans="2:2" ht="16" x14ac:dyDescent="0.2">
      <c r="B7375" s="9"/>
    </row>
    <row r="7376" spans="2:2" ht="16" x14ac:dyDescent="0.2">
      <c r="B7376" s="9"/>
    </row>
    <row r="7377" spans="2:2" ht="16" x14ac:dyDescent="0.2">
      <c r="B7377" s="9"/>
    </row>
    <row r="7378" spans="2:2" ht="16" x14ac:dyDescent="0.2">
      <c r="B7378" s="9"/>
    </row>
    <row r="7379" spans="2:2" ht="16" x14ac:dyDescent="0.2">
      <c r="B7379" s="9"/>
    </row>
    <row r="7380" spans="2:2" ht="16" x14ac:dyDescent="0.2">
      <c r="B7380" s="9"/>
    </row>
    <row r="7381" spans="2:2" ht="16" x14ac:dyDescent="0.2">
      <c r="B7381" s="9"/>
    </row>
    <row r="7382" spans="2:2" ht="16" x14ac:dyDescent="0.2">
      <c r="B7382" s="9"/>
    </row>
    <row r="7383" spans="2:2" ht="16" x14ac:dyDescent="0.2">
      <c r="B7383" s="9"/>
    </row>
    <row r="7384" spans="2:2" ht="16" x14ac:dyDescent="0.2">
      <c r="B7384" s="9"/>
    </row>
    <row r="7385" spans="2:2" ht="16" x14ac:dyDescent="0.2">
      <c r="B7385" s="9"/>
    </row>
    <row r="7386" spans="2:2" ht="16" x14ac:dyDescent="0.2">
      <c r="B7386" s="9"/>
    </row>
    <row r="7387" spans="2:2" ht="16" x14ac:dyDescent="0.2">
      <c r="B7387" s="9"/>
    </row>
    <row r="7388" spans="2:2" ht="16" x14ac:dyDescent="0.2">
      <c r="B7388" s="9"/>
    </row>
    <row r="7389" spans="2:2" ht="16" x14ac:dyDescent="0.2">
      <c r="B7389" s="9"/>
    </row>
    <row r="7390" spans="2:2" ht="16" x14ac:dyDescent="0.2">
      <c r="B7390" s="9"/>
    </row>
    <row r="7391" spans="2:2" ht="16" x14ac:dyDescent="0.2">
      <c r="B7391" s="9"/>
    </row>
    <row r="7392" spans="2:2" ht="16" x14ac:dyDescent="0.2">
      <c r="B7392" s="9"/>
    </row>
    <row r="7393" spans="2:2" ht="16" x14ac:dyDescent="0.2">
      <c r="B7393" s="9"/>
    </row>
    <row r="7394" spans="2:2" ht="16" x14ac:dyDescent="0.2">
      <c r="B7394" s="9"/>
    </row>
    <row r="7395" spans="2:2" ht="16" x14ac:dyDescent="0.2">
      <c r="B7395" s="9"/>
    </row>
    <row r="7396" spans="2:2" ht="16" x14ac:dyDescent="0.2">
      <c r="B7396" s="9"/>
    </row>
    <row r="7397" spans="2:2" ht="16" x14ac:dyDescent="0.2">
      <c r="B7397" s="9"/>
    </row>
    <row r="7398" spans="2:2" ht="16" x14ac:dyDescent="0.2">
      <c r="B7398" s="9"/>
    </row>
    <row r="7399" spans="2:2" ht="16" x14ac:dyDescent="0.2">
      <c r="B7399" s="9"/>
    </row>
    <row r="7400" spans="2:2" ht="16" x14ac:dyDescent="0.2">
      <c r="B7400" s="9"/>
    </row>
    <row r="7401" spans="2:2" ht="16" x14ac:dyDescent="0.2">
      <c r="B7401" s="9"/>
    </row>
    <row r="7402" spans="2:2" ht="16" x14ac:dyDescent="0.2">
      <c r="B7402" s="9"/>
    </row>
    <row r="7403" spans="2:2" ht="16" x14ac:dyDescent="0.2">
      <c r="B7403" s="9"/>
    </row>
    <row r="7404" spans="2:2" ht="16" x14ac:dyDescent="0.2">
      <c r="B7404" s="9"/>
    </row>
    <row r="7405" spans="2:2" ht="16" x14ac:dyDescent="0.2">
      <c r="B7405" s="9"/>
    </row>
    <row r="7406" spans="2:2" ht="16" x14ac:dyDescent="0.2">
      <c r="B7406" s="9"/>
    </row>
    <row r="7407" spans="2:2" ht="16" x14ac:dyDescent="0.2">
      <c r="B7407" s="9"/>
    </row>
    <row r="7408" spans="2:2" ht="16" x14ac:dyDescent="0.2">
      <c r="B7408" s="9"/>
    </row>
    <row r="7409" spans="2:2" ht="16" x14ac:dyDescent="0.2">
      <c r="B7409" s="9"/>
    </row>
    <row r="7410" spans="2:2" ht="16" x14ac:dyDescent="0.2">
      <c r="B7410" s="9"/>
    </row>
    <row r="7411" spans="2:2" ht="16" x14ac:dyDescent="0.2">
      <c r="B7411" s="9"/>
    </row>
    <row r="7412" spans="2:2" ht="16" x14ac:dyDescent="0.2">
      <c r="B7412" s="9"/>
    </row>
    <row r="7413" spans="2:2" ht="16" x14ac:dyDescent="0.2">
      <c r="B7413" s="9"/>
    </row>
    <row r="7414" spans="2:2" ht="16" x14ac:dyDescent="0.2">
      <c r="B7414" s="9"/>
    </row>
    <row r="7415" spans="2:2" ht="16" x14ac:dyDescent="0.2">
      <c r="B7415" s="9"/>
    </row>
    <row r="7416" spans="2:2" ht="16" x14ac:dyDescent="0.2">
      <c r="B7416" s="9"/>
    </row>
    <row r="7417" spans="2:2" ht="16" x14ac:dyDescent="0.2">
      <c r="B7417" s="9"/>
    </row>
    <row r="7418" spans="2:2" ht="16" x14ac:dyDescent="0.2">
      <c r="B7418" s="9"/>
    </row>
    <row r="7419" spans="2:2" ht="16" x14ac:dyDescent="0.2">
      <c r="B7419" s="9"/>
    </row>
    <row r="7420" spans="2:2" ht="16" x14ac:dyDescent="0.2">
      <c r="B7420" s="9"/>
    </row>
    <row r="7421" spans="2:2" ht="16" x14ac:dyDescent="0.2">
      <c r="B7421" s="9"/>
    </row>
    <row r="7422" spans="2:2" ht="16" x14ac:dyDescent="0.2">
      <c r="B7422" s="9"/>
    </row>
    <row r="7423" spans="2:2" ht="16" x14ac:dyDescent="0.2">
      <c r="B7423" s="9"/>
    </row>
    <row r="7424" spans="2:2" ht="16" x14ac:dyDescent="0.2">
      <c r="B7424" s="9"/>
    </row>
    <row r="7425" spans="2:2" ht="16" x14ac:dyDescent="0.2">
      <c r="B7425" s="9"/>
    </row>
    <row r="7426" spans="2:2" ht="16" x14ac:dyDescent="0.2">
      <c r="B7426" s="9"/>
    </row>
    <row r="7427" spans="2:2" ht="16" x14ac:dyDescent="0.2">
      <c r="B7427" s="9"/>
    </row>
    <row r="7428" spans="2:2" ht="16" x14ac:dyDescent="0.2">
      <c r="B7428" s="9"/>
    </row>
    <row r="7429" spans="2:2" ht="16" x14ac:dyDescent="0.2">
      <c r="B7429" s="9"/>
    </row>
    <row r="7430" spans="2:2" ht="16" x14ac:dyDescent="0.2">
      <c r="B7430" s="9"/>
    </row>
    <row r="7431" spans="2:2" ht="16" x14ac:dyDescent="0.2">
      <c r="B7431" s="9"/>
    </row>
    <row r="7432" spans="2:2" ht="16" x14ac:dyDescent="0.2">
      <c r="B7432" s="9"/>
    </row>
    <row r="7433" spans="2:2" ht="16" x14ac:dyDescent="0.2">
      <c r="B7433" s="9"/>
    </row>
    <row r="7434" spans="2:2" ht="16" x14ac:dyDescent="0.2">
      <c r="B7434" s="9"/>
    </row>
    <row r="7435" spans="2:2" ht="16" x14ac:dyDescent="0.2">
      <c r="B7435" s="9"/>
    </row>
    <row r="7436" spans="2:2" ht="16" x14ac:dyDescent="0.2">
      <c r="B7436" s="9"/>
    </row>
    <row r="7437" spans="2:2" ht="16" x14ac:dyDescent="0.2">
      <c r="B7437" s="9"/>
    </row>
    <row r="7438" spans="2:2" ht="16" x14ac:dyDescent="0.2">
      <c r="B7438" s="9"/>
    </row>
    <row r="7439" spans="2:2" ht="16" x14ac:dyDescent="0.2">
      <c r="B7439" s="9"/>
    </row>
    <row r="7440" spans="2:2" ht="16" x14ac:dyDescent="0.2">
      <c r="B7440" s="9"/>
    </row>
    <row r="7441" spans="2:2" ht="16" x14ac:dyDescent="0.2">
      <c r="B7441" s="9"/>
    </row>
    <row r="7442" spans="2:2" ht="16" x14ac:dyDescent="0.2">
      <c r="B7442" s="9"/>
    </row>
    <row r="7443" spans="2:2" ht="16" x14ac:dyDescent="0.2">
      <c r="B7443" s="9"/>
    </row>
    <row r="7444" spans="2:2" ht="16" x14ac:dyDescent="0.2">
      <c r="B7444" s="9"/>
    </row>
    <row r="7445" spans="2:2" ht="16" x14ac:dyDescent="0.2">
      <c r="B7445" s="9"/>
    </row>
    <row r="7446" spans="2:2" ht="16" x14ac:dyDescent="0.2">
      <c r="B7446" s="9"/>
    </row>
    <row r="7447" spans="2:2" ht="16" x14ac:dyDescent="0.2">
      <c r="B7447" s="9"/>
    </row>
    <row r="7448" spans="2:2" ht="16" x14ac:dyDescent="0.2">
      <c r="B7448" s="9"/>
    </row>
    <row r="7449" spans="2:2" ht="16" x14ac:dyDescent="0.2">
      <c r="B7449" s="9"/>
    </row>
    <row r="7450" spans="2:2" ht="16" x14ac:dyDescent="0.2">
      <c r="B7450" s="9"/>
    </row>
    <row r="7451" spans="2:2" ht="16" x14ac:dyDescent="0.2">
      <c r="B7451" s="9"/>
    </row>
    <row r="7452" spans="2:2" ht="16" x14ac:dyDescent="0.2">
      <c r="B7452" s="9"/>
    </row>
    <row r="7453" spans="2:2" ht="16" x14ac:dyDescent="0.2">
      <c r="B7453" s="9"/>
    </row>
    <row r="7454" spans="2:2" ht="16" x14ac:dyDescent="0.2">
      <c r="B7454" s="9"/>
    </row>
    <row r="7455" spans="2:2" ht="16" x14ac:dyDescent="0.2">
      <c r="B7455" s="9"/>
    </row>
    <row r="7456" spans="2:2" ht="16" x14ac:dyDescent="0.2">
      <c r="B7456" s="9"/>
    </row>
    <row r="7457" spans="2:2" ht="16" x14ac:dyDescent="0.2">
      <c r="B7457" s="9"/>
    </row>
    <row r="7458" spans="2:2" ht="16" x14ac:dyDescent="0.2">
      <c r="B7458" s="9"/>
    </row>
    <row r="7459" spans="2:2" ht="16" x14ac:dyDescent="0.2">
      <c r="B7459" s="9"/>
    </row>
    <row r="7460" spans="2:2" ht="16" x14ac:dyDescent="0.2">
      <c r="B7460" s="9"/>
    </row>
    <row r="7461" spans="2:2" ht="16" x14ac:dyDescent="0.2">
      <c r="B7461" s="9"/>
    </row>
    <row r="7462" spans="2:2" ht="16" x14ac:dyDescent="0.2">
      <c r="B7462" s="9"/>
    </row>
    <row r="7463" spans="2:2" ht="16" x14ac:dyDescent="0.2">
      <c r="B7463" s="9"/>
    </row>
    <row r="7464" spans="2:2" ht="16" x14ac:dyDescent="0.2">
      <c r="B7464" s="9"/>
    </row>
    <row r="7465" spans="2:2" ht="16" x14ac:dyDescent="0.2">
      <c r="B7465" s="9"/>
    </row>
    <row r="7466" spans="2:2" ht="16" x14ac:dyDescent="0.2">
      <c r="B7466" s="9"/>
    </row>
    <row r="7467" spans="2:2" ht="16" x14ac:dyDescent="0.2">
      <c r="B7467" s="9"/>
    </row>
    <row r="7468" spans="2:2" ht="16" x14ac:dyDescent="0.2">
      <c r="B7468" s="9"/>
    </row>
    <row r="7469" spans="2:2" ht="16" x14ac:dyDescent="0.2">
      <c r="B7469" s="9"/>
    </row>
    <row r="7470" spans="2:2" ht="16" x14ac:dyDescent="0.2">
      <c r="B7470" s="9"/>
    </row>
    <row r="7471" spans="2:2" ht="16" x14ac:dyDescent="0.2">
      <c r="B7471" s="9"/>
    </row>
    <row r="7472" spans="2:2" ht="16" x14ac:dyDescent="0.2">
      <c r="B7472" s="9"/>
    </row>
    <row r="7473" spans="2:2" ht="16" x14ac:dyDescent="0.2">
      <c r="B7473" s="9"/>
    </row>
    <row r="7474" spans="2:2" ht="16" x14ac:dyDescent="0.2">
      <c r="B7474" s="9"/>
    </row>
    <row r="7475" spans="2:2" ht="16" x14ac:dyDescent="0.2">
      <c r="B7475" s="9"/>
    </row>
    <row r="7476" spans="2:2" ht="16" x14ac:dyDescent="0.2">
      <c r="B7476" s="9"/>
    </row>
    <row r="7477" spans="2:2" ht="16" x14ac:dyDescent="0.2">
      <c r="B7477" s="9"/>
    </row>
    <row r="7478" spans="2:2" ht="16" x14ac:dyDescent="0.2">
      <c r="B7478" s="9"/>
    </row>
    <row r="7479" spans="2:2" ht="16" x14ac:dyDescent="0.2">
      <c r="B7479" s="9"/>
    </row>
    <row r="7480" spans="2:2" ht="16" x14ac:dyDescent="0.2">
      <c r="B7480" s="9"/>
    </row>
    <row r="7481" spans="2:2" ht="16" x14ac:dyDescent="0.2">
      <c r="B7481" s="9"/>
    </row>
    <row r="7482" spans="2:2" ht="16" x14ac:dyDescent="0.2">
      <c r="B7482" s="9"/>
    </row>
    <row r="7483" spans="2:2" ht="16" x14ac:dyDescent="0.2">
      <c r="B7483" s="9"/>
    </row>
    <row r="7484" spans="2:2" ht="16" x14ac:dyDescent="0.2">
      <c r="B7484" s="9"/>
    </row>
    <row r="7485" spans="2:2" ht="16" x14ac:dyDescent="0.2">
      <c r="B7485" s="9"/>
    </row>
    <row r="7486" spans="2:2" ht="16" x14ac:dyDescent="0.2">
      <c r="B7486" s="9"/>
    </row>
    <row r="7487" spans="2:2" ht="16" x14ac:dyDescent="0.2">
      <c r="B7487" s="9"/>
    </row>
    <row r="7488" spans="2:2" ht="16" x14ac:dyDescent="0.2">
      <c r="B7488" s="9"/>
    </row>
    <row r="7489" spans="2:2" ht="16" x14ac:dyDescent="0.2">
      <c r="B7489" s="9"/>
    </row>
    <row r="7490" spans="2:2" ht="16" x14ac:dyDescent="0.2">
      <c r="B7490" s="9"/>
    </row>
    <row r="7491" spans="2:2" ht="16" x14ac:dyDescent="0.2">
      <c r="B7491" s="9"/>
    </row>
    <row r="7492" spans="2:2" ht="16" x14ac:dyDescent="0.2">
      <c r="B7492" s="9"/>
    </row>
    <row r="7493" spans="2:2" ht="16" x14ac:dyDescent="0.2">
      <c r="B7493" s="9"/>
    </row>
    <row r="7494" spans="2:2" ht="16" x14ac:dyDescent="0.2">
      <c r="B7494" s="9"/>
    </row>
    <row r="7495" spans="2:2" ht="16" x14ac:dyDescent="0.2">
      <c r="B7495" s="9"/>
    </row>
    <row r="7496" spans="2:2" ht="16" x14ac:dyDescent="0.2">
      <c r="B7496" s="9"/>
    </row>
    <row r="7497" spans="2:2" ht="16" x14ac:dyDescent="0.2">
      <c r="B7497" s="9"/>
    </row>
    <row r="7498" spans="2:2" ht="16" x14ac:dyDescent="0.2">
      <c r="B7498" s="9"/>
    </row>
    <row r="7499" spans="2:2" ht="16" x14ac:dyDescent="0.2">
      <c r="B7499" s="9"/>
    </row>
    <row r="7500" spans="2:2" ht="16" x14ac:dyDescent="0.2">
      <c r="B7500" s="9"/>
    </row>
    <row r="7501" spans="2:2" ht="16" x14ac:dyDescent="0.2">
      <c r="B7501" s="9"/>
    </row>
    <row r="7502" spans="2:2" ht="16" x14ac:dyDescent="0.2">
      <c r="B7502" s="9"/>
    </row>
    <row r="7503" spans="2:2" ht="16" x14ac:dyDescent="0.2">
      <c r="B7503" s="9"/>
    </row>
    <row r="7504" spans="2:2" ht="16" x14ac:dyDescent="0.2">
      <c r="B7504" s="9"/>
    </row>
    <row r="7505" spans="2:2" ht="16" x14ac:dyDescent="0.2">
      <c r="B7505" s="9"/>
    </row>
    <row r="7506" spans="2:2" ht="16" x14ac:dyDescent="0.2">
      <c r="B7506" s="9"/>
    </row>
    <row r="7507" spans="2:2" ht="16" x14ac:dyDescent="0.2">
      <c r="B7507" s="9"/>
    </row>
    <row r="7508" spans="2:2" ht="16" x14ac:dyDescent="0.2">
      <c r="B7508" s="9"/>
    </row>
    <row r="7509" spans="2:2" ht="16" x14ac:dyDescent="0.2">
      <c r="B7509" s="9"/>
    </row>
    <row r="7510" spans="2:2" ht="16" x14ac:dyDescent="0.2">
      <c r="B7510" s="9"/>
    </row>
    <row r="7511" spans="2:2" ht="16" x14ac:dyDescent="0.2">
      <c r="B7511" s="9"/>
    </row>
    <row r="7512" spans="2:2" ht="16" x14ac:dyDescent="0.2">
      <c r="B7512" s="9"/>
    </row>
    <row r="7513" spans="2:2" ht="16" x14ac:dyDescent="0.2">
      <c r="B7513" s="9"/>
    </row>
    <row r="7514" spans="2:2" ht="16" x14ac:dyDescent="0.2">
      <c r="B7514" s="9"/>
    </row>
    <row r="7515" spans="2:2" ht="16" x14ac:dyDescent="0.2">
      <c r="B7515" s="9"/>
    </row>
    <row r="7516" spans="2:2" ht="16" x14ac:dyDescent="0.2">
      <c r="B7516" s="9"/>
    </row>
    <row r="7517" spans="2:2" ht="16" x14ac:dyDescent="0.2">
      <c r="B7517" s="9"/>
    </row>
    <row r="7518" spans="2:2" ht="16" x14ac:dyDescent="0.2">
      <c r="B7518" s="9"/>
    </row>
    <row r="7519" spans="2:2" ht="16" x14ac:dyDescent="0.2">
      <c r="B7519" s="9"/>
    </row>
    <row r="7520" spans="2:2" ht="16" x14ac:dyDescent="0.2">
      <c r="B7520" s="9"/>
    </row>
    <row r="7521" spans="2:2" ht="16" x14ac:dyDescent="0.2">
      <c r="B7521" s="9"/>
    </row>
    <row r="7522" spans="2:2" ht="16" x14ac:dyDescent="0.2">
      <c r="B7522" s="9"/>
    </row>
    <row r="7523" spans="2:2" ht="16" x14ac:dyDescent="0.2">
      <c r="B7523" s="9"/>
    </row>
    <row r="7524" spans="2:2" ht="16" x14ac:dyDescent="0.2">
      <c r="B7524" s="9"/>
    </row>
    <row r="7525" spans="2:2" ht="16" x14ac:dyDescent="0.2">
      <c r="B7525" s="9"/>
    </row>
    <row r="7526" spans="2:2" ht="16" x14ac:dyDescent="0.2">
      <c r="B7526" s="9"/>
    </row>
    <row r="7527" spans="2:2" ht="16" x14ac:dyDescent="0.2">
      <c r="B7527" s="9"/>
    </row>
    <row r="7528" spans="2:2" ht="16" x14ac:dyDescent="0.2">
      <c r="B7528" s="9"/>
    </row>
    <row r="7529" spans="2:2" ht="16" x14ac:dyDescent="0.2">
      <c r="B7529" s="9"/>
    </row>
    <row r="7530" spans="2:2" ht="16" x14ac:dyDescent="0.2">
      <c r="B7530" s="9"/>
    </row>
    <row r="7531" spans="2:2" ht="16" x14ac:dyDescent="0.2">
      <c r="B7531" s="9"/>
    </row>
    <row r="7532" spans="2:2" ht="16" x14ac:dyDescent="0.2">
      <c r="B7532" s="9"/>
    </row>
    <row r="7533" spans="2:2" ht="16" x14ac:dyDescent="0.2">
      <c r="B7533" s="9"/>
    </row>
    <row r="7534" spans="2:2" ht="16" x14ac:dyDescent="0.2">
      <c r="B7534" s="9"/>
    </row>
    <row r="7535" spans="2:2" ht="16" x14ac:dyDescent="0.2">
      <c r="B7535" s="9"/>
    </row>
    <row r="7536" spans="2:2" ht="16" x14ac:dyDescent="0.2">
      <c r="B7536" s="9"/>
    </row>
    <row r="7537" spans="2:2" ht="16" x14ac:dyDescent="0.2">
      <c r="B7537" s="9"/>
    </row>
    <row r="7538" spans="2:2" ht="16" x14ac:dyDescent="0.2">
      <c r="B7538" s="9"/>
    </row>
    <row r="7539" spans="2:2" ht="16" x14ac:dyDescent="0.2">
      <c r="B7539" s="9"/>
    </row>
    <row r="7540" spans="2:2" ht="16" x14ac:dyDescent="0.2">
      <c r="B7540" s="9"/>
    </row>
    <row r="7541" spans="2:2" ht="16" x14ac:dyDescent="0.2">
      <c r="B7541" s="9"/>
    </row>
    <row r="7542" spans="2:2" ht="16" x14ac:dyDescent="0.2">
      <c r="B7542" s="9"/>
    </row>
    <row r="7543" spans="2:2" ht="16" x14ac:dyDescent="0.2">
      <c r="B7543" s="9"/>
    </row>
    <row r="7544" spans="2:2" ht="16" x14ac:dyDescent="0.2">
      <c r="B7544" s="9"/>
    </row>
    <row r="7545" spans="2:2" ht="16" x14ac:dyDescent="0.2">
      <c r="B7545" s="9"/>
    </row>
    <row r="7546" spans="2:2" ht="16" x14ac:dyDescent="0.2">
      <c r="B7546" s="9"/>
    </row>
    <row r="7547" spans="2:2" ht="16" x14ac:dyDescent="0.2">
      <c r="B7547" s="9"/>
    </row>
    <row r="7548" spans="2:2" ht="16" x14ac:dyDescent="0.2">
      <c r="B7548" s="9"/>
    </row>
    <row r="7549" spans="2:2" ht="16" x14ac:dyDescent="0.2">
      <c r="B7549" s="9"/>
    </row>
    <row r="7550" spans="2:2" ht="16" x14ac:dyDescent="0.2">
      <c r="B7550" s="9"/>
    </row>
    <row r="7551" spans="2:2" ht="16" x14ac:dyDescent="0.2">
      <c r="B7551" s="9"/>
    </row>
    <row r="7552" spans="2:2" ht="16" x14ac:dyDescent="0.2">
      <c r="B7552" s="9"/>
    </row>
    <row r="7553" spans="2:2" ht="16" x14ac:dyDescent="0.2">
      <c r="B7553" s="9"/>
    </row>
    <row r="7554" spans="2:2" ht="16" x14ac:dyDescent="0.2">
      <c r="B7554" s="9"/>
    </row>
    <row r="7555" spans="2:2" ht="16" x14ac:dyDescent="0.2">
      <c r="B7555" s="9"/>
    </row>
    <row r="7556" spans="2:2" ht="16" x14ac:dyDescent="0.2">
      <c r="B7556" s="9"/>
    </row>
    <row r="7557" spans="2:2" ht="16" x14ac:dyDescent="0.2">
      <c r="B7557" s="9"/>
    </row>
    <row r="7558" spans="2:2" ht="16" x14ac:dyDescent="0.2">
      <c r="B7558" s="9"/>
    </row>
    <row r="7559" spans="2:2" ht="16" x14ac:dyDescent="0.2">
      <c r="B7559" s="9"/>
    </row>
    <row r="7560" spans="2:2" ht="16" x14ac:dyDescent="0.2">
      <c r="B7560" s="9"/>
    </row>
    <row r="7561" spans="2:2" ht="16" x14ac:dyDescent="0.2">
      <c r="B7561" s="9"/>
    </row>
    <row r="7562" spans="2:2" ht="16" x14ac:dyDescent="0.2">
      <c r="B7562" s="9"/>
    </row>
    <row r="7563" spans="2:2" ht="16" x14ac:dyDescent="0.2">
      <c r="B7563" s="9"/>
    </row>
    <row r="7564" spans="2:2" ht="16" x14ac:dyDescent="0.2">
      <c r="B7564" s="9"/>
    </row>
    <row r="7565" spans="2:2" ht="16" x14ac:dyDescent="0.2">
      <c r="B7565" s="9"/>
    </row>
    <row r="7566" spans="2:2" ht="16" x14ac:dyDescent="0.2">
      <c r="B7566" s="9"/>
    </row>
    <row r="7567" spans="2:2" ht="16" x14ac:dyDescent="0.2">
      <c r="B7567" s="9"/>
    </row>
    <row r="7568" spans="2:2" ht="16" x14ac:dyDescent="0.2">
      <c r="B7568" s="9"/>
    </row>
    <row r="7569" spans="2:2" ht="16" x14ac:dyDescent="0.2">
      <c r="B7569" s="9"/>
    </row>
    <row r="7570" spans="2:2" ht="16" x14ac:dyDescent="0.2">
      <c r="B7570" s="9"/>
    </row>
    <row r="7571" spans="2:2" ht="16" x14ac:dyDescent="0.2">
      <c r="B7571" s="9"/>
    </row>
    <row r="7572" spans="2:2" ht="16" x14ac:dyDescent="0.2">
      <c r="B7572" s="9"/>
    </row>
    <row r="7573" spans="2:2" ht="16" x14ac:dyDescent="0.2">
      <c r="B7573" s="9"/>
    </row>
    <row r="7574" spans="2:2" ht="16" x14ac:dyDescent="0.2">
      <c r="B7574" s="9"/>
    </row>
    <row r="7575" spans="2:2" ht="16" x14ac:dyDescent="0.2">
      <c r="B7575" s="9"/>
    </row>
    <row r="7576" spans="2:2" ht="16" x14ac:dyDescent="0.2">
      <c r="B7576" s="9"/>
    </row>
    <row r="7577" spans="2:2" ht="16" x14ac:dyDescent="0.2">
      <c r="B7577" s="9"/>
    </row>
    <row r="7578" spans="2:2" ht="16" x14ac:dyDescent="0.2">
      <c r="B7578" s="9"/>
    </row>
    <row r="7579" spans="2:2" ht="16" x14ac:dyDescent="0.2">
      <c r="B7579" s="9"/>
    </row>
    <row r="7580" spans="2:2" ht="16" x14ac:dyDescent="0.2">
      <c r="B7580" s="9"/>
    </row>
    <row r="7581" spans="2:2" ht="16" x14ac:dyDescent="0.2">
      <c r="B7581" s="9"/>
    </row>
    <row r="7582" spans="2:2" ht="16" x14ac:dyDescent="0.2">
      <c r="B7582" s="9"/>
    </row>
    <row r="7583" spans="2:2" ht="16" x14ac:dyDescent="0.2">
      <c r="B7583" s="9"/>
    </row>
    <row r="7584" spans="2:2" ht="16" x14ac:dyDescent="0.2">
      <c r="B7584" s="9"/>
    </row>
    <row r="7585" spans="2:2" ht="16" x14ac:dyDescent="0.2">
      <c r="B7585" s="9"/>
    </row>
    <row r="7586" spans="2:2" ht="16" x14ac:dyDescent="0.2">
      <c r="B7586" s="9"/>
    </row>
    <row r="7587" spans="2:2" ht="16" x14ac:dyDescent="0.2">
      <c r="B7587" s="9"/>
    </row>
    <row r="7588" spans="2:2" ht="16" x14ac:dyDescent="0.2">
      <c r="B7588" s="9"/>
    </row>
    <row r="7589" spans="2:2" ht="16" x14ac:dyDescent="0.2">
      <c r="B7589" s="9"/>
    </row>
    <row r="7590" spans="2:2" ht="16" x14ac:dyDescent="0.2">
      <c r="B7590" s="9"/>
    </row>
    <row r="7591" spans="2:2" ht="16" x14ac:dyDescent="0.2">
      <c r="B7591" s="9"/>
    </row>
    <row r="7592" spans="2:2" ht="16" x14ac:dyDescent="0.2">
      <c r="B7592" s="9"/>
    </row>
    <row r="7593" spans="2:2" ht="16" x14ac:dyDescent="0.2">
      <c r="B7593" s="9"/>
    </row>
    <row r="7594" spans="2:2" ht="16" x14ac:dyDescent="0.2">
      <c r="B7594" s="9"/>
    </row>
    <row r="7595" spans="2:2" ht="16" x14ac:dyDescent="0.2">
      <c r="B7595" s="9"/>
    </row>
    <row r="7596" spans="2:2" ht="16" x14ac:dyDescent="0.2">
      <c r="B7596" s="9"/>
    </row>
    <row r="7597" spans="2:2" ht="16" x14ac:dyDescent="0.2">
      <c r="B7597" s="9"/>
    </row>
    <row r="7598" spans="2:2" ht="16" x14ac:dyDescent="0.2">
      <c r="B7598" s="9"/>
    </row>
    <row r="7599" spans="2:2" ht="16" x14ac:dyDescent="0.2">
      <c r="B7599" s="9"/>
    </row>
    <row r="7600" spans="2:2" ht="16" x14ac:dyDescent="0.2">
      <c r="B7600" s="9"/>
    </row>
    <row r="7601" spans="2:2" ht="16" x14ac:dyDescent="0.2">
      <c r="B7601" s="9"/>
    </row>
    <row r="7602" spans="2:2" ht="16" x14ac:dyDescent="0.2">
      <c r="B7602" s="9"/>
    </row>
    <row r="7603" spans="2:2" ht="16" x14ac:dyDescent="0.2">
      <c r="B7603" s="9"/>
    </row>
    <row r="7604" spans="2:2" ht="16" x14ac:dyDescent="0.2">
      <c r="B7604" s="9"/>
    </row>
    <row r="7605" spans="2:2" ht="16" x14ac:dyDescent="0.2">
      <c r="B7605" s="9"/>
    </row>
    <row r="7606" spans="2:2" ht="16" x14ac:dyDescent="0.2">
      <c r="B7606" s="9"/>
    </row>
    <row r="7607" spans="2:2" ht="16" x14ac:dyDescent="0.2">
      <c r="B7607" s="9"/>
    </row>
    <row r="7608" spans="2:2" ht="16" x14ac:dyDescent="0.2">
      <c r="B7608" s="9"/>
    </row>
    <row r="7609" spans="2:2" ht="16" x14ac:dyDescent="0.2">
      <c r="B7609" s="9"/>
    </row>
    <row r="7610" spans="2:2" ht="16" x14ac:dyDescent="0.2">
      <c r="B7610" s="9"/>
    </row>
    <row r="7611" spans="2:2" ht="16" x14ac:dyDescent="0.2">
      <c r="B7611" s="9"/>
    </row>
    <row r="7612" spans="2:2" ht="16" x14ac:dyDescent="0.2">
      <c r="B7612" s="9"/>
    </row>
    <row r="7613" spans="2:2" ht="16" x14ac:dyDescent="0.2">
      <c r="B7613" s="9"/>
    </row>
    <row r="7614" spans="2:2" ht="16" x14ac:dyDescent="0.2">
      <c r="B7614" s="9"/>
    </row>
    <row r="7615" spans="2:2" ht="16" x14ac:dyDescent="0.2">
      <c r="B7615" s="9"/>
    </row>
    <row r="7616" spans="2:2" ht="16" x14ac:dyDescent="0.2">
      <c r="B7616" s="9"/>
    </row>
    <row r="7617" spans="2:2" ht="16" x14ac:dyDescent="0.2">
      <c r="B7617" s="9"/>
    </row>
    <row r="7618" spans="2:2" ht="16" x14ac:dyDescent="0.2">
      <c r="B7618" s="9"/>
    </row>
    <row r="7619" spans="2:2" ht="16" x14ac:dyDescent="0.2">
      <c r="B7619" s="9"/>
    </row>
    <row r="7620" spans="2:2" ht="16" x14ac:dyDescent="0.2">
      <c r="B7620" s="9"/>
    </row>
    <row r="7621" spans="2:2" ht="16" x14ac:dyDescent="0.2">
      <c r="B7621" s="9"/>
    </row>
    <row r="7622" spans="2:2" ht="16" x14ac:dyDescent="0.2">
      <c r="B7622" s="9"/>
    </row>
    <row r="7623" spans="2:2" ht="16" x14ac:dyDescent="0.2">
      <c r="B7623" s="9"/>
    </row>
    <row r="7624" spans="2:2" ht="16" x14ac:dyDescent="0.2">
      <c r="B7624" s="9"/>
    </row>
    <row r="7625" spans="2:2" ht="16" x14ac:dyDescent="0.2">
      <c r="B7625" s="9"/>
    </row>
    <row r="7626" spans="2:2" ht="16" x14ac:dyDescent="0.2">
      <c r="B7626" s="9"/>
    </row>
    <row r="7627" spans="2:2" ht="16" x14ac:dyDescent="0.2">
      <c r="B7627" s="9"/>
    </row>
    <row r="7628" spans="2:2" ht="16" x14ac:dyDescent="0.2">
      <c r="B7628" s="9"/>
    </row>
    <row r="7629" spans="2:2" ht="16" x14ac:dyDescent="0.2">
      <c r="B7629" s="9"/>
    </row>
    <row r="7630" spans="2:2" ht="16" x14ac:dyDescent="0.2">
      <c r="B7630" s="9"/>
    </row>
    <row r="7631" spans="2:2" ht="16" x14ac:dyDescent="0.2">
      <c r="B7631" s="9"/>
    </row>
    <row r="7632" spans="2:2" ht="16" x14ac:dyDescent="0.2">
      <c r="B7632" s="9"/>
    </row>
    <row r="7633" spans="2:2" ht="16" x14ac:dyDescent="0.2">
      <c r="B7633" s="9"/>
    </row>
    <row r="7634" spans="2:2" ht="16" x14ac:dyDescent="0.2">
      <c r="B7634" s="9"/>
    </row>
    <row r="7635" spans="2:2" ht="16" x14ac:dyDescent="0.2">
      <c r="B7635" s="9"/>
    </row>
    <row r="7636" spans="2:2" ht="16" x14ac:dyDescent="0.2">
      <c r="B7636" s="9"/>
    </row>
    <row r="7637" spans="2:2" ht="16" x14ac:dyDescent="0.2">
      <c r="B7637" s="9"/>
    </row>
    <row r="7638" spans="2:2" ht="16" x14ac:dyDescent="0.2">
      <c r="B7638" s="9"/>
    </row>
    <row r="7639" spans="2:2" ht="16" x14ac:dyDescent="0.2">
      <c r="B7639" s="9"/>
    </row>
    <row r="7640" spans="2:2" ht="16" x14ac:dyDescent="0.2">
      <c r="B7640" s="9"/>
    </row>
    <row r="7641" spans="2:2" ht="16" x14ac:dyDescent="0.2">
      <c r="B7641" s="9"/>
    </row>
    <row r="7642" spans="2:2" ht="16" x14ac:dyDescent="0.2">
      <c r="B7642" s="9"/>
    </row>
    <row r="7643" spans="2:2" ht="16" x14ac:dyDescent="0.2">
      <c r="B7643" s="9"/>
    </row>
    <row r="7644" spans="2:2" ht="16" x14ac:dyDescent="0.2">
      <c r="B7644" s="9"/>
    </row>
    <row r="7645" spans="2:2" ht="16" x14ac:dyDescent="0.2">
      <c r="B7645" s="9"/>
    </row>
    <row r="7646" spans="2:2" ht="16" x14ac:dyDescent="0.2">
      <c r="B7646" s="9"/>
    </row>
    <row r="7647" spans="2:2" ht="16" x14ac:dyDescent="0.2">
      <c r="B7647" s="9"/>
    </row>
    <row r="7648" spans="2:2" ht="16" x14ac:dyDescent="0.2">
      <c r="B7648" s="9"/>
    </row>
    <row r="7649" spans="2:2" ht="16" x14ac:dyDescent="0.2">
      <c r="B7649" s="9"/>
    </row>
    <row r="7650" spans="2:2" ht="16" x14ac:dyDescent="0.2">
      <c r="B7650" s="9"/>
    </row>
    <row r="7651" spans="2:2" ht="16" x14ac:dyDescent="0.2">
      <c r="B7651" s="9"/>
    </row>
    <row r="7652" spans="2:2" ht="16" x14ac:dyDescent="0.2">
      <c r="B7652" s="9"/>
    </row>
    <row r="7653" spans="2:2" ht="16" x14ac:dyDescent="0.2">
      <c r="B7653" s="9"/>
    </row>
    <row r="7654" spans="2:2" ht="16" x14ac:dyDescent="0.2">
      <c r="B7654" s="9"/>
    </row>
    <row r="7655" spans="2:2" ht="16" x14ac:dyDescent="0.2">
      <c r="B7655" s="9"/>
    </row>
    <row r="7656" spans="2:2" ht="16" x14ac:dyDescent="0.2">
      <c r="B7656" s="9"/>
    </row>
    <row r="7657" spans="2:2" ht="16" x14ac:dyDescent="0.2">
      <c r="B7657" s="9"/>
    </row>
    <row r="7658" spans="2:2" ht="16" x14ac:dyDescent="0.2">
      <c r="B7658" s="9"/>
    </row>
    <row r="7659" spans="2:2" ht="16" x14ac:dyDescent="0.2">
      <c r="B7659" s="9"/>
    </row>
    <row r="7660" spans="2:2" ht="16" x14ac:dyDescent="0.2">
      <c r="B7660" s="9"/>
    </row>
    <row r="7661" spans="2:2" ht="16" x14ac:dyDescent="0.2">
      <c r="B7661" s="9"/>
    </row>
    <row r="7662" spans="2:2" ht="16" x14ac:dyDescent="0.2">
      <c r="B7662" s="9"/>
    </row>
    <row r="7663" spans="2:2" ht="16" x14ac:dyDescent="0.2">
      <c r="B7663" s="9"/>
    </row>
    <row r="7664" spans="2:2" ht="16" x14ac:dyDescent="0.2">
      <c r="B7664" s="9"/>
    </row>
    <row r="7665" spans="2:2" ht="16" x14ac:dyDescent="0.2">
      <c r="B7665" s="9"/>
    </row>
    <row r="7666" spans="2:2" ht="16" x14ac:dyDescent="0.2">
      <c r="B7666" s="9"/>
    </row>
    <row r="7667" spans="2:2" ht="16" x14ac:dyDescent="0.2">
      <c r="B7667" s="9"/>
    </row>
    <row r="7668" spans="2:2" ht="16" x14ac:dyDescent="0.2">
      <c r="B7668" s="9"/>
    </row>
    <row r="7669" spans="2:2" ht="16" x14ac:dyDescent="0.2">
      <c r="B7669" s="9"/>
    </row>
    <row r="7670" spans="2:2" ht="16" x14ac:dyDescent="0.2">
      <c r="B7670" s="9"/>
    </row>
    <row r="7671" spans="2:2" ht="16" x14ac:dyDescent="0.2">
      <c r="B7671" s="9"/>
    </row>
    <row r="7672" spans="2:2" ht="16" x14ac:dyDescent="0.2">
      <c r="B7672" s="9"/>
    </row>
    <row r="7673" spans="2:2" ht="16" x14ac:dyDescent="0.2">
      <c r="B7673" s="9"/>
    </row>
    <row r="7674" spans="2:2" ht="16" x14ac:dyDescent="0.2">
      <c r="B7674" s="9"/>
    </row>
    <row r="7675" spans="2:2" ht="16" x14ac:dyDescent="0.2">
      <c r="B7675" s="9"/>
    </row>
    <row r="7676" spans="2:2" ht="16" x14ac:dyDescent="0.2">
      <c r="B7676" s="9"/>
    </row>
    <row r="7677" spans="2:2" ht="16" x14ac:dyDescent="0.2">
      <c r="B7677" s="9"/>
    </row>
    <row r="7678" spans="2:2" ht="16" x14ac:dyDescent="0.2">
      <c r="B7678" s="9"/>
    </row>
    <row r="7679" spans="2:2" ht="16" x14ac:dyDescent="0.2">
      <c r="B7679" s="9"/>
    </row>
    <row r="7680" spans="2:2" ht="16" x14ac:dyDescent="0.2">
      <c r="B7680" s="9"/>
    </row>
    <row r="7681" spans="2:2" ht="16" x14ac:dyDescent="0.2">
      <c r="B7681" s="9"/>
    </row>
    <row r="7682" spans="2:2" ht="16" x14ac:dyDescent="0.2">
      <c r="B7682" s="9"/>
    </row>
    <row r="7683" spans="2:2" ht="16" x14ac:dyDescent="0.2">
      <c r="B7683" s="9"/>
    </row>
    <row r="7684" spans="2:2" ht="16" x14ac:dyDescent="0.2">
      <c r="B7684" s="9"/>
    </row>
    <row r="7685" spans="2:2" ht="16" x14ac:dyDescent="0.2">
      <c r="B7685" s="9"/>
    </row>
    <row r="7686" spans="2:2" ht="16" x14ac:dyDescent="0.2">
      <c r="B7686" s="9"/>
    </row>
    <row r="7687" spans="2:2" ht="16" x14ac:dyDescent="0.2">
      <c r="B7687" s="9"/>
    </row>
    <row r="7688" spans="2:2" ht="16" x14ac:dyDescent="0.2">
      <c r="B7688" s="9"/>
    </row>
    <row r="7689" spans="2:2" ht="16" x14ac:dyDescent="0.2">
      <c r="B7689" s="9"/>
    </row>
    <row r="7690" spans="2:2" ht="16" x14ac:dyDescent="0.2">
      <c r="B7690" s="9"/>
    </row>
    <row r="7691" spans="2:2" ht="16" x14ac:dyDescent="0.2">
      <c r="B7691" s="9"/>
    </row>
    <row r="7692" spans="2:2" ht="16" x14ac:dyDescent="0.2">
      <c r="B7692" s="9"/>
    </row>
    <row r="7693" spans="2:2" ht="16" x14ac:dyDescent="0.2">
      <c r="B7693" s="9"/>
    </row>
    <row r="7694" spans="2:2" ht="16" x14ac:dyDescent="0.2">
      <c r="B7694" s="9"/>
    </row>
    <row r="7695" spans="2:2" ht="16" x14ac:dyDescent="0.2">
      <c r="B7695" s="9"/>
    </row>
    <row r="7696" spans="2:2" ht="16" x14ac:dyDescent="0.2">
      <c r="B7696" s="9"/>
    </row>
    <row r="7697" spans="2:2" ht="16" x14ac:dyDescent="0.2">
      <c r="B7697" s="9"/>
    </row>
    <row r="7698" spans="2:2" ht="16" x14ac:dyDescent="0.2">
      <c r="B7698" s="9"/>
    </row>
    <row r="7699" spans="2:2" ht="16" x14ac:dyDescent="0.2">
      <c r="B7699" s="9"/>
    </row>
    <row r="7700" spans="2:2" ht="16" x14ac:dyDescent="0.2">
      <c r="B7700" s="9"/>
    </row>
    <row r="7701" spans="2:2" ht="16" x14ac:dyDescent="0.2">
      <c r="B7701" s="9"/>
    </row>
    <row r="7702" spans="2:2" ht="16" x14ac:dyDescent="0.2">
      <c r="B7702" s="9"/>
    </row>
    <row r="7703" spans="2:2" ht="16" x14ac:dyDescent="0.2">
      <c r="B7703" s="9"/>
    </row>
    <row r="7704" spans="2:2" ht="16" x14ac:dyDescent="0.2">
      <c r="B7704" s="9"/>
    </row>
    <row r="7705" spans="2:2" ht="16" x14ac:dyDescent="0.2">
      <c r="B7705" s="9"/>
    </row>
    <row r="7706" spans="2:2" ht="16" x14ac:dyDescent="0.2">
      <c r="B7706" s="9"/>
    </row>
    <row r="7707" spans="2:2" ht="16" x14ac:dyDescent="0.2">
      <c r="B7707" s="9"/>
    </row>
    <row r="7708" spans="2:2" ht="16" x14ac:dyDescent="0.2">
      <c r="B7708" s="9"/>
    </row>
    <row r="7709" spans="2:2" ht="16" x14ac:dyDescent="0.2">
      <c r="B7709" s="9"/>
    </row>
    <row r="7710" spans="2:2" ht="16" x14ac:dyDescent="0.2">
      <c r="B7710" s="9"/>
    </row>
    <row r="7711" spans="2:2" ht="16" x14ac:dyDescent="0.2">
      <c r="B7711" s="9"/>
    </row>
    <row r="7712" spans="2:2" ht="16" x14ac:dyDescent="0.2">
      <c r="B7712" s="9"/>
    </row>
    <row r="7713" spans="2:2" ht="16" x14ac:dyDescent="0.2">
      <c r="B7713" s="9"/>
    </row>
    <row r="7714" spans="2:2" ht="16" x14ac:dyDescent="0.2">
      <c r="B7714" s="9"/>
    </row>
    <row r="7715" spans="2:2" ht="16" x14ac:dyDescent="0.2">
      <c r="B7715" s="9"/>
    </row>
    <row r="7716" spans="2:2" ht="16" x14ac:dyDescent="0.2">
      <c r="B7716" s="9"/>
    </row>
    <row r="7717" spans="2:2" ht="16" x14ac:dyDescent="0.2">
      <c r="B7717" s="9"/>
    </row>
    <row r="7718" spans="2:2" ht="16" x14ac:dyDescent="0.2">
      <c r="B7718" s="9"/>
    </row>
    <row r="7719" spans="2:2" ht="16" x14ac:dyDescent="0.2">
      <c r="B7719" s="9"/>
    </row>
    <row r="7720" spans="2:2" ht="16" x14ac:dyDescent="0.2">
      <c r="B7720" s="9"/>
    </row>
    <row r="7721" spans="2:2" ht="16" x14ac:dyDescent="0.2">
      <c r="B7721" s="9"/>
    </row>
    <row r="7722" spans="2:2" ht="16" x14ac:dyDescent="0.2">
      <c r="B7722" s="9"/>
    </row>
    <row r="7723" spans="2:2" ht="16" x14ac:dyDescent="0.2">
      <c r="B7723" s="9"/>
    </row>
    <row r="7724" spans="2:2" ht="16" x14ac:dyDescent="0.2">
      <c r="B7724" s="9"/>
    </row>
    <row r="7725" spans="2:2" ht="16" x14ac:dyDescent="0.2">
      <c r="B7725" s="9"/>
    </row>
    <row r="7726" spans="2:2" ht="16" x14ac:dyDescent="0.2">
      <c r="B7726" s="9"/>
    </row>
    <row r="7727" spans="2:2" ht="16" x14ac:dyDescent="0.2">
      <c r="B7727" s="9"/>
    </row>
    <row r="7728" spans="2:2" ht="16" x14ac:dyDescent="0.2">
      <c r="B7728" s="9"/>
    </row>
    <row r="7729" spans="2:2" ht="16" x14ac:dyDescent="0.2">
      <c r="B7729" s="9"/>
    </row>
    <row r="7730" spans="2:2" ht="16" x14ac:dyDescent="0.2">
      <c r="B7730" s="9"/>
    </row>
    <row r="7731" spans="2:2" ht="16" x14ac:dyDescent="0.2">
      <c r="B7731" s="9"/>
    </row>
    <row r="7732" spans="2:2" ht="16" x14ac:dyDescent="0.2">
      <c r="B7732" s="9"/>
    </row>
    <row r="7733" spans="2:2" ht="16" x14ac:dyDescent="0.2">
      <c r="B7733" s="9"/>
    </row>
    <row r="7734" spans="2:2" ht="16" x14ac:dyDescent="0.2">
      <c r="B7734" s="9"/>
    </row>
    <row r="7735" spans="2:2" ht="16" x14ac:dyDescent="0.2">
      <c r="B7735" s="9"/>
    </row>
    <row r="7736" spans="2:2" ht="16" x14ac:dyDescent="0.2">
      <c r="B7736" s="9"/>
    </row>
    <row r="7737" spans="2:2" ht="16" x14ac:dyDescent="0.2">
      <c r="B7737" s="9"/>
    </row>
    <row r="7738" spans="2:2" ht="16" x14ac:dyDescent="0.2">
      <c r="B7738" s="9"/>
    </row>
    <row r="7739" spans="2:2" ht="16" x14ac:dyDescent="0.2">
      <c r="B7739" s="9"/>
    </row>
    <row r="7740" spans="2:2" ht="16" x14ac:dyDescent="0.2">
      <c r="B7740" s="9"/>
    </row>
    <row r="7741" spans="2:2" ht="16" x14ac:dyDescent="0.2">
      <c r="B7741" s="9"/>
    </row>
    <row r="7742" spans="2:2" ht="16" x14ac:dyDescent="0.2">
      <c r="B7742" s="9"/>
    </row>
    <row r="7743" spans="2:2" ht="16" x14ac:dyDescent="0.2">
      <c r="B7743" s="9"/>
    </row>
    <row r="7744" spans="2:2" ht="16" x14ac:dyDescent="0.2">
      <c r="B7744" s="9"/>
    </row>
    <row r="7745" spans="2:2" ht="16" x14ac:dyDescent="0.2">
      <c r="B7745" s="9"/>
    </row>
    <row r="7746" spans="2:2" ht="16" x14ac:dyDescent="0.2">
      <c r="B7746" s="9"/>
    </row>
    <row r="7747" spans="2:2" ht="16" x14ac:dyDescent="0.2">
      <c r="B7747" s="9"/>
    </row>
    <row r="7748" spans="2:2" ht="16" x14ac:dyDescent="0.2">
      <c r="B7748" s="9"/>
    </row>
    <row r="7749" spans="2:2" ht="16" x14ac:dyDescent="0.2">
      <c r="B7749" s="9"/>
    </row>
    <row r="7750" spans="2:2" ht="16" x14ac:dyDescent="0.2">
      <c r="B7750" s="9"/>
    </row>
    <row r="7751" spans="2:2" ht="16" x14ac:dyDescent="0.2">
      <c r="B7751" s="9"/>
    </row>
    <row r="7752" spans="2:2" ht="16" x14ac:dyDescent="0.2">
      <c r="B7752" s="9"/>
    </row>
    <row r="7753" spans="2:2" ht="16" x14ac:dyDescent="0.2">
      <c r="B7753" s="9"/>
    </row>
    <row r="7754" spans="2:2" ht="16" x14ac:dyDescent="0.2">
      <c r="B7754" s="9"/>
    </row>
    <row r="7755" spans="2:2" ht="16" x14ac:dyDescent="0.2">
      <c r="B7755" s="9"/>
    </row>
    <row r="7756" spans="2:2" ht="16" x14ac:dyDescent="0.2">
      <c r="B7756" s="9"/>
    </row>
    <row r="7757" spans="2:2" ht="16" x14ac:dyDescent="0.2">
      <c r="B7757" s="9"/>
    </row>
    <row r="7758" spans="2:2" ht="16" x14ac:dyDescent="0.2">
      <c r="B7758" s="9"/>
    </row>
    <row r="7759" spans="2:2" ht="16" x14ac:dyDescent="0.2">
      <c r="B7759" s="9"/>
    </row>
    <row r="7760" spans="2:2" ht="16" x14ac:dyDescent="0.2">
      <c r="B7760" s="9"/>
    </row>
    <row r="7761" spans="2:2" ht="16" x14ac:dyDescent="0.2">
      <c r="B7761" s="9"/>
    </row>
    <row r="7762" spans="2:2" ht="16" x14ac:dyDescent="0.2">
      <c r="B7762" s="9"/>
    </row>
    <row r="7763" spans="2:2" ht="16" x14ac:dyDescent="0.2">
      <c r="B7763" s="9"/>
    </row>
    <row r="7764" spans="2:2" ht="16" x14ac:dyDescent="0.2">
      <c r="B7764" s="9"/>
    </row>
    <row r="7765" spans="2:2" ht="16" x14ac:dyDescent="0.2">
      <c r="B7765" s="9"/>
    </row>
    <row r="7766" spans="2:2" ht="16" x14ac:dyDescent="0.2">
      <c r="B7766" s="9"/>
    </row>
    <row r="7767" spans="2:2" ht="16" x14ac:dyDescent="0.2">
      <c r="B7767" s="9"/>
    </row>
    <row r="7768" spans="2:2" ht="16" x14ac:dyDescent="0.2">
      <c r="B7768" s="9"/>
    </row>
    <row r="7769" spans="2:2" ht="16" x14ac:dyDescent="0.2">
      <c r="B7769" s="9"/>
    </row>
    <row r="7770" spans="2:2" ht="16" x14ac:dyDescent="0.2">
      <c r="B7770" s="9"/>
    </row>
    <row r="7771" spans="2:2" ht="16" x14ac:dyDescent="0.2">
      <c r="B7771" s="9"/>
    </row>
    <row r="7772" spans="2:2" ht="16" x14ac:dyDescent="0.2">
      <c r="B7772" s="9"/>
    </row>
    <row r="7773" spans="2:2" ht="16" x14ac:dyDescent="0.2">
      <c r="B7773" s="9"/>
    </row>
    <row r="7774" spans="2:2" ht="16" x14ac:dyDescent="0.2">
      <c r="B7774" s="9"/>
    </row>
    <row r="7775" spans="2:2" ht="16" x14ac:dyDescent="0.2">
      <c r="B7775" s="9"/>
    </row>
    <row r="7776" spans="2:2" ht="16" x14ac:dyDescent="0.2">
      <c r="B7776" s="9"/>
    </row>
    <row r="7777" spans="2:2" ht="16" x14ac:dyDescent="0.2">
      <c r="B7777" s="9"/>
    </row>
    <row r="7778" spans="2:2" ht="16" x14ac:dyDescent="0.2">
      <c r="B7778" s="9"/>
    </row>
    <row r="7779" spans="2:2" ht="16" x14ac:dyDescent="0.2">
      <c r="B7779" s="9"/>
    </row>
    <row r="7780" spans="2:2" ht="16" x14ac:dyDescent="0.2">
      <c r="B7780" s="9"/>
    </row>
    <row r="7781" spans="2:2" ht="16" x14ac:dyDescent="0.2">
      <c r="B7781" s="9"/>
    </row>
    <row r="7782" spans="2:2" ht="16" x14ac:dyDescent="0.2">
      <c r="B7782" s="9"/>
    </row>
    <row r="7783" spans="2:2" ht="16" x14ac:dyDescent="0.2">
      <c r="B7783" s="9"/>
    </row>
    <row r="7784" spans="2:2" ht="16" x14ac:dyDescent="0.2">
      <c r="B7784" s="9"/>
    </row>
    <row r="7785" spans="2:2" ht="16" x14ac:dyDescent="0.2">
      <c r="B7785" s="9"/>
    </row>
    <row r="7786" spans="2:2" ht="16" x14ac:dyDescent="0.2">
      <c r="B7786" s="9"/>
    </row>
    <row r="7787" spans="2:2" ht="16" x14ac:dyDescent="0.2">
      <c r="B7787" s="9"/>
    </row>
    <row r="7788" spans="2:2" ht="16" x14ac:dyDescent="0.2">
      <c r="B7788" s="9"/>
    </row>
    <row r="7789" spans="2:2" ht="16" x14ac:dyDescent="0.2">
      <c r="B7789" s="9"/>
    </row>
    <row r="7790" spans="2:2" ht="16" x14ac:dyDescent="0.2">
      <c r="B7790" s="9"/>
    </row>
    <row r="7791" spans="2:2" ht="16" x14ac:dyDescent="0.2">
      <c r="B7791" s="9"/>
    </row>
    <row r="7792" spans="2:2" ht="16" x14ac:dyDescent="0.2">
      <c r="B7792" s="9"/>
    </row>
    <row r="7793" spans="2:2" ht="16" x14ac:dyDescent="0.2">
      <c r="B7793" s="9"/>
    </row>
    <row r="7794" spans="2:2" ht="16" x14ac:dyDescent="0.2">
      <c r="B7794" s="9"/>
    </row>
    <row r="7795" spans="2:2" ht="16" x14ac:dyDescent="0.2">
      <c r="B7795" s="9"/>
    </row>
    <row r="7796" spans="2:2" ht="16" x14ac:dyDescent="0.2">
      <c r="B7796" s="9"/>
    </row>
    <row r="7797" spans="2:2" ht="16" x14ac:dyDescent="0.2">
      <c r="B7797" s="9"/>
    </row>
    <row r="7798" spans="2:2" ht="16" x14ac:dyDescent="0.2">
      <c r="B7798" s="9"/>
    </row>
    <row r="7799" spans="2:2" ht="16" x14ac:dyDescent="0.2">
      <c r="B7799" s="9"/>
    </row>
    <row r="7800" spans="2:2" ht="16" x14ac:dyDescent="0.2">
      <c r="B7800" s="9"/>
    </row>
    <row r="7801" spans="2:2" ht="16" x14ac:dyDescent="0.2">
      <c r="B7801" s="9"/>
    </row>
    <row r="7802" spans="2:2" ht="16" x14ac:dyDescent="0.2">
      <c r="B7802" s="9"/>
    </row>
    <row r="7803" spans="2:2" ht="16" x14ac:dyDescent="0.2">
      <c r="B7803" s="9"/>
    </row>
    <row r="7804" spans="2:2" ht="16" x14ac:dyDescent="0.2">
      <c r="B7804" s="9"/>
    </row>
    <row r="7805" spans="2:2" ht="16" x14ac:dyDescent="0.2">
      <c r="B7805" s="9"/>
    </row>
    <row r="7806" spans="2:2" ht="16" x14ac:dyDescent="0.2">
      <c r="B7806" s="9"/>
    </row>
    <row r="7807" spans="2:2" ht="16" x14ac:dyDescent="0.2">
      <c r="B7807" s="9"/>
    </row>
    <row r="7808" spans="2:2" ht="16" x14ac:dyDescent="0.2">
      <c r="B7808" s="9"/>
    </row>
    <row r="7809" spans="2:2" ht="16" x14ac:dyDescent="0.2">
      <c r="B7809" s="9"/>
    </row>
    <row r="7810" spans="2:2" ht="16" x14ac:dyDescent="0.2">
      <c r="B7810" s="9"/>
    </row>
    <row r="7811" spans="2:2" ht="16" x14ac:dyDescent="0.2">
      <c r="B7811" s="9"/>
    </row>
    <row r="7812" spans="2:2" ht="16" x14ac:dyDescent="0.2">
      <c r="B7812" s="9"/>
    </row>
    <row r="7813" spans="2:2" ht="16" x14ac:dyDescent="0.2">
      <c r="B7813" s="9"/>
    </row>
    <row r="7814" spans="2:2" ht="16" x14ac:dyDescent="0.2">
      <c r="B7814" s="9"/>
    </row>
    <row r="7815" spans="2:2" ht="16" x14ac:dyDescent="0.2">
      <c r="B7815" s="9"/>
    </row>
    <row r="7816" spans="2:2" ht="16" x14ac:dyDescent="0.2">
      <c r="B7816" s="9"/>
    </row>
    <row r="7817" spans="2:2" ht="16" x14ac:dyDescent="0.2">
      <c r="B7817" s="9"/>
    </row>
    <row r="7818" spans="2:2" ht="16" x14ac:dyDescent="0.2">
      <c r="B7818" s="9"/>
    </row>
    <row r="7819" spans="2:2" ht="16" x14ac:dyDescent="0.2">
      <c r="B7819" s="9"/>
    </row>
    <row r="7820" spans="2:2" ht="16" x14ac:dyDescent="0.2">
      <c r="B7820" s="9"/>
    </row>
    <row r="7821" spans="2:2" ht="16" x14ac:dyDescent="0.2">
      <c r="B7821" s="9"/>
    </row>
    <row r="7822" spans="2:2" ht="16" x14ac:dyDescent="0.2">
      <c r="B7822" s="9"/>
    </row>
    <row r="7823" spans="2:2" ht="16" x14ac:dyDescent="0.2">
      <c r="B7823" s="9"/>
    </row>
    <row r="7824" spans="2:2" ht="16" x14ac:dyDescent="0.2">
      <c r="B7824" s="9"/>
    </row>
    <row r="7825" spans="2:2" ht="16" x14ac:dyDescent="0.2">
      <c r="B7825" s="9"/>
    </row>
    <row r="7826" spans="2:2" ht="16" x14ac:dyDescent="0.2">
      <c r="B7826" s="9"/>
    </row>
    <row r="7827" spans="2:2" ht="16" x14ac:dyDescent="0.2">
      <c r="B7827" s="9"/>
    </row>
    <row r="7828" spans="2:2" ht="16" x14ac:dyDescent="0.2">
      <c r="B7828" s="9"/>
    </row>
    <row r="7829" spans="2:2" ht="16" x14ac:dyDescent="0.2">
      <c r="B7829" s="9"/>
    </row>
    <row r="7830" spans="2:2" ht="16" x14ac:dyDescent="0.2">
      <c r="B7830" s="9"/>
    </row>
    <row r="7831" spans="2:2" ht="16" x14ac:dyDescent="0.2">
      <c r="B7831" s="9"/>
    </row>
    <row r="7832" spans="2:2" ht="16" x14ac:dyDescent="0.2">
      <c r="B7832" s="9"/>
    </row>
    <row r="7833" spans="2:2" ht="16" x14ac:dyDescent="0.2">
      <c r="B7833" s="9"/>
    </row>
    <row r="7834" spans="2:2" ht="16" x14ac:dyDescent="0.2">
      <c r="B7834" s="9"/>
    </row>
    <row r="7835" spans="2:2" ht="16" x14ac:dyDescent="0.2">
      <c r="B7835" s="9"/>
    </row>
    <row r="7836" spans="2:2" ht="16" x14ac:dyDescent="0.2">
      <c r="B7836" s="9"/>
    </row>
    <row r="7837" spans="2:2" ht="16" x14ac:dyDescent="0.2">
      <c r="B7837" s="9"/>
    </row>
    <row r="7838" spans="2:2" ht="16" x14ac:dyDescent="0.2">
      <c r="B7838" s="9"/>
    </row>
    <row r="7839" spans="2:2" ht="16" x14ac:dyDescent="0.2">
      <c r="B7839" s="9"/>
    </row>
    <row r="7840" spans="2:2" ht="16" x14ac:dyDescent="0.2">
      <c r="B7840" s="9"/>
    </row>
    <row r="7841" spans="2:2" ht="16" x14ac:dyDescent="0.2">
      <c r="B7841" s="9"/>
    </row>
    <row r="7842" spans="2:2" ht="16" x14ac:dyDescent="0.2">
      <c r="B7842" s="9"/>
    </row>
    <row r="7843" spans="2:2" ht="16" x14ac:dyDescent="0.2">
      <c r="B7843" s="9"/>
    </row>
    <row r="7844" spans="2:2" ht="16" x14ac:dyDescent="0.2">
      <c r="B7844" s="9"/>
    </row>
    <row r="7845" spans="2:2" ht="16" x14ac:dyDescent="0.2">
      <c r="B7845" s="9"/>
    </row>
    <row r="7846" spans="2:2" ht="16" x14ac:dyDescent="0.2">
      <c r="B7846" s="9"/>
    </row>
    <row r="7847" spans="2:2" ht="16" x14ac:dyDescent="0.2">
      <c r="B7847" s="9"/>
    </row>
    <row r="7848" spans="2:2" ht="16" x14ac:dyDescent="0.2">
      <c r="B7848" s="9"/>
    </row>
    <row r="7849" spans="2:2" ht="16" x14ac:dyDescent="0.2">
      <c r="B7849" s="9"/>
    </row>
    <row r="7850" spans="2:2" ht="16" x14ac:dyDescent="0.2">
      <c r="B7850" s="9"/>
    </row>
    <row r="7851" spans="2:2" ht="16" x14ac:dyDescent="0.2">
      <c r="B7851" s="9"/>
    </row>
    <row r="7852" spans="2:2" ht="16" x14ac:dyDescent="0.2">
      <c r="B7852" s="9"/>
    </row>
    <row r="7853" spans="2:2" ht="16" x14ac:dyDescent="0.2">
      <c r="B7853" s="9"/>
    </row>
    <row r="7854" spans="2:2" ht="16" x14ac:dyDescent="0.2">
      <c r="B7854" s="9"/>
    </row>
    <row r="7855" spans="2:2" ht="16" x14ac:dyDescent="0.2">
      <c r="B7855" s="9"/>
    </row>
    <row r="7856" spans="2:2" ht="16" x14ac:dyDescent="0.2">
      <c r="B7856" s="9"/>
    </row>
    <row r="7857" spans="2:2" ht="16" x14ac:dyDescent="0.2">
      <c r="B7857" s="9"/>
    </row>
    <row r="7858" spans="2:2" ht="16" x14ac:dyDescent="0.2">
      <c r="B7858" s="9"/>
    </row>
    <row r="7859" spans="2:2" ht="16" x14ac:dyDescent="0.2">
      <c r="B7859" s="9"/>
    </row>
    <row r="7860" spans="2:2" ht="16" x14ac:dyDescent="0.2">
      <c r="B7860" s="9"/>
    </row>
    <row r="7861" spans="2:2" ht="16" x14ac:dyDescent="0.2">
      <c r="B7861" s="9"/>
    </row>
    <row r="7862" spans="2:2" ht="16" x14ac:dyDescent="0.2">
      <c r="B7862" s="9"/>
    </row>
    <row r="7863" spans="2:2" ht="16" x14ac:dyDescent="0.2">
      <c r="B7863" s="9"/>
    </row>
    <row r="7864" spans="2:2" ht="16" x14ac:dyDescent="0.2">
      <c r="B7864" s="9"/>
    </row>
    <row r="7865" spans="2:2" ht="16" x14ac:dyDescent="0.2">
      <c r="B7865" s="9"/>
    </row>
    <row r="7866" spans="2:2" ht="16" x14ac:dyDescent="0.2">
      <c r="B7866" s="9"/>
    </row>
    <row r="7867" spans="2:2" ht="16" x14ac:dyDescent="0.2">
      <c r="B7867" s="9"/>
    </row>
    <row r="7868" spans="2:2" ht="16" x14ac:dyDescent="0.2">
      <c r="B7868" s="9"/>
    </row>
    <row r="7869" spans="2:2" ht="16" x14ac:dyDescent="0.2">
      <c r="B7869" s="9"/>
    </row>
    <row r="7870" spans="2:2" ht="16" x14ac:dyDescent="0.2">
      <c r="B7870" s="9"/>
    </row>
    <row r="7871" spans="2:2" ht="16" x14ac:dyDescent="0.2">
      <c r="B7871" s="9"/>
    </row>
    <row r="7872" spans="2:2" ht="16" x14ac:dyDescent="0.2">
      <c r="B7872" s="9"/>
    </row>
    <row r="7873" spans="2:2" ht="16" x14ac:dyDescent="0.2">
      <c r="B7873" s="9"/>
    </row>
    <row r="7874" spans="2:2" ht="16" x14ac:dyDescent="0.2">
      <c r="B7874" s="9"/>
    </row>
    <row r="7875" spans="2:2" ht="16" x14ac:dyDescent="0.2">
      <c r="B7875" s="9"/>
    </row>
    <row r="7876" spans="2:2" ht="16" x14ac:dyDescent="0.2">
      <c r="B7876" s="9"/>
    </row>
    <row r="7877" spans="2:2" ht="16" x14ac:dyDescent="0.2">
      <c r="B7877" s="9"/>
    </row>
    <row r="7878" spans="2:2" ht="16" x14ac:dyDescent="0.2">
      <c r="B7878" s="9"/>
    </row>
    <row r="7879" spans="2:2" ht="16" x14ac:dyDescent="0.2">
      <c r="B7879" s="9"/>
    </row>
    <row r="7880" spans="2:2" ht="16" x14ac:dyDescent="0.2">
      <c r="B7880" s="9"/>
    </row>
    <row r="7881" spans="2:2" ht="16" x14ac:dyDescent="0.2">
      <c r="B7881" s="9"/>
    </row>
    <row r="7882" spans="2:2" ht="16" x14ac:dyDescent="0.2">
      <c r="B7882" s="9"/>
    </row>
    <row r="7883" spans="2:2" ht="16" x14ac:dyDescent="0.2">
      <c r="B7883" s="9"/>
    </row>
    <row r="7884" spans="2:2" ht="16" x14ac:dyDescent="0.2">
      <c r="B7884" s="9"/>
    </row>
    <row r="7885" spans="2:2" ht="16" x14ac:dyDescent="0.2">
      <c r="B7885" s="9"/>
    </row>
    <row r="7886" spans="2:2" ht="16" x14ac:dyDescent="0.2">
      <c r="B7886" s="9"/>
    </row>
    <row r="7887" spans="2:2" ht="16" x14ac:dyDescent="0.2">
      <c r="B7887" s="9"/>
    </row>
    <row r="7888" spans="2:2" ht="16" x14ac:dyDescent="0.2">
      <c r="B7888" s="9"/>
    </row>
    <row r="7889" spans="2:2" ht="16" x14ac:dyDescent="0.2">
      <c r="B7889" s="9"/>
    </row>
    <row r="7890" spans="2:2" ht="16" x14ac:dyDescent="0.2">
      <c r="B7890" s="9"/>
    </row>
    <row r="7891" spans="2:2" ht="16" x14ac:dyDescent="0.2">
      <c r="B7891" s="9"/>
    </row>
    <row r="7892" spans="2:2" ht="16" x14ac:dyDescent="0.2">
      <c r="B7892" s="9"/>
    </row>
    <row r="7893" spans="2:2" ht="16" x14ac:dyDescent="0.2">
      <c r="B7893" s="9"/>
    </row>
    <row r="7894" spans="2:2" ht="16" x14ac:dyDescent="0.2">
      <c r="B7894" s="9"/>
    </row>
    <row r="7895" spans="2:2" ht="16" x14ac:dyDescent="0.2">
      <c r="B7895" s="9"/>
    </row>
    <row r="7896" spans="2:2" ht="16" x14ac:dyDescent="0.2">
      <c r="B7896" s="9"/>
    </row>
    <row r="7897" spans="2:2" ht="16" x14ac:dyDescent="0.2">
      <c r="B7897" s="9"/>
    </row>
    <row r="7898" spans="2:2" ht="16" x14ac:dyDescent="0.2">
      <c r="B7898" s="9"/>
    </row>
    <row r="7899" spans="2:2" ht="16" x14ac:dyDescent="0.2">
      <c r="B7899" s="9"/>
    </row>
    <row r="7900" spans="2:2" ht="16" x14ac:dyDescent="0.2">
      <c r="B7900" s="9"/>
    </row>
    <row r="7901" spans="2:2" ht="16" x14ac:dyDescent="0.2">
      <c r="B7901" s="9"/>
    </row>
    <row r="7902" spans="2:2" ht="16" x14ac:dyDescent="0.2">
      <c r="B7902" s="9"/>
    </row>
    <row r="7903" spans="2:2" ht="16" x14ac:dyDescent="0.2">
      <c r="B7903" s="9"/>
    </row>
    <row r="7904" spans="2:2" ht="16" x14ac:dyDescent="0.2">
      <c r="B7904" s="9"/>
    </row>
    <row r="7905" spans="2:2" ht="16" x14ac:dyDescent="0.2">
      <c r="B7905" s="9"/>
    </row>
    <row r="7906" spans="2:2" ht="16" x14ac:dyDescent="0.2">
      <c r="B7906" s="9"/>
    </row>
    <row r="7907" spans="2:2" ht="16" x14ac:dyDescent="0.2">
      <c r="B7907" s="9"/>
    </row>
    <row r="7908" spans="2:2" ht="16" x14ac:dyDescent="0.2">
      <c r="B7908" s="9"/>
    </row>
    <row r="7909" spans="2:2" ht="16" x14ac:dyDescent="0.2">
      <c r="B7909" s="9"/>
    </row>
    <row r="7910" spans="2:2" ht="16" x14ac:dyDescent="0.2">
      <c r="B7910" s="9"/>
    </row>
    <row r="7911" spans="2:2" ht="16" x14ac:dyDescent="0.2">
      <c r="B7911" s="9"/>
    </row>
    <row r="7912" spans="2:2" ht="16" x14ac:dyDescent="0.2">
      <c r="B7912" s="9"/>
    </row>
    <row r="7913" spans="2:2" ht="16" x14ac:dyDescent="0.2">
      <c r="B7913" s="9"/>
    </row>
    <row r="7914" spans="2:2" ht="16" x14ac:dyDescent="0.2">
      <c r="B7914" s="9"/>
    </row>
    <row r="7915" spans="2:2" ht="16" x14ac:dyDescent="0.2">
      <c r="B7915" s="9"/>
    </row>
    <row r="7916" spans="2:2" ht="16" x14ac:dyDescent="0.2">
      <c r="B7916" s="9"/>
    </row>
    <row r="7917" spans="2:2" ht="16" x14ac:dyDescent="0.2">
      <c r="B7917" s="9"/>
    </row>
    <row r="7918" spans="2:2" ht="16" x14ac:dyDescent="0.2">
      <c r="B7918" s="9"/>
    </row>
    <row r="7919" spans="2:2" ht="16" x14ac:dyDescent="0.2">
      <c r="B7919" s="9"/>
    </row>
    <row r="7920" spans="2:2" ht="16" x14ac:dyDescent="0.2">
      <c r="B7920" s="9"/>
    </row>
    <row r="7921" spans="2:2" ht="16" x14ac:dyDescent="0.2">
      <c r="B7921" s="9"/>
    </row>
    <row r="7922" spans="2:2" ht="16" x14ac:dyDescent="0.2">
      <c r="B7922" s="9"/>
    </row>
    <row r="7923" spans="2:2" ht="16" x14ac:dyDescent="0.2">
      <c r="B7923" s="9"/>
    </row>
    <row r="7924" spans="2:2" ht="16" x14ac:dyDescent="0.2">
      <c r="B7924" s="9"/>
    </row>
    <row r="7925" spans="2:2" ht="16" x14ac:dyDescent="0.2">
      <c r="B7925" s="9"/>
    </row>
    <row r="7926" spans="2:2" ht="16" x14ac:dyDescent="0.2">
      <c r="B7926" s="9"/>
    </row>
    <row r="7927" spans="2:2" ht="16" x14ac:dyDescent="0.2">
      <c r="B7927" s="9"/>
    </row>
    <row r="7928" spans="2:2" ht="16" x14ac:dyDescent="0.2">
      <c r="B7928" s="9"/>
    </row>
    <row r="7929" spans="2:2" ht="16" x14ac:dyDescent="0.2">
      <c r="B7929" s="9"/>
    </row>
    <row r="7930" spans="2:2" ht="16" x14ac:dyDescent="0.2">
      <c r="B7930" s="9"/>
    </row>
    <row r="7931" spans="2:2" ht="16" x14ac:dyDescent="0.2">
      <c r="B7931" s="9"/>
    </row>
    <row r="7932" spans="2:2" ht="16" x14ac:dyDescent="0.2">
      <c r="B7932" s="9"/>
    </row>
    <row r="7933" spans="2:2" ht="16" x14ac:dyDescent="0.2">
      <c r="B7933" s="9"/>
    </row>
    <row r="7934" spans="2:2" ht="16" x14ac:dyDescent="0.2">
      <c r="B7934" s="9"/>
    </row>
    <row r="7935" spans="2:2" ht="16" x14ac:dyDescent="0.2">
      <c r="B7935" s="9"/>
    </row>
    <row r="7936" spans="2:2" ht="16" x14ac:dyDescent="0.2">
      <c r="B7936" s="9"/>
    </row>
    <row r="7937" spans="2:2" ht="16" x14ac:dyDescent="0.2">
      <c r="B7937" s="9"/>
    </row>
    <row r="7938" spans="2:2" ht="16" x14ac:dyDescent="0.2">
      <c r="B7938" s="9"/>
    </row>
    <row r="7939" spans="2:2" ht="16" x14ac:dyDescent="0.2">
      <c r="B7939" s="9"/>
    </row>
    <row r="7940" spans="2:2" ht="16" x14ac:dyDescent="0.2">
      <c r="B7940" s="9"/>
    </row>
    <row r="7941" spans="2:2" ht="16" x14ac:dyDescent="0.2">
      <c r="B7941" s="9"/>
    </row>
    <row r="7942" spans="2:2" ht="16" x14ac:dyDescent="0.2">
      <c r="B7942" s="9"/>
    </row>
    <row r="7943" spans="2:2" ht="16" x14ac:dyDescent="0.2">
      <c r="B7943" s="9"/>
    </row>
    <row r="7944" spans="2:2" ht="16" x14ac:dyDescent="0.2">
      <c r="B7944" s="9"/>
    </row>
    <row r="7945" spans="2:2" ht="16" x14ac:dyDescent="0.2">
      <c r="B7945" s="9"/>
    </row>
    <row r="7946" spans="2:2" ht="16" x14ac:dyDescent="0.2">
      <c r="B7946" s="9"/>
    </row>
    <row r="7947" spans="2:2" ht="16" x14ac:dyDescent="0.2">
      <c r="B7947" s="9"/>
    </row>
    <row r="7948" spans="2:2" ht="16" x14ac:dyDescent="0.2">
      <c r="B7948" s="9"/>
    </row>
    <row r="7949" spans="2:2" ht="16" x14ac:dyDescent="0.2">
      <c r="B7949" s="9"/>
    </row>
    <row r="7950" spans="2:2" ht="16" x14ac:dyDescent="0.2">
      <c r="B7950" s="9"/>
    </row>
    <row r="7951" spans="2:2" ht="16" x14ac:dyDescent="0.2">
      <c r="B7951" s="9"/>
    </row>
    <row r="7952" spans="2:2" ht="16" x14ac:dyDescent="0.2">
      <c r="B7952" s="9"/>
    </row>
    <row r="7953" spans="2:2" ht="16" x14ac:dyDescent="0.2">
      <c r="B7953" s="9"/>
    </row>
    <row r="7954" spans="2:2" ht="16" x14ac:dyDescent="0.2">
      <c r="B7954" s="9"/>
    </row>
    <row r="7955" spans="2:2" ht="16" x14ac:dyDescent="0.2">
      <c r="B7955" s="9"/>
    </row>
    <row r="7956" spans="2:2" ht="16" x14ac:dyDescent="0.2">
      <c r="B7956" s="9"/>
    </row>
    <row r="7957" spans="2:2" ht="16" x14ac:dyDescent="0.2">
      <c r="B7957" s="9"/>
    </row>
    <row r="7958" spans="2:2" ht="16" x14ac:dyDescent="0.2">
      <c r="B7958" s="9"/>
    </row>
    <row r="7959" spans="2:2" ht="16" x14ac:dyDescent="0.2">
      <c r="B7959" s="9"/>
    </row>
    <row r="7960" spans="2:2" ht="16" x14ac:dyDescent="0.2">
      <c r="B7960" s="9"/>
    </row>
    <row r="7961" spans="2:2" ht="16" x14ac:dyDescent="0.2">
      <c r="B7961" s="9"/>
    </row>
    <row r="7962" spans="2:2" ht="16" x14ac:dyDescent="0.2">
      <c r="B7962" s="9"/>
    </row>
    <row r="7963" spans="2:2" ht="16" x14ac:dyDescent="0.2">
      <c r="B7963" s="9"/>
    </row>
    <row r="7964" spans="2:2" ht="16" x14ac:dyDescent="0.2">
      <c r="B7964" s="9"/>
    </row>
    <row r="7965" spans="2:2" ht="16" x14ac:dyDescent="0.2">
      <c r="B7965" s="9"/>
    </row>
    <row r="7966" spans="2:2" ht="16" x14ac:dyDescent="0.2">
      <c r="B7966" s="9"/>
    </row>
    <row r="7967" spans="2:2" ht="16" x14ac:dyDescent="0.2">
      <c r="B7967" s="9"/>
    </row>
    <row r="7968" spans="2:2" ht="16" x14ac:dyDescent="0.2">
      <c r="B7968" s="9"/>
    </row>
    <row r="7969" spans="2:2" ht="16" x14ac:dyDescent="0.2">
      <c r="B7969" s="9"/>
    </row>
    <row r="7970" spans="2:2" ht="16" x14ac:dyDescent="0.2">
      <c r="B7970" s="9"/>
    </row>
    <row r="7971" spans="2:2" ht="16" x14ac:dyDescent="0.2">
      <c r="B7971" s="9"/>
    </row>
    <row r="7972" spans="2:2" ht="16" x14ac:dyDescent="0.2">
      <c r="B7972" s="9"/>
    </row>
    <row r="7973" spans="2:2" ht="16" x14ac:dyDescent="0.2">
      <c r="B7973" s="9"/>
    </row>
    <row r="7974" spans="2:2" ht="16" x14ac:dyDescent="0.2">
      <c r="B7974" s="9"/>
    </row>
    <row r="7975" spans="2:2" ht="16" x14ac:dyDescent="0.2">
      <c r="B7975" s="9"/>
    </row>
    <row r="7976" spans="2:2" ht="16" x14ac:dyDescent="0.2">
      <c r="B7976" s="9"/>
    </row>
    <row r="7977" spans="2:2" ht="16" x14ac:dyDescent="0.2">
      <c r="B7977" s="9"/>
    </row>
    <row r="7978" spans="2:2" ht="16" x14ac:dyDescent="0.2">
      <c r="B7978" s="9"/>
    </row>
    <row r="7979" spans="2:2" ht="16" x14ac:dyDescent="0.2">
      <c r="B7979" s="9"/>
    </row>
    <row r="7980" spans="2:2" ht="16" x14ac:dyDescent="0.2">
      <c r="B7980" s="9"/>
    </row>
    <row r="7981" spans="2:2" ht="16" x14ac:dyDescent="0.2">
      <c r="B7981" s="9"/>
    </row>
    <row r="7982" spans="2:2" ht="16" x14ac:dyDescent="0.2">
      <c r="B7982" s="9"/>
    </row>
    <row r="7983" spans="2:2" ht="16" x14ac:dyDescent="0.2">
      <c r="B7983" s="9"/>
    </row>
    <row r="7984" spans="2:2" ht="16" x14ac:dyDescent="0.2">
      <c r="B7984" s="9"/>
    </row>
    <row r="7985" spans="2:2" ht="16" x14ac:dyDescent="0.2">
      <c r="B7985" s="9"/>
    </row>
    <row r="7986" spans="2:2" ht="16" x14ac:dyDescent="0.2">
      <c r="B7986" s="9"/>
    </row>
    <row r="7987" spans="2:2" ht="16" x14ac:dyDescent="0.2">
      <c r="B7987" s="9"/>
    </row>
    <row r="7988" spans="2:2" ht="16" x14ac:dyDescent="0.2">
      <c r="B7988" s="9"/>
    </row>
    <row r="7989" spans="2:2" ht="16" x14ac:dyDescent="0.2">
      <c r="B7989" s="9"/>
    </row>
    <row r="7990" spans="2:2" ht="16" x14ac:dyDescent="0.2">
      <c r="B7990" s="9"/>
    </row>
    <row r="7991" spans="2:2" ht="16" x14ac:dyDescent="0.2">
      <c r="B7991" s="9"/>
    </row>
    <row r="7992" spans="2:2" ht="16" x14ac:dyDescent="0.2">
      <c r="B7992" s="9"/>
    </row>
    <row r="7993" spans="2:2" ht="16" x14ac:dyDescent="0.2">
      <c r="B7993" s="9"/>
    </row>
    <row r="7994" spans="2:2" ht="16" x14ac:dyDescent="0.2">
      <c r="B7994" s="9"/>
    </row>
    <row r="7995" spans="2:2" ht="16" x14ac:dyDescent="0.2">
      <c r="B7995" s="9"/>
    </row>
    <row r="7996" spans="2:2" ht="16" x14ac:dyDescent="0.2">
      <c r="B7996" s="9"/>
    </row>
    <row r="7997" spans="2:2" ht="16" x14ac:dyDescent="0.2">
      <c r="B7997" s="9"/>
    </row>
    <row r="7998" spans="2:2" ht="16" x14ac:dyDescent="0.2">
      <c r="B7998" s="9"/>
    </row>
    <row r="7999" spans="2:2" ht="16" x14ac:dyDescent="0.2">
      <c r="B7999" s="9"/>
    </row>
    <row r="8000" spans="2:2" ht="16" x14ac:dyDescent="0.2">
      <c r="B8000" s="9"/>
    </row>
    <row r="8001" spans="2:2" ht="16" x14ac:dyDescent="0.2">
      <c r="B8001" s="9"/>
    </row>
    <row r="8002" spans="2:2" ht="16" x14ac:dyDescent="0.2">
      <c r="B8002" s="9"/>
    </row>
    <row r="8003" spans="2:2" ht="16" x14ac:dyDescent="0.2">
      <c r="B8003" s="9"/>
    </row>
    <row r="8004" spans="2:2" ht="16" x14ac:dyDescent="0.2">
      <c r="B8004" s="9"/>
    </row>
    <row r="8005" spans="2:2" ht="16" x14ac:dyDescent="0.2">
      <c r="B8005" s="9"/>
    </row>
    <row r="8006" spans="2:2" ht="16" x14ac:dyDescent="0.2">
      <c r="B8006" s="9"/>
    </row>
    <row r="8007" spans="2:2" ht="16" x14ac:dyDescent="0.2">
      <c r="B8007" s="9"/>
    </row>
    <row r="8008" spans="2:2" ht="16" x14ac:dyDescent="0.2">
      <c r="B8008" s="9"/>
    </row>
    <row r="8009" spans="2:2" ht="16" x14ac:dyDescent="0.2">
      <c r="B8009" s="9"/>
    </row>
    <row r="8010" spans="2:2" ht="16" x14ac:dyDescent="0.2">
      <c r="B8010" s="9"/>
    </row>
    <row r="8011" spans="2:2" ht="16" x14ac:dyDescent="0.2">
      <c r="B8011" s="9"/>
    </row>
    <row r="8012" spans="2:2" ht="16" x14ac:dyDescent="0.2">
      <c r="B8012" s="9"/>
    </row>
    <row r="8013" spans="2:2" ht="16" x14ac:dyDescent="0.2">
      <c r="B8013" s="9"/>
    </row>
    <row r="8014" spans="2:2" ht="16" x14ac:dyDescent="0.2">
      <c r="B8014" s="9"/>
    </row>
    <row r="8015" spans="2:2" ht="16" x14ac:dyDescent="0.2">
      <c r="B8015" s="9"/>
    </row>
    <row r="8016" spans="2:2" ht="16" x14ac:dyDescent="0.2">
      <c r="B8016" s="9"/>
    </row>
    <row r="8017" spans="2:2" ht="16" x14ac:dyDescent="0.2">
      <c r="B8017" s="9"/>
    </row>
    <row r="8018" spans="2:2" ht="16" x14ac:dyDescent="0.2">
      <c r="B8018" s="9"/>
    </row>
    <row r="8019" spans="2:2" ht="16" x14ac:dyDescent="0.2">
      <c r="B8019" s="9"/>
    </row>
    <row r="8020" spans="2:2" ht="16" x14ac:dyDescent="0.2">
      <c r="B8020" s="9"/>
    </row>
    <row r="8021" spans="2:2" ht="16" x14ac:dyDescent="0.2">
      <c r="B8021" s="9"/>
    </row>
    <row r="8022" spans="2:2" ht="16" x14ac:dyDescent="0.2">
      <c r="B8022" s="9"/>
    </row>
    <row r="8023" spans="2:2" ht="16" x14ac:dyDescent="0.2">
      <c r="B8023" s="9"/>
    </row>
    <row r="8024" spans="2:2" ht="16" x14ac:dyDescent="0.2">
      <c r="B8024" s="9"/>
    </row>
    <row r="8025" spans="2:2" ht="16" x14ac:dyDescent="0.2">
      <c r="B8025" s="9"/>
    </row>
    <row r="8026" spans="2:2" ht="16" x14ac:dyDescent="0.2">
      <c r="B8026" s="9"/>
    </row>
    <row r="8027" spans="2:2" ht="16" x14ac:dyDescent="0.2">
      <c r="B8027" s="9"/>
    </row>
    <row r="8028" spans="2:2" ht="16" x14ac:dyDescent="0.2">
      <c r="B8028" s="9"/>
    </row>
    <row r="8029" spans="2:2" ht="16" x14ac:dyDescent="0.2">
      <c r="B8029" s="9"/>
    </row>
    <row r="8030" spans="2:2" ht="16" x14ac:dyDescent="0.2">
      <c r="B8030" s="9"/>
    </row>
    <row r="8031" spans="2:2" ht="16" x14ac:dyDescent="0.2">
      <c r="B8031" s="9"/>
    </row>
    <row r="8032" spans="2:2" ht="16" x14ac:dyDescent="0.2">
      <c r="B8032" s="9"/>
    </row>
    <row r="8033" spans="2:2" ht="16" x14ac:dyDescent="0.2">
      <c r="B8033" s="9"/>
    </row>
    <row r="8034" spans="2:2" ht="16" x14ac:dyDescent="0.2">
      <c r="B8034" s="9"/>
    </row>
    <row r="8035" spans="2:2" ht="16" x14ac:dyDescent="0.2">
      <c r="B8035" s="9"/>
    </row>
    <row r="8036" spans="2:2" ht="16" x14ac:dyDescent="0.2">
      <c r="B8036" s="9"/>
    </row>
    <row r="8037" spans="2:2" ht="16" x14ac:dyDescent="0.2">
      <c r="B8037" s="9"/>
    </row>
    <row r="8038" spans="2:2" ht="16" x14ac:dyDescent="0.2">
      <c r="B8038" s="9"/>
    </row>
    <row r="8039" spans="2:2" ht="16" x14ac:dyDescent="0.2">
      <c r="B8039" s="9"/>
    </row>
    <row r="8040" spans="2:2" ht="16" x14ac:dyDescent="0.2">
      <c r="B8040" s="9"/>
    </row>
    <row r="8041" spans="2:2" ht="16" x14ac:dyDescent="0.2">
      <c r="B8041" s="9"/>
    </row>
    <row r="8042" spans="2:2" ht="16" x14ac:dyDescent="0.2">
      <c r="B8042" s="9"/>
    </row>
    <row r="8043" spans="2:2" ht="16" x14ac:dyDescent="0.2">
      <c r="B8043" s="9"/>
    </row>
    <row r="8044" spans="2:2" ht="16" x14ac:dyDescent="0.2">
      <c r="B8044" s="9"/>
    </row>
    <row r="8045" spans="2:2" ht="16" x14ac:dyDescent="0.2">
      <c r="B8045" s="9"/>
    </row>
    <row r="8046" spans="2:2" ht="16" x14ac:dyDescent="0.2">
      <c r="B8046" s="9"/>
    </row>
    <row r="8047" spans="2:2" ht="16" x14ac:dyDescent="0.2">
      <c r="B8047" s="9"/>
    </row>
    <row r="8048" spans="2:2" ht="16" x14ac:dyDescent="0.2">
      <c r="B8048" s="9"/>
    </row>
    <row r="8049" spans="2:2" ht="16" x14ac:dyDescent="0.2">
      <c r="B8049" s="9"/>
    </row>
    <row r="8050" spans="2:2" ht="16" x14ac:dyDescent="0.2">
      <c r="B8050" s="9"/>
    </row>
    <row r="8051" spans="2:2" ht="16" x14ac:dyDescent="0.2">
      <c r="B8051" s="9"/>
    </row>
    <row r="8052" spans="2:2" ht="16" x14ac:dyDescent="0.2">
      <c r="B8052" s="9"/>
    </row>
    <row r="8053" spans="2:2" ht="16" x14ac:dyDescent="0.2">
      <c r="B8053" s="9"/>
    </row>
    <row r="8054" spans="2:2" ht="16" x14ac:dyDescent="0.2">
      <c r="B8054" s="9"/>
    </row>
    <row r="8055" spans="2:2" ht="16" x14ac:dyDescent="0.2">
      <c r="B8055" s="9"/>
    </row>
    <row r="8056" spans="2:2" ht="16" x14ac:dyDescent="0.2">
      <c r="B8056" s="9"/>
    </row>
    <row r="8057" spans="2:2" ht="16" x14ac:dyDescent="0.2">
      <c r="B8057" s="9"/>
    </row>
    <row r="8058" spans="2:2" ht="16" x14ac:dyDescent="0.2">
      <c r="B8058" s="9"/>
    </row>
    <row r="8059" spans="2:2" ht="16" x14ac:dyDescent="0.2">
      <c r="B8059" s="9"/>
    </row>
    <row r="8060" spans="2:2" ht="16" x14ac:dyDescent="0.2">
      <c r="B8060" s="9"/>
    </row>
    <row r="8061" spans="2:2" ht="16" x14ac:dyDescent="0.2">
      <c r="B8061" s="9"/>
    </row>
    <row r="8062" spans="2:2" ht="16" x14ac:dyDescent="0.2">
      <c r="B8062" s="9"/>
    </row>
    <row r="8063" spans="2:2" ht="16" x14ac:dyDescent="0.2">
      <c r="B8063" s="9"/>
    </row>
    <row r="8064" spans="2:2" ht="16" x14ac:dyDescent="0.2">
      <c r="B8064" s="9"/>
    </row>
    <row r="8065" spans="2:2" ht="16" x14ac:dyDescent="0.2">
      <c r="B8065" s="9"/>
    </row>
    <row r="8066" spans="2:2" ht="16" x14ac:dyDescent="0.2">
      <c r="B8066" s="9"/>
    </row>
    <row r="8067" spans="2:2" ht="16" x14ac:dyDescent="0.2">
      <c r="B8067" s="9"/>
    </row>
    <row r="8068" spans="2:2" ht="16" x14ac:dyDescent="0.2">
      <c r="B8068" s="9"/>
    </row>
    <row r="8069" spans="2:2" ht="16" x14ac:dyDescent="0.2">
      <c r="B8069" s="9"/>
    </row>
    <row r="8070" spans="2:2" ht="16" x14ac:dyDescent="0.2">
      <c r="B8070" s="9"/>
    </row>
    <row r="8071" spans="2:2" ht="16" x14ac:dyDescent="0.2">
      <c r="B8071" s="9"/>
    </row>
    <row r="8072" spans="2:2" ht="16" x14ac:dyDescent="0.2">
      <c r="B8072" s="9"/>
    </row>
    <row r="8073" spans="2:2" ht="16" x14ac:dyDescent="0.2">
      <c r="B8073" s="9"/>
    </row>
    <row r="8074" spans="2:2" ht="16" x14ac:dyDescent="0.2">
      <c r="B8074" s="9"/>
    </row>
    <row r="8075" spans="2:2" ht="16" x14ac:dyDescent="0.2">
      <c r="B8075" s="9"/>
    </row>
    <row r="8076" spans="2:2" ht="16" x14ac:dyDescent="0.2">
      <c r="B8076" s="9"/>
    </row>
    <row r="8077" spans="2:2" ht="16" x14ac:dyDescent="0.2">
      <c r="B8077" s="9"/>
    </row>
    <row r="8078" spans="2:2" ht="16" x14ac:dyDescent="0.2">
      <c r="B8078" s="9"/>
    </row>
    <row r="8079" spans="2:2" ht="16" x14ac:dyDescent="0.2">
      <c r="B8079" s="9"/>
    </row>
    <row r="8080" spans="2:2" ht="16" x14ac:dyDescent="0.2">
      <c r="B8080" s="9"/>
    </row>
    <row r="8081" spans="2:2" ht="16" x14ac:dyDescent="0.2">
      <c r="B8081" s="9"/>
    </row>
    <row r="8082" spans="2:2" ht="16" x14ac:dyDescent="0.2">
      <c r="B8082" s="9"/>
    </row>
    <row r="8083" spans="2:2" ht="16" x14ac:dyDescent="0.2">
      <c r="B8083" s="9"/>
    </row>
    <row r="8084" spans="2:2" ht="16" x14ac:dyDescent="0.2">
      <c r="B8084" s="9"/>
    </row>
    <row r="8085" spans="2:2" ht="16" x14ac:dyDescent="0.2">
      <c r="B8085" s="9"/>
    </row>
    <row r="8086" spans="2:2" ht="16" x14ac:dyDescent="0.2">
      <c r="B8086" s="9"/>
    </row>
    <row r="8087" spans="2:2" ht="16" x14ac:dyDescent="0.2">
      <c r="B8087" s="9"/>
    </row>
    <row r="8088" spans="2:2" ht="16" x14ac:dyDescent="0.2">
      <c r="B8088" s="9"/>
    </row>
    <row r="8089" spans="2:2" ht="16" x14ac:dyDescent="0.2">
      <c r="B8089" s="9"/>
    </row>
    <row r="8090" spans="2:2" ht="16" x14ac:dyDescent="0.2">
      <c r="B8090" s="9"/>
    </row>
    <row r="8091" spans="2:2" ht="16" x14ac:dyDescent="0.2">
      <c r="B8091" s="9"/>
    </row>
    <row r="8092" spans="2:2" ht="16" x14ac:dyDescent="0.2">
      <c r="B8092" s="9"/>
    </row>
    <row r="8093" spans="2:2" ht="16" x14ac:dyDescent="0.2">
      <c r="B8093" s="9"/>
    </row>
    <row r="8094" spans="2:2" ht="16" x14ac:dyDescent="0.2">
      <c r="B8094" s="9"/>
    </row>
    <row r="8095" spans="2:2" ht="16" x14ac:dyDescent="0.2">
      <c r="B8095" s="9"/>
    </row>
    <row r="8096" spans="2:2" ht="16" x14ac:dyDescent="0.2">
      <c r="B8096" s="9"/>
    </row>
    <row r="8097" spans="2:2" ht="16" x14ac:dyDescent="0.2">
      <c r="B8097" s="9"/>
    </row>
    <row r="8098" spans="2:2" ht="16" x14ac:dyDescent="0.2">
      <c r="B8098" s="9"/>
    </row>
    <row r="8099" spans="2:2" ht="16" x14ac:dyDescent="0.2">
      <c r="B8099" s="9"/>
    </row>
    <row r="8100" spans="2:2" ht="16" x14ac:dyDescent="0.2">
      <c r="B8100" s="9"/>
    </row>
    <row r="8101" spans="2:2" ht="16" x14ac:dyDescent="0.2">
      <c r="B8101" s="9"/>
    </row>
    <row r="8102" spans="2:2" ht="16" x14ac:dyDescent="0.2">
      <c r="B8102" s="9"/>
    </row>
    <row r="8103" spans="2:2" ht="16" x14ac:dyDescent="0.2">
      <c r="B8103" s="9"/>
    </row>
    <row r="8104" spans="2:2" ht="16" x14ac:dyDescent="0.2">
      <c r="B8104" s="9"/>
    </row>
    <row r="8105" spans="2:2" ht="16" x14ac:dyDescent="0.2">
      <c r="B8105" s="9"/>
    </row>
    <row r="8106" spans="2:2" ht="16" x14ac:dyDescent="0.2">
      <c r="B8106" s="9"/>
    </row>
    <row r="8107" spans="2:2" ht="16" x14ac:dyDescent="0.2">
      <c r="B8107" s="9"/>
    </row>
    <row r="8108" spans="2:2" ht="16" x14ac:dyDescent="0.2">
      <c r="B8108" s="9"/>
    </row>
    <row r="8109" spans="2:2" ht="16" x14ac:dyDescent="0.2">
      <c r="B8109" s="9"/>
    </row>
    <row r="8110" spans="2:2" ht="16" x14ac:dyDescent="0.2">
      <c r="B8110" s="9"/>
    </row>
    <row r="8111" spans="2:2" ht="16" x14ac:dyDescent="0.2">
      <c r="B8111" s="9"/>
    </row>
    <row r="8112" spans="2:2" ht="16" x14ac:dyDescent="0.2">
      <c r="B8112" s="9"/>
    </row>
    <row r="8113" spans="2:2" ht="16" x14ac:dyDescent="0.2">
      <c r="B8113" s="9"/>
    </row>
    <row r="8114" spans="2:2" ht="16" x14ac:dyDescent="0.2">
      <c r="B8114" s="9"/>
    </row>
    <row r="8115" spans="2:2" ht="16" x14ac:dyDescent="0.2">
      <c r="B8115" s="9"/>
    </row>
    <row r="8116" spans="2:2" ht="16" x14ac:dyDescent="0.2">
      <c r="B8116" s="9"/>
    </row>
    <row r="8117" spans="2:2" ht="16" x14ac:dyDescent="0.2">
      <c r="B8117" s="9"/>
    </row>
    <row r="8118" spans="2:2" ht="16" x14ac:dyDescent="0.2">
      <c r="B8118" s="9"/>
    </row>
    <row r="8119" spans="2:2" ht="16" x14ac:dyDescent="0.2">
      <c r="B8119" s="9"/>
    </row>
    <row r="8120" spans="2:2" ht="16" x14ac:dyDescent="0.2">
      <c r="B8120" s="9"/>
    </row>
    <row r="8121" spans="2:2" ht="16" x14ac:dyDescent="0.2">
      <c r="B8121" s="9"/>
    </row>
    <row r="8122" spans="2:2" ht="16" x14ac:dyDescent="0.2">
      <c r="B8122" s="9"/>
    </row>
    <row r="8123" spans="2:2" ht="16" x14ac:dyDescent="0.2">
      <c r="B8123" s="9"/>
    </row>
    <row r="8124" spans="2:2" ht="16" x14ac:dyDescent="0.2">
      <c r="B8124" s="9"/>
    </row>
    <row r="8125" spans="2:2" ht="16" x14ac:dyDescent="0.2">
      <c r="B8125" s="9"/>
    </row>
    <row r="8126" spans="2:2" ht="16" x14ac:dyDescent="0.2">
      <c r="B8126" s="9"/>
    </row>
    <row r="8127" spans="2:2" ht="16" x14ac:dyDescent="0.2">
      <c r="B8127" s="9"/>
    </row>
    <row r="8128" spans="2:2" ht="16" x14ac:dyDescent="0.2">
      <c r="B8128" s="9"/>
    </row>
    <row r="8129" spans="2:2" ht="16" x14ac:dyDescent="0.2">
      <c r="B8129" s="9"/>
    </row>
    <row r="8130" spans="2:2" ht="16" x14ac:dyDescent="0.2">
      <c r="B8130" s="9"/>
    </row>
    <row r="8131" spans="2:2" ht="16" x14ac:dyDescent="0.2">
      <c r="B8131" s="9"/>
    </row>
    <row r="8132" spans="2:2" ht="16" x14ac:dyDescent="0.2">
      <c r="B8132" s="9"/>
    </row>
    <row r="8133" spans="2:2" ht="16" x14ac:dyDescent="0.2">
      <c r="B8133" s="9"/>
    </row>
    <row r="8134" spans="2:2" ht="16" x14ac:dyDescent="0.2">
      <c r="B8134" s="9"/>
    </row>
    <row r="8135" spans="2:2" ht="16" x14ac:dyDescent="0.2">
      <c r="B8135" s="9"/>
    </row>
    <row r="8136" spans="2:2" ht="16" x14ac:dyDescent="0.2">
      <c r="B8136" s="9"/>
    </row>
    <row r="8137" spans="2:2" ht="16" x14ac:dyDescent="0.2">
      <c r="B8137" s="9"/>
    </row>
    <row r="8138" spans="2:2" ht="16" x14ac:dyDescent="0.2">
      <c r="B8138" s="9"/>
    </row>
    <row r="8139" spans="2:2" ht="16" x14ac:dyDescent="0.2">
      <c r="B8139" s="9"/>
    </row>
    <row r="8140" spans="2:2" ht="16" x14ac:dyDescent="0.2">
      <c r="B8140" s="9"/>
    </row>
    <row r="8141" spans="2:2" ht="16" x14ac:dyDescent="0.2">
      <c r="B8141" s="9"/>
    </row>
    <row r="8142" spans="2:2" ht="16" x14ac:dyDescent="0.2">
      <c r="B8142" s="9"/>
    </row>
    <row r="8143" spans="2:2" ht="16" x14ac:dyDescent="0.2">
      <c r="B8143" s="9"/>
    </row>
    <row r="8144" spans="2:2" ht="16" x14ac:dyDescent="0.2">
      <c r="B8144" s="9"/>
    </row>
    <row r="8145" spans="2:2" ht="16" x14ac:dyDescent="0.2">
      <c r="B8145" s="9"/>
    </row>
    <row r="8146" spans="2:2" ht="16" x14ac:dyDescent="0.2">
      <c r="B8146" s="9"/>
    </row>
    <row r="8147" spans="2:2" ht="16" x14ac:dyDescent="0.2">
      <c r="B8147" s="9"/>
    </row>
    <row r="8148" spans="2:2" ht="16" x14ac:dyDescent="0.2">
      <c r="B8148" s="9"/>
    </row>
    <row r="8149" spans="2:2" ht="16" x14ac:dyDescent="0.2">
      <c r="B8149" s="9"/>
    </row>
    <row r="8150" spans="2:2" ht="16" x14ac:dyDescent="0.2">
      <c r="B8150" s="9"/>
    </row>
    <row r="8151" spans="2:2" ht="16" x14ac:dyDescent="0.2">
      <c r="B8151" s="9"/>
    </row>
    <row r="8152" spans="2:2" ht="16" x14ac:dyDescent="0.2">
      <c r="B8152" s="9"/>
    </row>
    <row r="8153" spans="2:2" ht="16" x14ac:dyDescent="0.2">
      <c r="B8153" s="9"/>
    </row>
    <row r="8154" spans="2:2" ht="16" x14ac:dyDescent="0.2">
      <c r="B8154" s="9"/>
    </row>
    <row r="8155" spans="2:2" ht="16" x14ac:dyDescent="0.2">
      <c r="B8155" s="9"/>
    </row>
    <row r="8156" spans="2:2" ht="16" x14ac:dyDescent="0.2">
      <c r="B8156" s="9"/>
    </row>
    <row r="8157" spans="2:2" ht="16" x14ac:dyDescent="0.2">
      <c r="B8157" s="9"/>
    </row>
    <row r="8158" spans="2:2" ht="16" x14ac:dyDescent="0.2">
      <c r="B8158" s="9"/>
    </row>
    <row r="8159" spans="2:2" ht="16" x14ac:dyDescent="0.2">
      <c r="B8159" s="9"/>
    </row>
    <row r="8160" spans="2:2" ht="16" x14ac:dyDescent="0.2">
      <c r="B8160" s="9"/>
    </row>
    <row r="8161" spans="2:2" ht="16" x14ac:dyDescent="0.2">
      <c r="B8161" s="9"/>
    </row>
    <row r="8162" spans="2:2" ht="16" x14ac:dyDescent="0.2">
      <c r="B8162" s="9"/>
    </row>
    <row r="8163" spans="2:2" ht="16" x14ac:dyDescent="0.2">
      <c r="B8163" s="9"/>
    </row>
    <row r="8164" spans="2:2" ht="16" x14ac:dyDescent="0.2">
      <c r="B8164" s="9"/>
    </row>
    <row r="8165" spans="2:2" ht="16" x14ac:dyDescent="0.2">
      <c r="B8165" s="9"/>
    </row>
    <row r="8166" spans="2:2" ht="16" x14ac:dyDescent="0.2">
      <c r="B8166" s="9"/>
    </row>
    <row r="8167" spans="2:2" ht="16" x14ac:dyDescent="0.2">
      <c r="B8167" s="9"/>
    </row>
    <row r="8168" spans="2:2" ht="16" x14ac:dyDescent="0.2">
      <c r="B8168" s="9"/>
    </row>
    <row r="8169" spans="2:2" ht="16" x14ac:dyDescent="0.2">
      <c r="B8169" s="9"/>
    </row>
    <row r="8170" spans="2:2" ht="16" x14ac:dyDescent="0.2">
      <c r="B8170" s="9"/>
    </row>
    <row r="8171" spans="2:2" ht="16" x14ac:dyDescent="0.2">
      <c r="B8171" s="9"/>
    </row>
    <row r="8172" spans="2:2" ht="16" x14ac:dyDescent="0.2">
      <c r="B8172" s="9"/>
    </row>
    <row r="8173" spans="2:2" ht="16" x14ac:dyDescent="0.2">
      <c r="B8173" s="9"/>
    </row>
    <row r="8174" spans="2:2" ht="16" x14ac:dyDescent="0.2">
      <c r="B8174" s="9"/>
    </row>
    <row r="8175" spans="2:2" ht="16" x14ac:dyDescent="0.2">
      <c r="B8175" s="9"/>
    </row>
    <row r="8176" spans="2:2" ht="16" x14ac:dyDescent="0.2">
      <c r="B8176" s="9"/>
    </row>
    <row r="8177" spans="2:2" ht="16" x14ac:dyDescent="0.2">
      <c r="B8177" s="9"/>
    </row>
    <row r="8178" spans="2:2" ht="16" x14ac:dyDescent="0.2">
      <c r="B8178" s="9"/>
    </row>
    <row r="8179" spans="2:2" ht="16" x14ac:dyDescent="0.2">
      <c r="B8179" s="9"/>
    </row>
    <row r="8180" spans="2:2" ht="16" x14ac:dyDescent="0.2">
      <c r="B8180" s="9"/>
    </row>
    <row r="8181" spans="2:2" ht="16" x14ac:dyDescent="0.2">
      <c r="B8181" s="9"/>
    </row>
    <row r="8182" spans="2:2" ht="16" x14ac:dyDescent="0.2">
      <c r="B8182" s="9"/>
    </row>
    <row r="8183" spans="2:2" ht="16" x14ac:dyDescent="0.2">
      <c r="B8183" s="9"/>
    </row>
    <row r="8184" spans="2:2" ht="16" x14ac:dyDescent="0.2">
      <c r="B8184" s="9"/>
    </row>
    <row r="8185" spans="2:2" ht="16" x14ac:dyDescent="0.2">
      <c r="B8185" s="9"/>
    </row>
    <row r="8186" spans="2:2" ht="16" x14ac:dyDescent="0.2">
      <c r="B8186" s="9"/>
    </row>
    <row r="8187" spans="2:2" ht="16" x14ac:dyDescent="0.2">
      <c r="B8187" s="9"/>
    </row>
    <row r="8188" spans="2:2" ht="16" x14ac:dyDescent="0.2">
      <c r="B8188" s="9"/>
    </row>
    <row r="8189" spans="2:2" ht="16" x14ac:dyDescent="0.2">
      <c r="B8189" s="9"/>
    </row>
    <row r="8190" spans="2:2" ht="16" x14ac:dyDescent="0.2">
      <c r="B8190" s="9"/>
    </row>
    <row r="8191" spans="2:2" ht="16" x14ac:dyDescent="0.2">
      <c r="B8191" s="9"/>
    </row>
    <row r="8192" spans="2:2" ht="16" x14ac:dyDescent="0.2">
      <c r="B8192" s="9"/>
    </row>
    <row r="8193" spans="2:2" ht="16" x14ac:dyDescent="0.2">
      <c r="B8193" s="9"/>
    </row>
    <row r="8194" spans="2:2" ht="16" x14ac:dyDescent="0.2">
      <c r="B8194" s="9"/>
    </row>
    <row r="8195" spans="2:2" ht="16" x14ac:dyDescent="0.2">
      <c r="B8195" s="9"/>
    </row>
    <row r="8196" spans="2:2" ht="16" x14ac:dyDescent="0.2">
      <c r="B8196" s="9"/>
    </row>
    <row r="8197" spans="2:2" ht="16" x14ac:dyDescent="0.2">
      <c r="B8197" s="9"/>
    </row>
    <row r="8198" spans="2:2" ht="16" x14ac:dyDescent="0.2">
      <c r="B8198" s="9"/>
    </row>
    <row r="8199" spans="2:2" ht="16" x14ac:dyDescent="0.2">
      <c r="B8199" s="9"/>
    </row>
    <row r="8200" spans="2:2" ht="16" x14ac:dyDescent="0.2">
      <c r="B8200" s="9"/>
    </row>
    <row r="8201" spans="2:2" ht="16" x14ac:dyDescent="0.2">
      <c r="B8201" s="9"/>
    </row>
    <row r="8202" spans="2:2" ht="16" x14ac:dyDescent="0.2">
      <c r="B8202" s="9"/>
    </row>
    <row r="8203" spans="2:2" ht="16" x14ac:dyDescent="0.2">
      <c r="B8203" s="9"/>
    </row>
    <row r="8204" spans="2:2" ht="16" x14ac:dyDescent="0.2">
      <c r="B8204" s="9"/>
    </row>
    <row r="8205" spans="2:2" ht="16" x14ac:dyDescent="0.2">
      <c r="B8205" s="9"/>
    </row>
    <row r="8206" spans="2:2" ht="16" x14ac:dyDescent="0.2">
      <c r="B8206" s="9"/>
    </row>
    <row r="8207" spans="2:2" ht="16" x14ac:dyDescent="0.2">
      <c r="B8207" s="9"/>
    </row>
    <row r="8208" spans="2:2" ht="16" x14ac:dyDescent="0.2">
      <c r="B8208" s="9"/>
    </row>
    <row r="8209" spans="2:2" ht="16" x14ac:dyDescent="0.2">
      <c r="B8209" s="9"/>
    </row>
    <row r="8210" spans="2:2" ht="16" x14ac:dyDescent="0.2">
      <c r="B8210" s="9"/>
    </row>
    <row r="8211" spans="2:2" ht="16" x14ac:dyDescent="0.2">
      <c r="B8211" s="9"/>
    </row>
    <row r="8212" spans="2:2" ht="16" x14ac:dyDescent="0.2">
      <c r="B8212" s="9"/>
    </row>
    <row r="8213" spans="2:2" ht="16" x14ac:dyDescent="0.2">
      <c r="B8213" s="9"/>
    </row>
    <row r="8214" spans="2:2" ht="16" x14ac:dyDescent="0.2">
      <c r="B8214" s="9"/>
    </row>
    <row r="8215" spans="2:2" ht="16" x14ac:dyDescent="0.2">
      <c r="B8215" s="9"/>
    </row>
    <row r="8216" spans="2:2" ht="16" x14ac:dyDescent="0.2">
      <c r="B8216" s="9"/>
    </row>
    <row r="8217" spans="2:2" ht="16" x14ac:dyDescent="0.2">
      <c r="B8217" s="9"/>
    </row>
    <row r="8218" spans="2:2" ht="16" x14ac:dyDescent="0.2">
      <c r="B8218" s="9"/>
    </row>
    <row r="8219" spans="2:2" ht="16" x14ac:dyDescent="0.2">
      <c r="B8219" s="9"/>
    </row>
    <row r="8220" spans="2:2" ht="16" x14ac:dyDescent="0.2">
      <c r="B8220" s="9"/>
    </row>
    <row r="8221" spans="2:2" ht="16" x14ac:dyDescent="0.2">
      <c r="B8221" s="9"/>
    </row>
    <row r="8222" spans="2:2" ht="16" x14ac:dyDescent="0.2">
      <c r="B8222" s="9"/>
    </row>
    <row r="8223" spans="2:2" ht="16" x14ac:dyDescent="0.2">
      <c r="B8223" s="9"/>
    </row>
    <row r="8224" spans="2:2" ht="16" x14ac:dyDescent="0.2">
      <c r="B8224" s="9"/>
    </row>
    <row r="8225" spans="2:2" ht="16" x14ac:dyDescent="0.2">
      <c r="B8225" s="9"/>
    </row>
    <row r="8226" spans="2:2" ht="16" x14ac:dyDescent="0.2">
      <c r="B8226" s="9"/>
    </row>
    <row r="8227" spans="2:2" ht="16" x14ac:dyDescent="0.2">
      <c r="B8227" s="9"/>
    </row>
    <row r="8228" spans="2:2" ht="16" x14ac:dyDescent="0.2">
      <c r="B8228" s="9"/>
    </row>
    <row r="8229" spans="2:2" ht="16" x14ac:dyDescent="0.2">
      <c r="B8229" s="9"/>
    </row>
    <row r="8230" spans="2:2" ht="16" x14ac:dyDescent="0.2">
      <c r="B8230" s="9"/>
    </row>
    <row r="8231" spans="2:2" ht="16" x14ac:dyDescent="0.2">
      <c r="B8231" s="9"/>
    </row>
    <row r="8232" spans="2:2" ht="16" x14ac:dyDescent="0.2">
      <c r="B8232" s="9"/>
    </row>
    <row r="8233" spans="2:2" ht="16" x14ac:dyDescent="0.2">
      <c r="B8233" s="9"/>
    </row>
    <row r="8234" spans="2:2" ht="16" x14ac:dyDescent="0.2">
      <c r="B8234" s="9"/>
    </row>
    <row r="8235" spans="2:2" ht="16" x14ac:dyDescent="0.2">
      <c r="B8235" s="9"/>
    </row>
    <row r="8236" spans="2:2" ht="16" x14ac:dyDescent="0.2">
      <c r="B8236" s="9"/>
    </row>
    <row r="8237" spans="2:2" ht="16" x14ac:dyDescent="0.2">
      <c r="B8237" s="9"/>
    </row>
    <row r="8238" spans="2:2" ht="16" x14ac:dyDescent="0.2">
      <c r="B8238" s="9"/>
    </row>
    <row r="8239" spans="2:2" ht="16" x14ac:dyDescent="0.2">
      <c r="B8239" s="9"/>
    </row>
    <row r="8240" spans="2:2" ht="16" x14ac:dyDescent="0.2">
      <c r="B8240" s="9"/>
    </row>
    <row r="8241" spans="2:2" ht="16" x14ac:dyDescent="0.2">
      <c r="B8241" s="9"/>
    </row>
    <row r="8242" spans="2:2" ht="16" x14ac:dyDescent="0.2">
      <c r="B8242" s="9"/>
    </row>
    <row r="8243" spans="2:2" ht="16" x14ac:dyDescent="0.2">
      <c r="B8243" s="9"/>
    </row>
    <row r="8244" spans="2:2" ht="16" x14ac:dyDescent="0.2">
      <c r="B8244" s="9"/>
    </row>
    <row r="8245" spans="2:2" ht="16" x14ac:dyDescent="0.2">
      <c r="B8245" s="9"/>
    </row>
    <row r="8246" spans="2:2" ht="16" x14ac:dyDescent="0.2">
      <c r="B8246" s="9"/>
    </row>
    <row r="8247" spans="2:2" ht="16" x14ac:dyDescent="0.2">
      <c r="B8247" s="9"/>
    </row>
    <row r="8248" spans="2:2" ht="16" x14ac:dyDescent="0.2">
      <c r="B8248" s="9"/>
    </row>
    <row r="8249" spans="2:2" ht="16" x14ac:dyDescent="0.2">
      <c r="B8249" s="9"/>
    </row>
    <row r="8250" spans="2:2" ht="16" x14ac:dyDescent="0.2">
      <c r="B8250" s="9"/>
    </row>
    <row r="8251" spans="2:2" ht="16" x14ac:dyDescent="0.2">
      <c r="B8251" s="9"/>
    </row>
    <row r="8252" spans="2:2" ht="16" x14ac:dyDescent="0.2">
      <c r="B8252" s="9"/>
    </row>
    <row r="8253" spans="2:2" ht="16" x14ac:dyDescent="0.2">
      <c r="B8253" s="9"/>
    </row>
    <row r="8254" spans="2:2" ht="16" x14ac:dyDescent="0.2">
      <c r="B8254" s="9"/>
    </row>
    <row r="8255" spans="2:2" ht="16" x14ac:dyDescent="0.2">
      <c r="B8255" s="9"/>
    </row>
    <row r="8256" spans="2:2" ht="16" x14ac:dyDescent="0.2">
      <c r="B8256" s="9"/>
    </row>
    <row r="8257" spans="2:2" ht="16" x14ac:dyDescent="0.2">
      <c r="B8257" s="9"/>
    </row>
    <row r="8258" spans="2:2" ht="16" x14ac:dyDescent="0.2">
      <c r="B8258" s="9"/>
    </row>
    <row r="8259" spans="2:2" ht="16" x14ac:dyDescent="0.2">
      <c r="B8259" s="9"/>
    </row>
    <row r="8260" spans="2:2" ht="16" x14ac:dyDescent="0.2">
      <c r="B8260" s="9"/>
    </row>
    <row r="8261" spans="2:2" ht="16" x14ac:dyDescent="0.2">
      <c r="B8261" s="9"/>
    </row>
    <row r="8262" spans="2:2" ht="16" x14ac:dyDescent="0.2">
      <c r="B8262" s="9"/>
    </row>
    <row r="8263" spans="2:2" ht="16" x14ac:dyDescent="0.2">
      <c r="B8263" s="9"/>
    </row>
    <row r="8264" spans="2:2" ht="16" x14ac:dyDescent="0.2">
      <c r="B8264" s="9"/>
    </row>
    <row r="8265" spans="2:2" ht="16" x14ac:dyDescent="0.2">
      <c r="B8265" s="9"/>
    </row>
    <row r="8266" spans="2:2" ht="16" x14ac:dyDescent="0.2">
      <c r="B8266" s="9"/>
    </row>
    <row r="8267" spans="2:2" ht="16" x14ac:dyDescent="0.2">
      <c r="B8267" s="9"/>
    </row>
    <row r="8268" spans="2:2" ht="16" x14ac:dyDescent="0.2">
      <c r="B8268" s="9"/>
    </row>
    <row r="8269" spans="2:2" ht="16" x14ac:dyDescent="0.2">
      <c r="B8269" s="9"/>
    </row>
    <row r="8270" spans="2:2" ht="16" x14ac:dyDescent="0.2">
      <c r="B8270" s="9"/>
    </row>
    <row r="8271" spans="2:2" ht="16" x14ac:dyDescent="0.2">
      <c r="B8271" s="9"/>
    </row>
    <row r="8272" spans="2:2" ht="16" x14ac:dyDescent="0.2">
      <c r="B8272" s="9"/>
    </row>
    <row r="8273" spans="2:2" ht="16" x14ac:dyDescent="0.2">
      <c r="B8273" s="9"/>
    </row>
    <row r="8274" spans="2:2" ht="16" x14ac:dyDescent="0.2">
      <c r="B8274" s="9"/>
    </row>
    <row r="8275" spans="2:2" ht="16" x14ac:dyDescent="0.2">
      <c r="B8275" s="9"/>
    </row>
    <row r="8276" spans="2:2" ht="16" x14ac:dyDescent="0.2">
      <c r="B8276" s="9"/>
    </row>
    <row r="8277" spans="2:2" ht="16" x14ac:dyDescent="0.2">
      <c r="B8277" s="9"/>
    </row>
    <row r="8278" spans="2:2" ht="16" x14ac:dyDescent="0.2">
      <c r="B8278" s="9"/>
    </row>
    <row r="8279" spans="2:2" ht="16" x14ac:dyDescent="0.2">
      <c r="B8279" s="9"/>
    </row>
    <row r="8280" spans="2:2" ht="16" x14ac:dyDescent="0.2">
      <c r="B8280" s="9"/>
    </row>
    <row r="8281" spans="2:2" ht="16" x14ac:dyDescent="0.2">
      <c r="B8281" s="9"/>
    </row>
    <row r="8282" spans="2:2" ht="16" x14ac:dyDescent="0.2">
      <c r="B8282" s="9"/>
    </row>
    <row r="8283" spans="2:2" ht="16" x14ac:dyDescent="0.2">
      <c r="B8283" s="9"/>
    </row>
    <row r="8284" spans="2:2" ht="16" x14ac:dyDescent="0.2">
      <c r="B8284" s="9"/>
    </row>
    <row r="8285" spans="2:2" ht="16" x14ac:dyDescent="0.2">
      <c r="B8285" s="9"/>
    </row>
    <row r="8286" spans="2:2" ht="16" x14ac:dyDescent="0.2">
      <c r="B8286" s="9"/>
    </row>
    <row r="8287" spans="2:2" ht="16" x14ac:dyDescent="0.2">
      <c r="B8287" s="9"/>
    </row>
    <row r="8288" spans="2:2" ht="16" x14ac:dyDescent="0.2">
      <c r="B8288" s="9"/>
    </row>
    <row r="8289" spans="2:2" ht="16" x14ac:dyDescent="0.2">
      <c r="B8289" s="9"/>
    </row>
    <row r="8290" spans="2:2" ht="16" x14ac:dyDescent="0.2">
      <c r="B8290" s="9"/>
    </row>
    <row r="8291" spans="2:2" ht="16" x14ac:dyDescent="0.2">
      <c r="B8291" s="9"/>
    </row>
    <row r="8292" spans="2:2" ht="16" x14ac:dyDescent="0.2">
      <c r="B8292" s="9"/>
    </row>
    <row r="8293" spans="2:2" ht="16" x14ac:dyDescent="0.2">
      <c r="B8293" s="9"/>
    </row>
    <row r="8294" spans="2:2" ht="16" x14ac:dyDescent="0.2">
      <c r="B8294" s="9"/>
    </row>
    <row r="8295" spans="2:2" ht="16" x14ac:dyDescent="0.2">
      <c r="B8295" s="9"/>
    </row>
    <row r="8296" spans="2:2" ht="16" x14ac:dyDescent="0.2">
      <c r="B8296" s="9"/>
    </row>
    <row r="8297" spans="2:2" ht="16" x14ac:dyDescent="0.2">
      <c r="B8297" s="9"/>
    </row>
    <row r="8298" spans="2:2" ht="16" x14ac:dyDescent="0.2">
      <c r="B8298" s="9"/>
    </row>
    <row r="8299" spans="2:2" ht="16" x14ac:dyDescent="0.2">
      <c r="B8299" s="9"/>
    </row>
    <row r="8300" spans="2:2" ht="16" x14ac:dyDescent="0.2">
      <c r="B8300" s="9"/>
    </row>
    <row r="8301" spans="2:2" ht="16" x14ac:dyDescent="0.2">
      <c r="B8301" s="9"/>
    </row>
    <row r="8302" spans="2:2" ht="16" x14ac:dyDescent="0.2">
      <c r="B8302" s="9"/>
    </row>
    <row r="8303" spans="2:2" ht="16" x14ac:dyDescent="0.2">
      <c r="B8303" s="9"/>
    </row>
    <row r="8304" spans="2:2" ht="16" x14ac:dyDescent="0.2">
      <c r="B8304" s="9"/>
    </row>
    <row r="8305" spans="2:2" ht="16" x14ac:dyDescent="0.2">
      <c r="B8305" s="9"/>
    </row>
    <row r="8306" spans="2:2" ht="16" x14ac:dyDescent="0.2">
      <c r="B8306" s="9"/>
    </row>
    <row r="8307" spans="2:2" ht="16" x14ac:dyDescent="0.2">
      <c r="B8307" s="9"/>
    </row>
    <row r="8308" spans="2:2" ht="16" x14ac:dyDescent="0.2">
      <c r="B8308" s="9"/>
    </row>
    <row r="8309" spans="2:2" ht="16" x14ac:dyDescent="0.2">
      <c r="B8309" s="9"/>
    </row>
    <row r="8310" spans="2:2" ht="16" x14ac:dyDescent="0.2">
      <c r="B8310" s="9"/>
    </row>
    <row r="8311" spans="2:2" ht="16" x14ac:dyDescent="0.2">
      <c r="B8311" s="9"/>
    </row>
    <row r="8312" spans="2:2" ht="16" x14ac:dyDescent="0.2">
      <c r="B8312" s="9"/>
    </row>
    <row r="8313" spans="2:2" ht="16" x14ac:dyDescent="0.2">
      <c r="B8313" s="9"/>
    </row>
    <row r="8314" spans="2:2" ht="16" x14ac:dyDescent="0.2">
      <c r="B8314" s="9"/>
    </row>
    <row r="8315" spans="2:2" ht="16" x14ac:dyDescent="0.2">
      <c r="B8315" s="9"/>
    </row>
    <row r="8316" spans="2:2" ht="16" x14ac:dyDescent="0.2">
      <c r="B8316" s="9"/>
    </row>
    <row r="8317" spans="2:2" ht="16" x14ac:dyDescent="0.2">
      <c r="B8317" s="9"/>
    </row>
    <row r="8318" spans="2:2" ht="16" x14ac:dyDescent="0.2">
      <c r="B8318" s="9"/>
    </row>
    <row r="8319" spans="2:2" ht="16" x14ac:dyDescent="0.2">
      <c r="B8319" s="9"/>
    </row>
    <row r="8320" spans="2:2" ht="16" x14ac:dyDescent="0.2">
      <c r="B8320" s="9"/>
    </row>
    <row r="8321" spans="2:2" ht="16" x14ac:dyDescent="0.2">
      <c r="B8321" s="9"/>
    </row>
    <row r="8322" spans="2:2" ht="16" x14ac:dyDescent="0.2">
      <c r="B8322" s="9"/>
    </row>
    <row r="8323" spans="2:2" ht="16" x14ac:dyDescent="0.2">
      <c r="B8323" s="9"/>
    </row>
    <row r="8324" spans="2:2" ht="16" x14ac:dyDescent="0.2">
      <c r="B8324" s="9"/>
    </row>
    <row r="8325" spans="2:2" ht="16" x14ac:dyDescent="0.2">
      <c r="B8325" s="9"/>
    </row>
    <row r="8326" spans="2:2" ht="16" x14ac:dyDescent="0.2">
      <c r="B8326" s="9"/>
    </row>
    <row r="8327" spans="2:2" ht="16" x14ac:dyDescent="0.2">
      <c r="B8327" s="9"/>
    </row>
    <row r="8328" spans="2:2" ht="16" x14ac:dyDescent="0.2">
      <c r="B8328" s="9"/>
    </row>
    <row r="8329" spans="2:2" ht="16" x14ac:dyDescent="0.2">
      <c r="B8329" s="9"/>
    </row>
    <row r="8330" spans="2:2" ht="16" x14ac:dyDescent="0.2">
      <c r="B8330" s="9"/>
    </row>
    <row r="8331" spans="2:2" ht="16" x14ac:dyDescent="0.2">
      <c r="B8331" s="9"/>
    </row>
    <row r="8332" spans="2:2" ht="16" x14ac:dyDescent="0.2">
      <c r="B8332" s="9"/>
    </row>
    <row r="8333" spans="2:2" ht="16" x14ac:dyDescent="0.2">
      <c r="B8333" s="9"/>
    </row>
    <row r="8334" spans="2:2" ht="16" x14ac:dyDescent="0.2">
      <c r="B8334" s="9"/>
    </row>
    <row r="8335" spans="2:2" ht="16" x14ac:dyDescent="0.2">
      <c r="B8335" s="9"/>
    </row>
    <row r="8336" spans="2:2" ht="16" x14ac:dyDescent="0.2">
      <c r="B8336" s="9"/>
    </row>
    <row r="8337" spans="2:2" ht="16" x14ac:dyDescent="0.2">
      <c r="B8337" s="9"/>
    </row>
    <row r="8338" spans="2:2" ht="16" x14ac:dyDescent="0.2">
      <c r="B8338" s="9"/>
    </row>
    <row r="8339" spans="2:2" ht="16" x14ac:dyDescent="0.2">
      <c r="B8339" s="9"/>
    </row>
    <row r="8340" spans="2:2" ht="16" x14ac:dyDescent="0.2">
      <c r="B8340" s="9"/>
    </row>
    <row r="8341" spans="2:2" ht="16" x14ac:dyDescent="0.2">
      <c r="B8341" s="9"/>
    </row>
    <row r="8342" spans="2:2" ht="16" x14ac:dyDescent="0.2">
      <c r="B8342" s="9"/>
    </row>
    <row r="8343" spans="2:2" ht="16" x14ac:dyDescent="0.2">
      <c r="B8343" s="9"/>
    </row>
    <row r="8344" spans="2:2" ht="16" x14ac:dyDescent="0.2">
      <c r="B8344" s="9"/>
    </row>
    <row r="8345" spans="2:2" ht="16" x14ac:dyDescent="0.2">
      <c r="B8345" s="9"/>
    </row>
    <row r="8346" spans="2:2" ht="16" x14ac:dyDescent="0.2">
      <c r="B8346" s="9"/>
    </row>
    <row r="8347" spans="2:2" ht="16" x14ac:dyDescent="0.2">
      <c r="B8347" s="9"/>
    </row>
    <row r="8348" spans="2:2" ht="16" x14ac:dyDescent="0.2">
      <c r="B8348" s="9"/>
    </row>
    <row r="8349" spans="2:2" ht="16" x14ac:dyDescent="0.2">
      <c r="B8349" s="9"/>
    </row>
    <row r="8350" spans="2:2" ht="16" x14ac:dyDescent="0.2">
      <c r="B8350" s="9"/>
    </row>
    <row r="8351" spans="2:2" ht="16" x14ac:dyDescent="0.2">
      <c r="B8351" s="9"/>
    </row>
    <row r="8352" spans="2:2" ht="16" x14ac:dyDescent="0.2">
      <c r="B8352" s="9"/>
    </row>
    <row r="8353" spans="2:2" ht="16" x14ac:dyDescent="0.2">
      <c r="B8353" s="9"/>
    </row>
    <row r="8354" spans="2:2" ht="16" x14ac:dyDescent="0.2">
      <c r="B8354" s="9"/>
    </row>
    <row r="8355" spans="2:2" ht="16" x14ac:dyDescent="0.2">
      <c r="B8355" s="9"/>
    </row>
    <row r="8356" spans="2:2" ht="16" x14ac:dyDescent="0.2">
      <c r="B8356" s="9"/>
    </row>
    <row r="8357" spans="2:2" ht="16" x14ac:dyDescent="0.2">
      <c r="B8357" s="9"/>
    </row>
    <row r="8358" spans="2:2" ht="16" x14ac:dyDescent="0.2">
      <c r="B8358" s="9"/>
    </row>
    <row r="8359" spans="2:2" ht="16" x14ac:dyDescent="0.2">
      <c r="B8359" s="9"/>
    </row>
    <row r="8360" spans="2:2" ht="16" x14ac:dyDescent="0.2">
      <c r="B8360" s="9"/>
    </row>
    <row r="8361" spans="2:2" ht="16" x14ac:dyDescent="0.2">
      <c r="B8361" s="9"/>
    </row>
    <row r="8362" spans="2:2" ht="16" x14ac:dyDescent="0.2">
      <c r="B8362" s="9"/>
    </row>
    <row r="8363" spans="2:2" ht="16" x14ac:dyDescent="0.2">
      <c r="B8363" s="9"/>
    </row>
    <row r="8364" spans="2:2" ht="16" x14ac:dyDescent="0.2">
      <c r="B8364" s="9"/>
    </row>
    <row r="8365" spans="2:2" ht="16" x14ac:dyDescent="0.2">
      <c r="B8365" s="9"/>
    </row>
    <row r="8366" spans="2:2" ht="16" x14ac:dyDescent="0.2">
      <c r="B8366" s="9"/>
    </row>
    <row r="8367" spans="2:2" ht="16" x14ac:dyDescent="0.2">
      <c r="B8367" s="9"/>
    </row>
    <row r="8368" spans="2:2" ht="16" x14ac:dyDescent="0.2">
      <c r="B8368" s="9"/>
    </row>
    <row r="8369" spans="2:2" ht="16" x14ac:dyDescent="0.2">
      <c r="B8369" s="9"/>
    </row>
    <row r="8370" spans="2:2" ht="16" x14ac:dyDescent="0.2">
      <c r="B8370" s="9"/>
    </row>
    <row r="8371" spans="2:2" ht="16" x14ac:dyDescent="0.2">
      <c r="B8371" s="9"/>
    </row>
    <row r="8372" spans="2:2" ht="16" x14ac:dyDescent="0.2">
      <c r="B8372" s="9"/>
    </row>
    <row r="8373" spans="2:2" ht="16" x14ac:dyDescent="0.2">
      <c r="B8373" s="9"/>
    </row>
    <row r="8374" spans="2:2" ht="16" x14ac:dyDescent="0.2">
      <c r="B8374" s="9"/>
    </row>
    <row r="8375" spans="2:2" ht="16" x14ac:dyDescent="0.2">
      <c r="B8375" s="9"/>
    </row>
    <row r="8376" spans="2:2" ht="16" x14ac:dyDescent="0.2">
      <c r="B8376" s="9"/>
    </row>
    <row r="8377" spans="2:2" ht="16" x14ac:dyDescent="0.2">
      <c r="B8377" s="9"/>
    </row>
    <row r="8378" spans="2:2" ht="16" x14ac:dyDescent="0.2">
      <c r="B8378" s="9"/>
    </row>
    <row r="8379" spans="2:2" ht="16" x14ac:dyDescent="0.2">
      <c r="B8379" s="9"/>
    </row>
    <row r="8380" spans="2:2" ht="16" x14ac:dyDescent="0.2">
      <c r="B8380" s="9"/>
    </row>
    <row r="8381" spans="2:2" ht="16" x14ac:dyDescent="0.2">
      <c r="B8381" s="9"/>
    </row>
    <row r="8382" spans="2:2" ht="16" x14ac:dyDescent="0.2">
      <c r="B8382" s="9"/>
    </row>
    <row r="8383" spans="2:2" ht="16" x14ac:dyDescent="0.2">
      <c r="B8383" s="9"/>
    </row>
    <row r="8384" spans="2:2" ht="16" x14ac:dyDescent="0.2">
      <c r="B8384" s="9"/>
    </row>
    <row r="8385" spans="2:2" ht="16" x14ac:dyDescent="0.2">
      <c r="B8385" s="9"/>
    </row>
    <row r="8386" spans="2:2" ht="16" x14ac:dyDescent="0.2">
      <c r="B8386" s="9"/>
    </row>
    <row r="8387" spans="2:2" ht="16" x14ac:dyDescent="0.2">
      <c r="B8387" s="9"/>
    </row>
    <row r="8388" spans="2:2" ht="16" x14ac:dyDescent="0.2">
      <c r="B8388" s="9"/>
    </row>
    <row r="8389" spans="2:2" ht="16" x14ac:dyDescent="0.2">
      <c r="B8389" s="9"/>
    </row>
    <row r="8390" spans="2:2" ht="16" x14ac:dyDescent="0.2">
      <c r="B8390" s="9"/>
    </row>
    <row r="8391" spans="2:2" ht="16" x14ac:dyDescent="0.2">
      <c r="B8391" s="9"/>
    </row>
    <row r="8392" spans="2:2" ht="16" x14ac:dyDescent="0.2">
      <c r="B8392" s="9"/>
    </row>
    <row r="8393" spans="2:2" ht="16" x14ac:dyDescent="0.2">
      <c r="B8393" s="9"/>
    </row>
    <row r="8394" spans="2:2" ht="16" x14ac:dyDescent="0.2">
      <c r="B8394" s="9"/>
    </row>
    <row r="8395" spans="2:2" ht="16" x14ac:dyDescent="0.2">
      <c r="B8395" s="9"/>
    </row>
    <row r="8396" spans="2:2" ht="16" x14ac:dyDescent="0.2">
      <c r="B8396" s="9"/>
    </row>
    <row r="8397" spans="2:2" ht="16" x14ac:dyDescent="0.2">
      <c r="B8397" s="9"/>
    </row>
    <row r="8398" spans="2:2" ht="16" x14ac:dyDescent="0.2">
      <c r="B8398" s="9"/>
    </row>
    <row r="8399" spans="2:2" ht="16" x14ac:dyDescent="0.2">
      <c r="B8399" s="9"/>
    </row>
    <row r="8400" spans="2:2" ht="16" x14ac:dyDescent="0.2">
      <c r="B8400" s="9"/>
    </row>
    <row r="8401" spans="2:2" ht="16" x14ac:dyDescent="0.2">
      <c r="B8401" s="9"/>
    </row>
    <row r="8402" spans="2:2" ht="16" x14ac:dyDescent="0.2">
      <c r="B8402" s="9"/>
    </row>
    <row r="8403" spans="2:2" ht="16" x14ac:dyDescent="0.2">
      <c r="B8403" s="9"/>
    </row>
    <row r="8404" spans="2:2" ht="16" x14ac:dyDescent="0.2">
      <c r="B8404" s="9"/>
    </row>
    <row r="8405" spans="2:2" ht="16" x14ac:dyDescent="0.2">
      <c r="B8405" s="9"/>
    </row>
    <row r="8406" spans="2:2" ht="16" x14ac:dyDescent="0.2">
      <c r="B8406" s="9"/>
    </row>
    <row r="8407" spans="2:2" ht="16" x14ac:dyDescent="0.2">
      <c r="B8407" s="9"/>
    </row>
    <row r="8408" spans="2:2" ht="16" x14ac:dyDescent="0.2">
      <c r="B8408" s="9"/>
    </row>
    <row r="8409" spans="2:2" ht="16" x14ac:dyDescent="0.2">
      <c r="B8409" s="9"/>
    </row>
    <row r="8410" spans="2:2" ht="16" x14ac:dyDescent="0.2">
      <c r="B8410" s="9"/>
    </row>
    <row r="8411" spans="2:2" ht="16" x14ac:dyDescent="0.2">
      <c r="B8411" s="9"/>
    </row>
    <row r="8412" spans="2:2" ht="16" x14ac:dyDescent="0.2">
      <c r="B8412" s="9"/>
    </row>
    <row r="8413" spans="2:2" ht="16" x14ac:dyDescent="0.2">
      <c r="B8413" s="9"/>
    </row>
    <row r="8414" spans="2:2" ht="16" x14ac:dyDescent="0.2">
      <c r="B8414" s="9"/>
    </row>
    <row r="8415" spans="2:2" ht="16" x14ac:dyDescent="0.2">
      <c r="B8415" s="9"/>
    </row>
    <row r="8416" spans="2:2" ht="16" x14ac:dyDescent="0.2">
      <c r="B8416" s="9"/>
    </row>
    <row r="8417" spans="2:2" ht="16" x14ac:dyDescent="0.2">
      <c r="B8417" s="9"/>
    </row>
    <row r="8418" spans="2:2" ht="16" x14ac:dyDescent="0.2">
      <c r="B8418" s="9"/>
    </row>
    <row r="8419" spans="2:2" ht="16" x14ac:dyDescent="0.2">
      <c r="B8419" s="9"/>
    </row>
    <row r="8420" spans="2:2" ht="16" x14ac:dyDescent="0.2">
      <c r="B8420" s="9"/>
    </row>
    <row r="8421" spans="2:2" ht="16" x14ac:dyDescent="0.2">
      <c r="B8421" s="9"/>
    </row>
    <row r="8422" spans="2:2" ht="16" x14ac:dyDescent="0.2">
      <c r="B8422" s="9"/>
    </row>
    <row r="8423" spans="2:2" ht="16" x14ac:dyDescent="0.2">
      <c r="B8423" s="9"/>
    </row>
    <row r="8424" spans="2:2" ht="16" x14ac:dyDescent="0.2">
      <c r="B8424" s="9"/>
    </row>
    <row r="8425" spans="2:2" ht="16" x14ac:dyDescent="0.2">
      <c r="B8425" s="9"/>
    </row>
    <row r="8426" spans="2:2" ht="16" x14ac:dyDescent="0.2">
      <c r="B8426" s="9"/>
    </row>
    <row r="8427" spans="2:2" ht="16" x14ac:dyDescent="0.2">
      <c r="B8427" s="9"/>
    </row>
    <row r="8428" spans="2:2" ht="16" x14ac:dyDescent="0.2">
      <c r="B8428" s="9"/>
    </row>
    <row r="8429" spans="2:2" ht="16" x14ac:dyDescent="0.2">
      <c r="B8429" s="9"/>
    </row>
    <row r="8430" spans="2:2" ht="16" x14ac:dyDescent="0.2">
      <c r="B8430" s="9"/>
    </row>
    <row r="8431" spans="2:2" ht="16" x14ac:dyDescent="0.2">
      <c r="B8431" s="9"/>
    </row>
    <row r="8432" spans="2:2" ht="16" x14ac:dyDescent="0.2">
      <c r="B8432" s="9"/>
    </row>
    <row r="8433" spans="2:2" ht="16" x14ac:dyDescent="0.2">
      <c r="B8433" s="9"/>
    </row>
    <row r="8434" spans="2:2" ht="16" x14ac:dyDescent="0.2">
      <c r="B8434" s="9"/>
    </row>
    <row r="8435" spans="2:2" ht="16" x14ac:dyDescent="0.2">
      <c r="B8435" s="9"/>
    </row>
    <row r="8436" spans="2:2" ht="16" x14ac:dyDescent="0.2">
      <c r="B8436" s="9"/>
    </row>
    <row r="8437" spans="2:2" ht="16" x14ac:dyDescent="0.2">
      <c r="B8437" s="9"/>
    </row>
    <row r="8438" spans="2:2" ht="16" x14ac:dyDescent="0.2">
      <c r="B8438" s="9"/>
    </row>
    <row r="8439" spans="2:2" ht="16" x14ac:dyDescent="0.2">
      <c r="B8439" s="9"/>
    </row>
    <row r="8440" spans="2:2" ht="16" x14ac:dyDescent="0.2">
      <c r="B8440" s="9"/>
    </row>
    <row r="8441" spans="2:2" ht="16" x14ac:dyDescent="0.2">
      <c r="B8441" s="9"/>
    </row>
    <row r="8442" spans="2:2" ht="16" x14ac:dyDescent="0.2">
      <c r="B8442" s="9"/>
    </row>
    <row r="8443" spans="2:2" ht="16" x14ac:dyDescent="0.2">
      <c r="B8443" s="9"/>
    </row>
    <row r="8444" spans="2:2" ht="16" x14ac:dyDescent="0.2">
      <c r="B8444" s="9"/>
    </row>
    <row r="8445" spans="2:2" ht="16" x14ac:dyDescent="0.2">
      <c r="B8445" s="9"/>
    </row>
    <row r="8446" spans="2:2" ht="16" x14ac:dyDescent="0.2">
      <c r="B8446" s="9"/>
    </row>
    <row r="8447" spans="2:2" ht="16" x14ac:dyDescent="0.2">
      <c r="B8447" s="9"/>
    </row>
    <row r="8448" spans="2:2" ht="16" x14ac:dyDescent="0.2">
      <c r="B8448" s="9"/>
    </row>
    <row r="8449" spans="2:2" ht="16" x14ac:dyDescent="0.2">
      <c r="B8449" s="9"/>
    </row>
    <row r="8450" spans="2:2" ht="16" x14ac:dyDescent="0.2">
      <c r="B8450" s="9"/>
    </row>
    <row r="8451" spans="2:2" ht="16" x14ac:dyDescent="0.2">
      <c r="B8451" s="9"/>
    </row>
    <row r="8452" spans="2:2" ht="16" x14ac:dyDescent="0.2">
      <c r="B8452" s="9"/>
    </row>
    <row r="8453" spans="2:2" ht="16" x14ac:dyDescent="0.2">
      <c r="B8453" s="9"/>
    </row>
    <row r="8454" spans="2:2" ht="16" x14ac:dyDescent="0.2">
      <c r="B8454" s="9"/>
    </row>
    <row r="8455" spans="2:2" ht="16" x14ac:dyDescent="0.2">
      <c r="B8455" s="9"/>
    </row>
    <row r="8456" spans="2:2" ht="16" x14ac:dyDescent="0.2">
      <c r="B8456" s="9"/>
    </row>
    <row r="8457" spans="2:2" ht="16" x14ac:dyDescent="0.2">
      <c r="B8457" s="9"/>
    </row>
    <row r="8458" spans="2:2" ht="16" x14ac:dyDescent="0.2">
      <c r="B8458" s="9"/>
    </row>
    <row r="8459" spans="2:2" ht="16" x14ac:dyDescent="0.2">
      <c r="B8459" s="9"/>
    </row>
    <row r="8460" spans="2:2" ht="16" x14ac:dyDescent="0.2">
      <c r="B8460" s="9"/>
    </row>
    <row r="8461" spans="2:2" ht="16" x14ac:dyDescent="0.2">
      <c r="B8461" s="9"/>
    </row>
    <row r="8462" spans="2:2" ht="16" x14ac:dyDescent="0.2">
      <c r="B8462" s="9"/>
    </row>
    <row r="8463" spans="2:2" ht="16" x14ac:dyDescent="0.2">
      <c r="B8463" s="9"/>
    </row>
    <row r="8464" spans="2:2" ht="16" x14ac:dyDescent="0.2">
      <c r="B8464" s="9"/>
    </row>
    <row r="8465" spans="2:2" ht="16" x14ac:dyDescent="0.2">
      <c r="B8465" s="9"/>
    </row>
    <row r="8466" spans="2:2" ht="16" x14ac:dyDescent="0.2">
      <c r="B8466" s="9"/>
    </row>
    <row r="8467" spans="2:2" ht="16" x14ac:dyDescent="0.2">
      <c r="B8467" s="9"/>
    </row>
    <row r="8468" spans="2:2" ht="16" x14ac:dyDescent="0.2">
      <c r="B8468" s="9"/>
    </row>
    <row r="8469" spans="2:2" ht="16" x14ac:dyDescent="0.2">
      <c r="B8469" s="9"/>
    </row>
    <row r="8470" spans="2:2" ht="16" x14ac:dyDescent="0.2">
      <c r="B8470" s="9"/>
    </row>
    <row r="8471" spans="2:2" ht="16" x14ac:dyDescent="0.2">
      <c r="B8471" s="9"/>
    </row>
    <row r="8472" spans="2:2" ht="16" x14ac:dyDescent="0.2">
      <c r="B8472" s="9"/>
    </row>
    <row r="8473" spans="2:2" ht="16" x14ac:dyDescent="0.2">
      <c r="B8473" s="9"/>
    </row>
    <row r="8474" spans="2:2" ht="16" x14ac:dyDescent="0.2">
      <c r="B8474" s="9"/>
    </row>
    <row r="8475" spans="2:2" ht="16" x14ac:dyDescent="0.2">
      <c r="B8475" s="9"/>
    </row>
    <row r="8476" spans="2:2" ht="16" x14ac:dyDescent="0.2">
      <c r="B8476" s="9"/>
    </row>
    <row r="8477" spans="2:2" ht="16" x14ac:dyDescent="0.2">
      <c r="B8477" s="9"/>
    </row>
    <row r="8478" spans="2:2" ht="16" x14ac:dyDescent="0.2">
      <c r="B8478" s="9"/>
    </row>
    <row r="8479" spans="2:2" ht="16" x14ac:dyDescent="0.2">
      <c r="B8479" s="9"/>
    </row>
    <row r="8480" spans="2:2" ht="16" x14ac:dyDescent="0.2">
      <c r="B8480" s="9"/>
    </row>
    <row r="8481" spans="2:2" ht="16" x14ac:dyDescent="0.2">
      <c r="B8481" s="9"/>
    </row>
    <row r="8482" spans="2:2" ht="16" x14ac:dyDescent="0.2">
      <c r="B8482" s="9"/>
    </row>
    <row r="8483" spans="2:2" ht="16" x14ac:dyDescent="0.2">
      <c r="B8483" s="9"/>
    </row>
    <row r="8484" spans="2:2" ht="16" x14ac:dyDescent="0.2">
      <c r="B8484" s="9"/>
    </row>
    <row r="8485" spans="2:2" ht="16" x14ac:dyDescent="0.2">
      <c r="B8485" s="9"/>
    </row>
    <row r="8486" spans="2:2" ht="16" x14ac:dyDescent="0.2">
      <c r="B8486" s="9"/>
    </row>
    <row r="8487" spans="2:2" ht="16" x14ac:dyDescent="0.2">
      <c r="B8487" s="9"/>
    </row>
    <row r="8488" spans="2:2" ht="16" x14ac:dyDescent="0.2">
      <c r="B8488" s="9"/>
    </row>
    <row r="8489" spans="2:2" ht="16" x14ac:dyDescent="0.2">
      <c r="B8489" s="9"/>
    </row>
    <row r="8490" spans="2:2" ht="16" x14ac:dyDescent="0.2">
      <c r="B8490" s="9"/>
    </row>
    <row r="8491" spans="2:2" ht="16" x14ac:dyDescent="0.2">
      <c r="B8491" s="9"/>
    </row>
    <row r="8492" spans="2:2" ht="16" x14ac:dyDescent="0.2">
      <c r="B8492" s="9"/>
    </row>
    <row r="8493" spans="2:2" ht="16" x14ac:dyDescent="0.2">
      <c r="B8493" s="9"/>
    </row>
    <row r="8494" spans="2:2" ht="16" x14ac:dyDescent="0.2">
      <c r="B8494" s="9"/>
    </row>
    <row r="8495" spans="2:2" ht="16" x14ac:dyDescent="0.2">
      <c r="B8495" s="9"/>
    </row>
    <row r="8496" spans="2:2" ht="16" x14ac:dyDescent="0.2">
      <c r="B8496" s="9"/>
    </row>
    <row r="8497" spans="2:2" ht="16" x14ac:dyDescent="0.2">
      <c r="B8497" s="9"/>
    </row>
    <row r="8498" spans="2:2" ht="16" x14ac:dyDescent="0.2">
      <c r="B8498" s="9"/>
    </row>
    <row r="8499" spans="2:2" ht="16" x14ac:dyDescent="0.2">
      <c r="B8499" s="9"/>
    </row>
    <row r="8500" spans="2:2" ht="16" x14ac:dyDescent="0.2">
      <c r="B8500" s="9"/>
    </row>
    <row r="8501" spans="2:2" ht="16" x14ac:dyDescent="0.2">
      <c r="B8501" s="9"/>
    </row>
    <row r="8502" spans="2:2" ht="16" x14ac:dyDescent="0.2">
      <c r="B8502" s="9"/>
    </row>
    <row r="8503" spans="2:2" ht="16" x14ac:dyDescent="0.2">
      <c r="B8503" s="9"/>
    </row>
    <row r="8504" spans="2:2" ht="16" x14ac:dyDescent="0.2">
      <c r="B8504" s="9"/>
    </row>
    <row r="8505" spans="2:2" ht="16" x14ac:dyDescent="0.2">
      <c r="B8505" s="9"/>
    </row>
    <row r="8506" spans="2:2" ht="16" x14ac:dyDescent="0.2">
      <c r="B8506" s="9"/>
    </row>
    <row r="8507" spans="2:2" ht="16" x14ac:dyDescent="0.2">
      <c r="B8507" s="9"/>
    </row>
    <row r="8508" spans="2:2" ht="16" x14ac:dyDescent="0.2">
      <c r="B8508" s="9"/>
    </row>
    <row r="8509" spans="2:2" ht="16" x14ac:dyDescent="0.2">
      <c r="B8509" s="9"/>
    </row>
    <row r="8510" spans="2:2" ht="16" x14ac:dyDescent="0.2">
      <c r="B8510" s="9"/>
    </row>
    <row r="8511" spans="2:2" ht="16" x14ac:dyDescent="0.2">
      <c r="B8511" s="9"/>
    </row>
    <row r="8512" spans="2:2" ht="16" x14ac:dyDescent="0.2">
      <c r="B8512" s="9"/>
    </row>
    <row r="8513" spans="2:2" ht="16" x14ac:dyDescent="0.2">
      <c r="B8513" s="9"/>
    </row>
    <row r="8514" spans="2:2" ht="16" x14ac:dyDescent="0.2">
      <c r="B8514" s="9"/>
    </row>
    <row r="8515" spans="2:2" ht="16" x14ac:dyDescent="0.2">
      <c r="B8515" s="9"/>
    </row>
    <row r="8516" spans="2:2" ht="16" x14ac:dyDescent="0.2">
      <c r="B8516" s="9"/>
    </row>
    <row r="8517" spans="2:2" ht="16" x14ac:dyDescent="0.2">
      <c r="B8517" s="9"/>
    </row>
    <row r="8518" spans="2:2" ht="16" x14ac:dyDescent="0.2">
      <c r="B8518" s="9"/>
    </row>
    <row r="8519" spans="2:2" ht="16" x14ac:dyDescent="0.2">
      <c r="B8519" s="9"/>
    </row>
    <row r="8520" spans="2:2" ht="16" x14ac:dyDescent="0.2">
      <c r="B8520" s="9"/>
    </row>
    <row r="8521" spans="2:2" ht="16" x14ac:dyDescent="0.2">
      <c r="B8521" s="9"/>
    </row>
    <row r="8522" spans="2:2" ht="16" x14ac:dyDescent="0.2">
      <c r="B8522" s="9"/>
    </row>
    <row r="8523" spans="2:2" ht="16" x14ac:dyDescent="0.2">
      <c r="B8523" s="9"/>
    </row>
    <row r="8524" spans="2:2" ht="16" x14ac:dyDescent="0.2">
      <c r="B8524" s="9"/>
    </row>
    <row r="8525" spans="2:2" ht="16" x14ac:dyDescent="0.2">
      <c r="B8525" s="9"/>
    </row>
    <row r="8526" spans="2:2" ht="16" x14ac:dyDescent="0.2">
      <c r="B8526" s="9"/>
    </row>
    <row r="8527" spans="2:2" ht="16" x14ac:dyDescent="0.2">
      <c r="B8527" s="9"/>
    </row>
    <row r="8528" spans="2:2" ht="16" x14ac:dyDescent="0.2">
      <c r="B8528" s="9"/>
    </row>
    <row r="8529" spans="2:2" ht="16" x14ac:dyDescent="0.2">
      <c r="B8529" s="9"/>
    </row>
    <row r="8530" spans="2:2" ht="16" x14ac:dyDescent="0.2">
      <c r="B8530" s="9"/>
    </row>
    <row r="8531" spans="2:2" ht="16" x14ac:dyDescent="0.2">
      <c r="B8531" s="9"/>
    </row>
    <row r="8532" spans="2:2" ht="16" x14ac:dyDescent="0.2">
      <c r="B8532" s="9"/>
    </row>
    <row r="8533" spans="2:2" ht="16" x14ac:dyDescent="0.2">
      <c r="B8533" s="9"/>
    </row>
    <row r="8534" spans="2:2" ht="16" x14ac:dyDescent="0.2">
      <c r="B8534" s="9"/>
    </row>
    <row r="8535" spans="2:2" ht="16" x14ac:dyDescent="0.2">
      <c r="B8535" s="9"/>
    </row>
    <row r="8536" spans="2:2" ht="16" x14ac:dyDescent="0.2">
      <c r="B8536" s="9"/>
    </row>
    <row r="8537" spans="2:2" ht="16" x14ac:dyDescent="0.2">
      <c r="B8537" s="9"/>
    </row>
    <row r="8538" spans="2:2" ht="16" x14ac:dyDescent="0.2">
      <c r="B8538" s="9"/>
    </row>
    <row r="8539" spans="2:2" ht="16" x14ac:dyDescent="0.2">
      <c r="B8539" s="9"/>
    </row>
    <row r="8540" spans="2:2" ht="16" x14ac:dyDescent="0.2">
      <c r="B8540" s="9"/>
    </row>
    <row r="8541" spans="2:2" ht="16" x14ac:dyDescent="0.2">
      <c r="B8541" s="9"/>
    </row>
    <row r="8542" spans="2:2" ht="16" x14ac:dyDescent="0.2">
      <c r="B8542" s="9"/>
    </row>
    <row r="8543" spans="2:2" ht="16" x14ac:dyDescent="0.2">
      <c r="B8543" s="9"/>
    </row>
    <row r="8544" spans="2:2" ht="16" x14ac:dyDescent="0.2">
      <c r="B8544" s="9"/>
    </row>
    <row r="8545" spans="2:2" ht="16" x14ac:dyDescent="0.2">
      <c r="B8545" s="9"/>
    </row>
    <row r="8546" spans="2:2" ht="16" x14ac:dyDescent="0.2">
      <c r="B8546" s="9"/>
    </row>
    <row r="8547" spans="2:2" ht="16" x14ac:dyDescent="0.2">
      <c r="B8547" s="9"/>
    </row>
    <row r="8548" spans="2:2" ht="16" x14ac:dyDescent="0.2">
      <c r="B8548" s="9"/>
    </row>
    <row r="8549" spans="2:2" ht="16" x14ac:dyDescent="0.2">
      <c r="B8549" s="9"/>
    </row>
    <row r="8550" spans="2:2" ht="16" x14ac:dyDescent="0.2">
      <c r="B8550" s="9"/>
    </row>
    <row r="8551" spans="2:2" ht="16" x14ac:dyDescent="0.2">
      <c r="B8551" s="9"/>
    </row>
    <row r="8552" spans="2:2" ht="16" x14ac:dyDescent="0.2">
      <c r="B8552" s="9"/>
    </row>
    <row r="8553" spans="2:2" ht="16" x14ac:dyDescent="0.2">
      <c r="B8553" s="9"/>
    </row>
    <row r="8554" spans="2:2" ht="16" x14ac:dyDescent="0.2">
      <c r="B8554" s="9"/>
    </row>
    <row r="8555" spans="2:2" ht="16" x14ac:dyDescent="0.2">
      <c r="B8555" s="9"/>
    </row>
    <row r="8556" spans="2:2" ht="16" x14ac:dyDescent="0.2">
      <c r="B8556" s="9"/>
    </row>
    <row r="8557" spans="2:2" ht="16" x14ac:dyDescent="0.2">
      <c r="B8557" s="9"/>
    </row>
    <row r="8558" spans="2:2" ht="16" x14ac:dyDescent="0.2">
      <c r="B8558" s="9"/>
    </row>
    <row r="8559" spans="2:2" ht="16" x14ac:dyDescent="0.2">
      <c r="B8559" s="9"/>
    </row>
    <row r="8560" spans="2:2" ht="16" x14ac:dyDescent="0.2">
      <c r="B8560" s="9"/>
    </row>
    <row r="8561" spans="2:2" ht="16" x14ac:dyDescent="0.2">
      <c r="B8561" s="9"/>
    </row>
    <row r="8562" spans="2:2" ht="16" x14ac:dyDescent="0.2">
      <c r="B8562" s="9"/>
    </row>
    <row r="8563" spans="2:2" ht="16" x14ac:dyDescent="0.2">
      <c r="B8563" s="9"/>
    </row>
    <row r="8564" spans="2:2" ht="16" x14ac:dyDescent="0.2">
      <c r="B8564" s="9"/>
    </row>
    <row r="8565" spans="2:2" ht="16" x14ac:dyDescent="0.2">
      <c r="B8565" s="9"/>
    </row>
    <row r="8566" spans="2:2" ht="16" x14ac:dyDescent="0.2">
      <c r="B8566" s="9"/>
    </row>
    <row r="8567" spans="2:2" ht="16" x14ac:dyDescent="0.2">
      <c r="B8567" s="9"/>
    </row>
    <row r="8568" spans="2:2" ht="16" x14ac:dyDescent="0.2">
      <c r="B8568" s="9"/>
    </row>
    <row r="8569" spans="2:2" ht="16" x14ac:dyDescent="0.2">
      <c r="B8569" s="9"/>
    </row>
    <row r="8570" spans="2:2" ht="16" x14ac:dyDescent="0.2">
      <c r="B8570" s="9"/>
    </row>
    <row r="8571" spans="2:2" ht="16" x14ac:dyDescent="0.2">
      <c r="B8571" s="9"/>
    </row>
    <row r="8572" spans="2:2" ht="16" x14ac:dyDescent="0.2">
      <c r="B8572" s="9"/>
    </row>
    <row r="8573" spans="2:2" ht="16" x14ac:dyDescent="0.2">
      <c r="B8573" s="9"/>
    </row>
    <row r="8574" spans="2:2" ht="16" x14ac:dyDescent="0.2">
      <c r="B8574" s="9"/>
    </row>
    <row r="8575" spans="2:2" ht="16" x14ac:dyDescent="0.2">
      <c r="B8575" s="9"/>
    </row>
    <row r="8576" spans="2:2" ht="16" x14ac:dyDescent="0.2">
      <c r="B8576" s="9"/>
    </row>
    <row r="8577" spans="2:2" ht="16" x14ac:dyDescent="0.2">
      <c r="B8577" s="9"/>
    </row>
    <row r="8578" spans="2:2" ht="16" x14ac:dyDescent="0.2">
      <c r="B8578" s="9"/>
    </row>
    <row r="8579" spans="2:2" ht="16" x14ac:dyDescent="0.2">
      <c r="B8579" s="9"/>
    </row>
    <row r="8580" spans="2:2" ht="16" x14ac:dyDescent="0.2">
      <c r="B8580" s="9"/>
    </row>
    <row r="8581" spans="2:2" ht="16" x14ac:dyDescent="0.2">
      <c r="B8581" s="9"/>
    </row>
    <row r="8582" spans="2:2" ht="16" x14ac:dyDescent="0.2">
      <c r="B8582" s="9"/>
    </row>
    <row r="8583" spans="2:2" ht="16" x14ac:dyDescent="0.2">
      <c r="B8583" s="9"/>
    </row>
    <row r="8584" spans="2:2" ht="16" x14ac:dyDescent="0.2">
      <c r="B8584" s="9"/>
    </row>
    <row r="8585" spans="2:2" ht="16" x14ac:dyDescent="0.2">
      <c r="B8585" s="9"/>
    </row>
    <row r="8586" spans="2:2" ht="16" x14ac:dyDescent="0.2">
      <c r="B8586" s="9"/>
    </row>
    <row r="8587" spans="2:2" ht="16" x14ac:dyDescent="0.2">
      <c r="B8587" s="9"/>
    </row>
    <row r="8588" spans="2:2" ht="16" x14ac:dyDescent="0.2">
      <c r="B8588" s="9"/>
    </row>
    <row r="8589" spans="2:2" ht="16" x14ac:dyDescent="0.2">
      <c r="B8589" s="9"/>
    </row>
    <row r="8590" spans="2:2" ht="16" x14ac:dyDescent="0.2">
      <c r="B8590" s="9"/>
    </row>
    <row r="8591" spans="2:2" ht="16" x14ac:dyDescent="0.2">
      <c r="B8591" s="9"/>
    </row>
    <row r="8592" spans="2:2" ht="16" x14ac:dyDescent="0.2">
      <c r="B8592" s="9"/>
    </row>
    <row r="8593" spans="2:2" ht="16" x14ac:dyDescent="0.2">
      <c r="B8593" s="9"/>
    </row>
    <row r="8594" spans="2:2" ht="16" x14ac:dyDescent="0.2">
      <c r="B8594" s="9"/>
    </row>
    <row r="8595" spans="2:2" ht="16" x14ac:dyDescent="0.2">
      <c r="B8595" s="9"/>
    </row>
    <row r="8596" spans="2:2" ht="16" x14ac:dyDescent="0.2">
      <c r="B8596" s="9"/>
    </row>
    <row r="8597" spans="2:2" ht="16" x14ac:dyDescent="0.2">
      <c r="B8597" s="9"/>
    </row>
    <row r="8598" spans="2:2" ht="16" x14ac:dyDescent="0.2">
      <c r="B8598" s="9"/>
    </row>
    <row r="8599" spans="2:2" ht="16" x14ac:dyDescent="0.2">
      <c r="B8599" s="9"/>
    </row>
    <row r="8600" spans="2:2" ht="16" x14ac:dyDescent="0.2">
      <c r="B8600" s="9"/>
    </row>
    <row r="8601" spans="2:2" ht="16" x14ac:dyDescent="0.2">
      <c r="B8601" s="9"/>
    </row>
    <row r="8602" spans="2:2" ht="16" x14ac:dyDescent="0.2">
      <c r="B8602" s="9"/>
    </row>
    <row r="8603" spans="2:2" ht="16" x14ac:dyDescent="0.2">
      <c r="B8603" s="9"/>
    </row>
    <row r="8604" spans="2:2" ht="16" x14ac:dyDescent="0.2">
      <c r="B8604" s="9"/>
    </row>
    <row r="8605" spans="2:2" ht="16" x14ac:dyDescent="0.2">
      <c r="B8605" s="9"/>
    </row>
    <row r="8606" spans="2:2" ht="16" x14ac:dyDescent="0.2">
      <c r="B8606" s="9"/>
    </row>
    <row r="8607" spans="2:2" ht="16" x14ac:dyDescent="0.2">
      <c r="B8607" s="9"/>
    </row>
    <row r="8608" spans="2:2" ht="16" x14ac:dyDescent="0.2">
      <c r="B8608" s="9"/>
    </row>
    <row r="8609" spans="2:2" ht="16" x14ac:dyDescent="0.2">
      <c r="B8609" s="9"/>
    </row>
    <row r="8610" spans="2:2" ht="16" x14ac:dyDescent="0.2">
      <c r="B8610" s="9"/>
    </row>
    <row r="8611" spans="2:2" ht="16" x14ac:dyDescent="0.2">
      <c r="B8611" s="9"/>
    </row>
    <row r="8612" spans="2:2" ht="16" x14ac:dyDescent="0.2">
      <c r="B8612" s="9"/>
    </row>
    <row r="8613" spans="2:2" ht="16" x14ac:dyDescent="0.2">
      <c r="B8613" s="9"/>
    </row>
    <row r="8614" spans="2:2" ht="16" x14ac:dyDescent="0.2">
      <c r="B8614" s="9"/>
    </row>
    <row r="8615" spans="2:2" ht="16" x14ac:dyDescent="0.2">
      <c r="B8615" s="9"/>
    </row>
    <row r="8616" spans="2:2" ht="16" x14ac:dyDescent="0.2">
      <c r="B8616" s="9"/>
    </row>
    <row r="8617" spans="2:2" ht="16" x14ac:dyDescent="0.2">
      <c r="B8617" s="9"/>
    </row>
    <row r="8618" spans="2:2" ht="16" x14ac:dyDescent="0.2">
      <c r="B8618" s="9"/>
    </row>
    <row r="8619" spans="2:2" ht="16" x14ac:dyDescent="0.2">
      <c r="B8619" s="9"/>
    </row>
    <row r="8620" spans="2:2" ht="16" x14ac:dyDescent="0.2">
      <c r="B8620" s="9"/>
    </row>
    <row r="8621" spans="2:2" ht="16" x14ac:dyDescent="0.2">
      <c r="B8621" s="9"/>
    </row>
    <row r="8622" spans="2:2" ht="16" x14ac:dyDescent="0.2">
      <c r="B8622" s="9"/>
    </row>
    <row r="8623" spans="2:2" ht="16" x14ac:dyDescent="0.2">
      <c r="B8623" s="9"/>
    </row>
    <row r="8624" spans="2:2" ht="16" x14ac:dyDescent="0.2">
      <c r="B8624" s="9"/>
    </row>
    <row r="8625" spans="2:2" ht="16" x14ac:dyDescent="0.2">
      <c r="B8625" s="9"/>
    </row>
    <row r="8626" spans="2:2" ht="16" x14ac:dyDescent="0.2">
      <c r="B8626" s="9"/>
    </row>
    <row r="8627" spans="2:2" ht="16" x14ac:dyDescent="0.2">
      <c r="B8627" s="9"/>
    </row>
    <row r="8628" spans="2:2" ht="16" x14ac:dyDescent="0.2">
      <c r="B8628" s="9"/>
    </row>
    <row r="8629" spans="2:2" ht="16" x14ac:dyDescent="0.2">
      <c r="B8629" s="9"/>
    </row>
    <row r="8630" spans="2:2" ht="16" x14ac:dyDescent="0.2">
      <c r="B8630" s="9"/>
    </row>
    <row r="8631" spans="2:2" ht="16" x14ac:dyDescent="0.2">
      <c r="B8631" s="9"/>
    </row>
    <row r="8632" spans="2:2" ht="16" x14ac:dyDescent="0.2">
      <c r="B8632" s="9"/>
    </row>
    <row r="8633" spans="2:2" ht="16" x14ac:dyDescent="0.2">
      <c r="B8633" s="9"/>
    </row>
    <row r="8634" spans="2:2" ht="16" x14ac:dyDescent="0.2">
      <c r="B8634" s="9"/>
    </row>
    <row r="8635" spans="2:2" ht="16" x14ac:dyDescent="0.2">
      <c r="B8635" s="9"/>
    </row>
    <row r="8636" spans="2:2" ht="16" x14ac:dyDescent="0.2">
      <c r="B8636" s="9"/>
    </row>
    <row r="8637" spans="2:2" ht="16" x14ac:dyDescent="0.2">
      <c r="B8637" s="9"/>
    </row>
    <row r="8638" spans="2:2" ht="16" x14ac:dyDescent="0.2">
      <c r="B8638" s="9"/>
    </row>
    <row r="8639" spans="2:2" ht="16" x14ac:dyDescent="0.2">
      <c r="B8639" s="9"/>
    </row>
    <row r="8640" spans="2:2" ht="16" x14ac:dyDescent="0.2">
      <c r="B8640" s="9"/>
    </row>
    <row r="8641" spans="2:2" ht="16" x14ac:dyDescent="0.2">
      <c r="B8641" s="9"/>
    </row>
    <row r="8642" spans="2:2" ht="16" x14ac:dyDescent="0.2">
      <c r="B8642" s="9"/>
    </row>
    <row r="8643" spans="2:2" ht="16" x14ac:dyDescent="0.2">
      <c r="B8643" s="9"/>
    </row>
    <row r="8644" spans="2:2" ht="16" x14ac:dyDescent="0.2">
      <c r="B8644" s="9"/>
    </row>
    <row r="8645" spans="2:2" ht="16" x14ac:dyDescent="0.2">
      <c r="B8645" s="9"/>
    </row>
    <row r="8646" spans="2:2" ht="16" x14ac:dyDescent="0.2">
      <c r="B8646" s="9"/>
    </row>
    <row r="8647" spans="2:2" ht="16" x14ac:dyDescent="0.2">
      <c r="B8647" s="9"/>
    </row>
    <row r="8648" spans="2:2" ht="16" x14ac:dyDescent="0.2">
      <c r="B8648" s="9"/>
    </row>
    <row r="8649" spans="2:2" ht="16" x14ac:dyDescent="0.2">
      <c r="B8649" s="9"/>
    </row>
    <row r="8650" spans="2:2" ht="16" x14ac:dyDescent="0.2">
      <c r="B8650" s="9"/>
    </row>
    <row r="8651" spans="2:2" ht="16" x14ac:dyDescent="0.2">
      <c r="B8651" s="9"/>
    </row>
    <row r="8652" spans="2:2" ht="16" x14ac:dyDescent="0.2">
      <c r="B8652" s="9"/>
    </row>
    <row r="8653" spans="2:2" ht="16" x14ac:dyDescent="0.2">
      <c r="B8653" s="9"/>
    </row>
    <row r="8654" spans="2:2" ht="16" x14ac:dyDescent="0.2">
      <c r="B8654" s="9"/>
    </row>
    <row r="8655" spans="2:2" ht="16" x14ac:dyDescent="0.2">
      <c r="B8655" s="9"/>
    </row>
    <row r="8656" spans="2:2" ht="16" x14ac:dyDescent="0.2">
      <c r="B8656" s="9"/>
    </row>
    <row r="8657" spans="2:2" ht="16" x14ac:dyDescent="0.2">
      <c r="B8657" s="9"/>
    </row>
    <row r="8658" spans="2:2" ht="16" x14ac:dyDescent="0.2">
      <c r="B8658" s="9"/>
    </row>
    <row r="8659" spans="2:2" ht="16" x14ac:dyDescent="0.2">
      <c r="B8659" s="9"/>
    </row>
    <row r="8660" spans="2:2" ht="16" x14ac:dyDescent="0.2">
      <c r="B8660" s="9"/>
    </row>
    <row r="8661" spans="2:2" ht="16" x14ac:dyDescent="0.2">
      <c r="B8661" s="9"/>
    </row>
    <row r="8662" spans="2:2" ht="16" x14ac:dyDescent="0.2">
      <c r="B8662" s="9"/>
    </row>
    <row r="8663" spans="2:2" ht="16" x14ac:dyDescent="0.2">
      <c r="B8663" s="9"/>
    </row>
    <row r="8664" spans="2:2" ht="16" x14ac:dyDescent="0.2">
      <c r="B8664" s="9"/>
    </row>
    <row r="8665" spans="2:2" ht="16" x14ac:dyDescent="0.2">
      <c r="B8665" s="9"/>
    </row>
    <row r="8666" spans="2:2" ht="16" x14ac:dyDescent="0.2">
      <c r="B8666" s="9"/>
    </row>
    <row r="8667" spans="2:2" ht="16" x14ac:dyDescent="0.2">
      <c r="B8667" s="9"/>
    </row>
    <row r="8668" spans="2:2" ht="16" x14ac:dyDescent="0.2">
      <c r="B8668" s="9"/>
    </row>
    <row r="8669" spans="2:2" ht="16" x14ac:dyDescent="0.2">
      <c r="B8669" s="9"/>
    </row>
    <row r="8670" spans="2:2" ht="16" x14ac:dyDescent="0.2">
      <c r="B8670" s="9"/>
    </row>
    <row r="8671" spans="2:2" ht="16" x14ac:dyDescent="0.2">
      <c r="B8671" s="9"/>
    </row>
    <row r="8672" spans="2:2" ht="16" x14ac:dyDescent="0.2">
      <c r="B8672" s="9"/>
    </row>
    <row r="8673" spans="2:2" ht="16" x14ac:dyDescent="0.2">
      <c r="B8673" s="9"/>
    </row>
    <row r="8674" spans="2:2" ht="16" x14ac:dyDescent="0.2">
      <c r="B8674" s="9"/>
    </row>
    <row r="8675" spans="2:2" ht="16" x14ac:dyDescent="0.2">
      <c r="B8675" s="9"/>
    </row>
    <row r="8676" spans="2:2" ht="16" x14ac:dyDescent="0.2">
      <c r="B8676" s="9"/>
    </row>
    <row r="8677" spans="2:2" ht="16" x14ac:dyDescent="0.2">
      <c r="B8677" s="9"/>
    </row>
    <row r="8678" spans="2:2" ht="16" x14ac:dyDescent="0.2">
      <c r="B8678" s="9"/>
    </row>
    <row r="8679" spans="2:2" ht="16" x14ac:dyDescent="0.2">
      <c r="B8679" s="9"/>
    </row>
    <row r="8680" spans="2:2" ht="16" x14ac:dyDescent="0.2">
      <c r="B8680" s="9"/>
    </row>
    <row r="8681" spans="2:2" ht="16" x14ac:dyDescent="0.2">
      <c r="B8681" s="9"/>
    </row>
    <row r="8682" spans="2:2" ht="16" x14ac:dyDescent="0.2">
      <c r="B8682" s="9"/>
    </row>
    <row r="8683" spans="2:2" ht="16" x14ac:dyDescent="0.2">
      <c r="B8683" s="9"/>
    </row>
    <row r="8684" spans="2:2" ht="16" x14ac:dyDescent="0.2">
      <c r="B8684" s="9"/>
    </row>
    <row r="8685" spans="2:2" ht="16" x14ac:dyDescent="0.2">
      <c r="B8685" s="9"/>
    </row>
    <row r="8686" spans="2:2" ht="16" x14ac:dyDescent="0.2">
      <c r="B8686" s="9"/>
    </row>
    <row r="8687" spans="2:2" ht="16" x14ac:dyDescent="0.2">
      <c r="B8687" s="9"/>
    </row>
    <row r="8688" spans="2:2" ht="16" x14ac:dyDescent="0.2">
      <c r="B8688" s="9"/>
    </row>
    <row r="8689" spans="2:2" ht="16" x14ac:dyDescent="0.2">
      <c r="B8689" s="9"/>
    </row>
    <row r="8690" spans="2:2" ht="16" x14ac:dyDescent="0.2">
      <c r="B8690" s="9"/>
    </row>
    <row r="8691" spans="2:2" ht="16" x14ac:dyDescent="0.2">
      <c r="B8691" s="9"/>
    </row>
    <row r="8692" spans="2:2" ht="16" x14ac:dyDescent="0.2">
      <c r="B8692" s="9"/>
    </row>
    <row r="8693" spans="2:2" ht="16" x14ac:dyDescent="0.2">
      <c r="B8693" s="9"/>
    </row>
    <row r="8694" spans="2:2" ht="16" x14ac:dyDescent="0.2">
      <c r="B8694" s="9"/>
    </row>
    <row r="8695" spans="2:2" ht="16" x14ac:dyDescent="0.2">
      <c r="B8695" s="9"/>
    </row>
    <row r="8696" spans="2:2" ht="16" x14ac:dyDescent="0.2">
      <c r="B8696" s="9"/>
    </row>
    <row r="8697" spans="2:2" ht="16" x14ac:dyDescent="0.2">
      <c r="B8697" s="9"/>
    </row>
    <row r="8698" spans="2:2" ht="16" x14ac:dyDescent="0.2">
      <c r="B8698" s="9"/>
    </row>
    <row r="8699" spans="2:2" ht="16" x14ac:dyDescent="0.2">
      <c r="B8699" s="9"/>
    </row>
    <row r="8700" spans="2:2" ht="16" x14ac:dyDescent="0.2">
      <c r="B8700" s="9"/>
    </row>
    <row r="8701" spans="2:2" ht="16" x14ac:dyDescent="0.2">
      <c r="B8701" s="9"/>
    </row>
    <row r="8702" spans="2:2" ht="16" x14ac:dyDescent="0.2">
      <c r="B8702" s="9"/>
    </row>
    <row r="8703" spans="2:2" ht="16" x14ac:dyDescent="0.2">
      <c r="B8703" s="9"/>
    </row>
    <row r="8704" spans="2:2" ht="16" x14ac:dyDescent="0.2">
      <c r="B8704" s="9"/>
    </row>
    <row r="8705" spans="2:2" ht="16" x14ac:dyDescent="0.2">
      <c r="B8705" s="9"/>
    </row>
    <row r="8706" spans="2:2" ht="16" x14ac:dyDescent="0.2">
      <c r="B8706" s="9"/>
    </row>
    <row r="8707" spans="2:2" ht="16" x14ac:dyDescent="0.2">
      <c r="B8707" s="9"/>
    </row>
    <row r="8708" spans="2:2" ht="16" x14ac:dyDescent="0.2">
      <c r="B8708" s="9"/>
    </row>
    <row r="8709" spans="2:2" ht="16" x14ac:dyDescent="0.2">
      <c r="B8709" s="9"/>
    </row>
    <row r="8710" spans="2:2" ht="16" x14ac:dyDescent="0.2">
      <c r="B8710" s="9"/>
    </row>
    <row r="8711" spans="2:2" ht="16" x14ac:dyDescent="0.2">
      <c r="B8711" s="9"/>
    </row>
    <row r="8712" spans="2:2" ht="16" x14ac:dyDescent="0.2">
      <c r="B8712" s="9"/>
    </row>
    <row r="8713" spans="2:2" ht="16" x14ac:dyDescent="0.2">
      <c r="B8713" s="9"/>
    </row>
    <row r="8714" spans="2:2" ht="16" x14ac:dyDescent="0.2">
      <c r="B8714" s="9"/>
    </row>
    <row r="8715" spans="2:2" ht="16" x14ac:dyDescent="0.2">
      <c r="B8715" s="9"/>
    </row>
    <row r="8716" spans="2:2" ht="16" x14ac:dyDescent="0.2">
      <c r="B8716" s="9"/>
    </row>
    <row r="8717" spans="2:2" ht="16" x14ac:dyDescent="0.2">
      <c r="B8717" s="9"/>
    </row>
    <row r="8718" spans="2:2" ht="16" x14ac:dyDescent="0.2">
      <c r="B8718" s="9"/>
    </row>
    <row r="8719" spans="2:2" ht="16" x14ac:dyDescent="0.2">
      <c r="B8719" s="9"/>
    </row>
    <row r="8720" spans="2:2" ht="16" x14ac:dyDescent="0.2">
      <c r="B8720" s="9"/>
    </row>
    <row r="8721" spans="2:2" ht="16" x14ac:dyDescent="0.2">
      <c r="B8721" s="9"/>
    </row>
    <row r="8722" spans="2:2" ht="16" x14ac:dyDescent="0.2">
      <c r="B8722" s="9"/>
    </row>
    <row r="8723" spans="2:2" ht="16" x14ac:dyDescent="0.2">
      <c r="B8723" s="9"/>
    </row>
    <row r="8724" spans="2:2" ht="16" x14ac:dyDescent="0.2">
      <c r="B8724" s="9"/>
    </row>
    <row r="8725" spans="2:2" ht="16" x14ac:dyDescent="0.2">
      <c r="B8725" s="9"/>
    </row>
    <row r="8726" spans="2:2" ht="16" x14ac:dyDescent="0.2">
      <c r="B8726" s="9"/>
    </row>
    <row r="8727" spans="2:2" ht="16" x14ac:dyDescent="0.2">
      <c r="B8727" s="9"/>
    </row>
    <row r="8728" spans="2:2" ht="16" x14ac:dyDescent="0.2">
      <c r="B8728" s="9"/>
    </row>
    <row r="8729" spans="2:2" ht="16" x14ac:dyDescent="0.2">
      <c r="B8729" s="9"/>
    </row>
    <row r="8730" spans="2:2" ht="16" x14ac:dyDescent="0.2">
      <c r="B8730" s="9"/>
    </row>
    <row r="8731" spans="2:2" ht="16" x14ac:dyDescent="0.2">
      <c r="B8731" s="9"/>
    </row>
    <row r="8732" spans="2:2" ht="16" x14ac:dyDescent="0.2">
      <c r="B8732" s="9"/>
    </row>
    <row r="8733" spans="2:2" ht="16" x14ac:dyDescent="0.2">
      <c r="B8733" s="9"/>
    </row>
    <row r="8734" spans="2:2" ht="16" x14ac:dyDescent="0.2">
      <c r="B8734" s="9"/>
    </row>
    <row r="8735" spans="2:2" ht="16" x14ac:dyDescent="0.2">
      <c r="B8735" s="9"/>
    </row>
    <row r="8736" spans="2:2" ht="16" x14ac:dyDescent="0.2">
      <c r="B8736" s="9"/>
    </row>
    <row r="8737" spans="2:2" ht="16" x14ac:dyDescent="0.2">
      <c r="B8737" s="9"/>
    </row>
    <row r="8738" spans="2:2" ht="16" x14ac:dyDescent="0.2">
      <c r="B8738" s="9"/>
    </row>
    <row r="8739" spans="2:2" ht="16" x14ac:dyDescent="0.2">
      <c r="B8739" s="9"/>
    </row>
    <row r="8740" spans="2:2" ht="16" x14ac:dyDescent="0.2">
      <c r="B8740" s="9"/>
    </row>
    <row r="8741" spans="2:2" ht="16" x14ac:dyDescent="0.2">
      <c r="B8741" s="9"/>
    </row>
    <row r="8742" spans="2:2" ht="16" x14ac:dyDescent="0.2">
      <c r="B8742" s="9"/>
    </row>
    <row r="8743" spans="2:2" ht="16" x14ac:dyDescent="0.2">
      <c r="B8743" s="9"/>
    </row>
    <row r="8744" spans="2:2" ht="16" x14ac:dyDescent="0.2">
      <c r="B8744" s="9"/>
    </row>
    <row r="8745" spans="2:2" ht="16" x14ac:dyDescent="0.2">
      <c r="B8745" s="9"/>
    </row>
    <row r="8746" spans="2:2" ht="16" x14ac:dyDescent="0.2">
      <c r="B8746" s="9"/>
    </row>
    <row r="8747" spans="2:2" ht="16" x14ac:dyDescent="0.2">
      <c r="B8747" s="9"/>
    </row>
    <row r="8748" spans="2:2" ht="16" x14ac:dyDescent="0.2">
      <c r="B8748" s="9"/>
    </row>
    <row r="8749" spans="2:2" ht="16" x14ac:dyDescent="0.2">
      <c r="B8749" s="9"/>
    </row>
    <row r="8750" spans="2:2" ht="16" x14ac:dyDescent="0.2">
      <c r="B8750" s="9"/>
    </row>
    <row r="8751" spans="2:2" ht="16" x14ac:dyDescent="0.2">
      <c r="B8751" s="9"/>
    </row>
    <row r="8752" spans="2:2" ht="16" x14ac:dyDescent="0.2">
      <c r="B8752" s="9"/>
    </row>
    <row r="8753" spans="2:2" ht="16" x14ac:dyDescent="0.2">
      <c r="B8753" s="9"/>
    </row>
    <row r="8754" spans="2:2" ht="16" x14ac:dyDescent="0.2">
      <c r="B8754" s="9"/>
    </row>
    <row r="8755" spans="2:2" ht="16" x14ac:dyDescent="0.2">
      <c r="B8755" s="9"/>
    </row>
    <row r="8756" spans="2:2" ht="16" x14ac:dyDescent="0.2">
      <c r="B8756" s="9"/>
    </row>
    <row r="8757" spans="2:2" ht="16" x14ac:dyDescent="0.2">
      <c r="B8757" s="9"/>
    </row>
    <row r="8758" spans="2:2" ht="16" x14ac:dyDescent="0.2">
      <c r="B8758" s="9"/>
    </row>
    <row r="8759" spans="2:2" ht="16" x14ac:dyDescent="0.2">
      <c r="B8759" s="9"/>
    </row>
    <row r="8760" spans="2:2" ht="16" x14ac:dyDescent="0.2">
      <c r="B8760" s="9"/>
    </row>
    <row r="8761" spans="2:2" ht="16" x14ac:dyDescent="0.2">
      <c r="B8761" s="9"/>
    </row>
    <row r="8762" spans="2:2" ht="16" x14ac:dyDescent="0.2">
      <c r="B8762" s="9"/>
    </row>
    <row r="8763" spans="2:2" ht="16" x14ac:dyDescent="0.2">
      <c r="B8763" s="9"/>
    </row>
    <row r="8764" spans="2:2" ht="16" x14ac:dyDescent="0.2">
      <c r="B8764" s="9"/>
    </row>
    <row r="8765" spans="2:2" ht="16" x14ac:dyDescent="0.2">
      <c r="B8765" s="9"/>
    </row>
    <row r="8766" spans="2:2" ht="16" x14ac:dyDescent="0.2">
      <c r="B8766" s="9"/>
    </row>
    <row r="8767" spans="2:2" ht="16" x14ac:dyDescent="0.2">
      <c r="B8767" s="9"/>
    </row>
    <row r="8768" spans="2:2" ht="16" x14ac:dyDescent="0.2">
      <c r="B8768" s="9"/>
    </row>
    <row r="8769" spans="2:2" ht="16" x14ac:dyDescent="0.2">
      <c r="B8769" s="9"/>
    </row>
    <row r="8770" spans="2:2" ht="16" x14ac:dyDescent="0.2">
      <c r="B8770" s="9"/>
    </row>
    <row r="8771" spans="2:2" ht="16" x14ac:dyDescent="0.2">
      <c r="B8771" s="9"/>
    </row>
    <row r="8772" spans="2:2" ht="16" x14ac:dyDescent="0.2">
      <c r="B8772" s="9"/>
    </row>
    <row r="8773" spans="2:2" ht="16" x14ac:dyDescent="0.2">
      <c r="B8773" s="9"/>
    </row>
    <row r="8774" spans="2:2" ht="16" x14ac:dyDescent="0.2">
      <c r="B8774" s="9"/>
    </row>
    <row r="8775" spans="2:2" ht="16" x14ac:dyDescent="0.2">
      <c r="B8775" s="9"/>
    </row>
    <row r="8776" spans="2:2" ht="16" x14ac:dyDescent="0.2">
      <c r="B8776" s="9"/>
    </row>
    <row r="8777" spans="2:2" ht="16" x14ac:dyDescent="0.2">
      <c r="B8777" s="9"/>
    </row>
    <row r="8778" spans="2:2" ht="16" x14ac:dyDescent="0.2">
      <c r="B8778" s="9"/>
    </row>
    <row r="8779" spans="2:2" ht="16" x14ac:dyDescent="0.2">
      <c r="B8779" s="9"/>
    </row>
    <row r="8780" spans="2:2" ht="16" x14ac:dyDescent="0.2">
      <c r="B8780" s="9"/>
    </row>
    <row r="8781" spans="2:2" ht="16" x14ac:dyDescent="0.2">
      <c r="B8781" s="9"/>
    </row>
    <row r="8782" spans="2:2" ht="16" x14ac:dyDescent="0.2">
      <c r="B8782" s="9"/>
    </row>
    <row r="8783" spans="2:2" ht="16" x14ac:dyDescent="0.2">
      <c r="B8783" s="9"/>
    </row>
    <row r="8784" spans="2:2" ht="16" x14ac:dyDescent="0.2">
      <c r="B8784" s="9"/>
    </row>
    <row r="8785" spans="2:2" ht="16" x14ac:dyDescent="0.2">
      <c r="B8785" s="9"/>
    </row>
    <row r="8786" spans="2:2" ht="16" x14ac:dyDescent="0.2">
      <c r="B8786" s="9"/>
    </row>
    <row r="8787" spans="2:2" ht="16" x14ac:dyDescent="0.2">
      <c r="B8787" s="9"/>
    </row>
    <row r="8788" spans="2:2" ht="16" x14ac:dyDescent="0.2">
      <c r="B8788" s="9"/>
    </row>
    <row r="8789" spans="2:2" ht="16" x14ac:dyDescent="0.2">
      <c r="B8789" s="9"/>
    </row>
    <row r="8790" spans="2:2" ht="16" x14ac:dyDescent="0.2">
      <c r="B8790" s="9"/>
    </row>
    <row r="8791" spans="2:2" ht="16" x14ac:dyDescent="0.2">
      <c r="B8791" s="9"/>
    </row>
    <row r="8792" spans="2:2" ht="16" x14ac:dyDescent="0.2">
      <c r="B8792" s="9"/>
    </row>
    <row r="8793" spans="2:2" ht="16" x14ac:dyDescent="0.2">
      <c r="B8793" s="9"/>
    </row>
    <row r="8794" spans="2:2" ht="16" x14ac:dyDescent="0.2">
      <c r="B8794" s="9"/>
    </row>
    <row r="8795" spans="2:2" ht="16" x14ac:dyDescent="0.2">
      <c r="B8795" s="9"/>
    </row>
    <row r="8796" spans="2:2" ht="16" x14ac:dyDescent="0.2">
      <c r="B8796" s="9"/>
    </row>
    <row r="8797" spans="2:2" ht="16" x14ac:dyDescent="0.2">
      <c r="B8797" s="9"/>
    </row>
    <row r="8798" spans="2:2" ht="16" x14ac:dyDescent="0.2">
      <c r="B8798" s="9"/>
    </row>
    <row r="8799" spans="2:2" ht="16" x14ac:dyDescent="0.2">
      <c r="B8799" s="9"/>
    </row>
    <row r="8800" spans="2:2" ht="16" x14ac:dyDescent="0.2">
      <c r="B8800" s="9"/>
    </row>
    <row r="8801" spans="2:2" ht="16" x14ac:dyDescent="0.2">
      <c r="B8801" s="9"/>
    </row>
    <row r="8802" spans="2:2" ht="16" x14ac:dyDescent="0.2">
      <c r="B8802" s="9"/>
    </row>
    <row r="8803" spans="2:2" ht="16" x14ac:dyDescent="0.2">
      <c r="B8803" s="9"/>
    </row>
    <row r="8804" spans="2:2" ht="16" x14ac:dyDescent="0.2">
      <c r="B8804" s="9"/>
    </row>
    <row r="8805" spans="2:2" ht="16" x14ac:dyDescent="0.2">
      <c r="B8805" s="9"/>
    </row>
    <row r="8806" spans="2:2" ht="16" x14ac:dyDescent="0.2">
      <c r="B8806" s="9"/>
    </row>
    <row r="8807" spans="2:2" ht="16" x14ac:dyDescent="0.2">
      <c r="B8807" s="9"/>
    </row>
    <row r="8808" spans="2:2" ht="16" x14ac:dyDescent="0.2">
      <c r="B8808" s="9"/>
    </row>
    <row r="8809" spans="2:2" ht="16" x14ac:dyDescent="0.2">
      <c r="B8809" s="9"/>
    </row>
    <row r="8810" spans="2:2" ht="16" x14ac:dyDescent="0.2">
      <c r="B8810" s="9"/>
    </row>
    <row r="8811" spans="2:2" ht="16" x14ac:dyDescent="0.2">
      <c r="B8811" s="9"/>
    </row>
    <row r="8812" spans="2:2" ht="16" x14ac:dyDescent="0.2">
      <c r="B8812" s="9"/>
    </row>
    <row r="8813" spans="2:2" ht="16" x14ac:dyDescent="0.2">
      <c r="B8813" s="9"/>
    </row>
    <row r="8814" spans="2:2" ht="16" x14ac:dyDescent="0.2">
      <c r="B8814" s="9"/>
    </row>
    <row r="8815" spans="2:2" ht="16" x14ac:dyDescent="0.2">
      <c r="B8815" s="9"/>
    </row>
    <row r="8816" spans="2:2" ht="16" x14ac:dyDescent="0.2">
      <c r="B8816" s="9"/>
    </row>
    <row r="8817" spans="2:2" ht="16" x14ac:dyDescent="0.2">
      <c r="B8817" s="9"/>
    </row>
    <row r="8818" spans="2:2" ht="16" x14ac:dyDescent="0.2">
      <c r="B8818" s="9"/>
    </row>
    <row r="8819" spans="2:2" ht="16" x14ac:dyDescent="0.2">
      <c r="B8819" s="9"/>
    </row>
    <row r="8820" spans="2:2" ht="16" x14ac:dyDescent="0.2">
      <c r="B8820" s="9"/>
    </row>
    <row r="8821" spans="2:2" ht="16" x14ac:dyDescent="0.2">
      <c r="B8821" s="9"/>
    </row>
    <row r="8822" spans="2:2" ht="16" x14ac:dyDescent="0.2">
      <c r="B8822" s="9"/>
    </row>
    <row r="8823" spans="2:2" ht="16" x14ac:dyDescent="0.2">
      <c r="B8823" s="9"/>
    </row>
    <row r="8824" spans="2:2" ht="16" x14ac:dyDescent="0.2">
      <c r="B8824" s="9"/>
    </row>
    <row r="8825" spans="2:2" ht="16" x14ac:dyDescent="0.2">
      <c r="B8825" s="9"/>
    </row>
    <row r="8826" spans="2:2" ht="16" x14ac:dyDescent="0.2">
      <c r="B8826" s="9"/>
    </row>
    <row r="8827" spans="2:2" ht="16" x14ac:dyDescent="0.2">
      <c r="B8827" s="9"/>
    </row>
    <row r="8828" spans="2:2" ht="16" x14ac:dyDescent="0.2">
      <c r="B8828" s="9"/>
    </row>
    <row r="8829" spans="2:2" ht="16" x14ac:dyDescent="0.2">
      <c r="B8829" s="9"/>
    </row>
    <row r="8830" spans="2:2" ht="16" x14ac:dyDescent="0.2">
      <c r="B8830" s="9"/>
    </row>
    <row r="8831" spans="2:2" ht="16" x14ac:dyDescent="0.2">
      <c r="B8831" s="9"/>
    </row>
    <row r="8832" spans="2:2" ht="16" x14ac:dyDescent="0.2">
      <c r="B8832" s="9"/>
    </row>
    <row r="8833" spans="2:2" ht="16" x14ac:dyDescent="0.2">
      <c r="B8833" s="9"/>
    </row>
    <row r="8834" spans="2:2" ht="16" x14ac:dyDescent="0.2">
      <c r="B8834" s="9"/>
    </row>
    <row r="8835" spans="2:2" ht="16" x14ac:dyDescent="0.2">
      <c r="B8835" s="9"/>
    </row>
    <row r="8836" spans="2:2" ht="16" x14ac:dyDescent="0.2">
      <c r="B8836" s="9"/>
    </row>
    <row r="8837" spans="2:2" ht="16" x14ac:dyDescent="0.2">
      <c r="B8837" s="9"/>
    </row>
    <row r="8838" spans="2:2" ht="16" x14ac:dyDescent="0.2">
      <c r="B8838" s="9"/>
    </row>
    <row r="8839" spans="2:2" ht="16" x14ac:dyDescent="0.2">
      <c r="B8839" s="9"/>
    </row>
    <row r="8840" spans="2:2" ht="16" x14ac:dyDescent="0.2">
      <c r="B8840" s="9"/>
    </row>
    <row r="8841" spans="2:2" ht="16" x14ac:dyDescent="0.2">
      <c r="B8841" s="9"/>
    </row>
    <row r="8842" spans="2:2" ht="16" x14ac:dyDescent="0.2">
      <c r="B8842" s="9"/>
    </row>
    <row r="8843" spans="2:2" ht="16" x14ac:dyDescent="0.2">
      <c r="B8843" s="9"/>
    </row>
    <row r="8844" spans="2:2" ht="16" x14ac:dyDescent="0.2">
      <c r="B8844" s="9"/>
    </row>
    <row r="8845" spans="2:2" ht="16" x14ac:dyDescent="0.2">
      <c r="B8845" s="9"/>
    </row>
    <row r="8846" spans="2:2" ht="16" x14ac:dyDescent="0.2">
      <c r="B8846" s="9"/>
    </row>
    <row r="8847" spans="2:2" ht="16" x14ac:dyDescent="0.2">
      <c r="B8847" s="9"/>
    </row>
    <row r="8848" spans="2:2" ht="16" x14ac:dyDescent="0.2">
      <c r="B8848" s="9"/>
    </row>
    <row r="8849" spans="2:2" ht="16" x14ac:dyDescent="0.2">
      <c r="B8849" s="9"/>
    </row>
    <row r="8850" spans="2:2" ht="16" x14ac:dyDescent="0.2">
      <c r="B8850" s="9"/>
    </row>
    <row r="8851" spans="2:2" ht="16" x14ac:dyDescent="0.2">
      <c r="B8851" s="9"/>
    </row>
    <row r="8852" spans="2:2" ht="16" x14ac:dyDescent="0.2">
      <c r="B8852" s="9"/>
    </row>
    <row r="8853" spans="2:2" ht="16" x14ac:dyDescent="0.2">
      <c r="B8853" s="9"/>
    </row>
    <row r="8854" spans="2:2" ht="16" x14ac:dyDescent="0.2">
      <c r="B8854" s="9"/>
    </row>
    <row r="8855" spans="2:2" ht="16" x14ac:dyDescent="0.2">
      <c r="B8855" s="9"/>
    </row>
    <row r="8856" spans="2:2" ht="16" x14ac:dyDescent="0.2">
      <c r="B8856" s="9"/>
    </row>
    <row r="8857" spans="2:2" ht="16" x14ac:dyDescent="0.2">
      <c r="B8857" s="9"/>
    </row>
    <row r="8858" spans="2:2" ht="16" x14ac:dyDescent="0.2">
      <c r="B8858" s="9"/>
    </row>
    <row r="8859" spans="2:2" ht="16" x14ac:dyDescent="0.2">
      <c r="B8859" s="9"/>
    </row>
    <row r="8860" spans="2:2" ht="16" x14ac:dyDescent="0.2">
      <c r="B8860" s="9"/>
    </row>
    <row r="8861" spans="2:2" ht="16" x14ac:dyDescent="0.2">
      <c r="B8861" s="9"/>
    </row>
    <row r="8862" spans="2:2" ht="16" x14ac:dyDescent="0.2">
      <c r="B8862" s="9"/>
    </row>
    <row r="8863" spans="2:2" ht="16" x14ac:dyDescent="0.2">
      <c r="B8863" s="9"/>
    </row>
    <row r="8864" spans="2:2" ht="16" x14ac:dyDescent="0.2">
      <c r="B8864" s="9"/>
    </row>
    <row r="8865" spans="2:2" ht="16" x14ac:dyDescent="0.2">
      <c r="B8865" s="9"/>
    </row>
    <row r="8866" spans="2:2" ht="16" x14ac:dyDescent="0.2">
      <c r="B8866" s="9"/>
    </row>
    <row r="8867" spans="2:2" ht="16" x14ac:dyDescent="0.2">
      <c r="B8867" s="9"/>
    </row>
    <row r="8868" spans="2:2" ht="16" x14ac:dyDescent="0.2">
      <c r="B8868" s="9"/>
    </row>
    <row r="8869" spans="2:2" ht="16" x14ac:dyDescent="0.2">
      <c r="B8869" s="9"/>
    </row>
    <row r="8870" spans="2:2" ht="16" x14ac:dyDescent="0.2">
      <c r="B8870" s="9"/>
    </row>
    <row r="8871" spans="2:2" ht="16" x14ac:dyDescent="0.2">
      <c r="B8871" s="9"/>
    </row>
    <row r="8872" spans="2:2" ht="16" x14ac:dyDescent="0.2">
      <c r="B8872" s="9"/>
    </row>
    <row r="8873" spans="2:2" ht="16" x14ac:dyDescent="0.2">
      <c r="B8873" s="9"/>
    </row>
    <row r="8874" spans="2:2" ht="16" x14ac:dyDescent="0.2">
      <c r="B8874" s="9"/>
    </row>
    <row r="8875" spans="2:2" ht="16" x14ac:dyDescent="0.2">
      <c r="B8875" s="9"/>
    </row>
    <row r="8876" spans="2:2" ht="16" x14ac:dyDescent="0.2">
      <c r="B8876" s="9"/>
    </row>
    <row r="8877" spans="2:2" ht="16" x14ac:dyDescent="0.2">
      <c r="B8877" s="9"/>
    </row>
    <row r="8878" spans="2:2" ht="16" x14ac:dyDescent="0.2">
      <c r="B8878" s="9"/>
    </row>
    <row r="8879" spans="2:2" ht="16" x14ac:dyDescent="0.2">
      <c r="B8879" s="9"/>
    </row>
    <row r="8880" spans="2:2" ht="16" x14ac:dyDescent="0.2">
      <c r="B8880" s="9"/>
    </row>
    <row r="8881" spans="2:2" ht="16" x14ac:dyDescent="0.2">
      <c r="B8881" s="9"/>
    </row>
    <row r="8882" spans="2:2" ht="16" x14ac:dyDescent="0.2">
      <c r="B8882" s="9"/>
    </row>
    <row r="8883" spans="2:2" ht="16" x14ac:dyDescent="0.2">
      <c r="B8883" s="9"/>
    </row>
    <row r="8884" spans="2:2" ht="16" x14ac:dyDescent="0.2">
      <c r="B8884" s="9"/>
    </row>
    <row r="8885" spans="2:2" ht="16" x14ac:dyDescent="0.2">
      <c r="B8885" s="9"/>
    </row>
    <row r="8886" spans="2:2" ht="16" x14ac:dyDescent="0.2">
      <c r="B8886" s="9"/>
    </row>
    <row r="8887" spans="2:2" ht="16" x14ac:dyDescent="0.2">
      <c r="B8887" s="9"/>
    </row>
    <row r="8888" spans="2:2" ht="16" x14ac:dyDescent="0.2">
      <c r="B8888" s="9"/>
    </row>
    <row r="8889" spans="2:2" ht="16" x14ac:dyDescent="0.2">
      <c r="B8889" s="9"/>
    </row>
    <row r="8890" spans="2:2" ht="16" x14ac:dyDescent="0.2">
      <c r="B8890" s="9"/>
    </row>
    <row r="8891" spans="2:2" ht="16" x14ac:dyDescent="0.2">
      <c r="B8891" s="9"/>
    </row>
    <row r="8892" spans="2:2" ht="16" x14ac:dyDescent="0.2">
      <c r="B8892" s="9"/>
    </row>
    <row r="8893" spans="2:2" ht="16" x14ac:dyDescent="0.2">
      <c r="B8893" s="9"/>
    </row>
    <row r="8894" spans="2:2" ht="16" x14ac:dyDescent="0.2">
      <c r="B8894" s="9"/>
    </row>
    <row r="8895" spans="2:2" ht="16" x14ac:dyDescent="0.2">
      <c r="B8895" s="9"/>
    </row>
    <row r="8896" spans="2:2" ht="16" x14ac:dyDescent="0.2">
      <c r="B8896" s="9"/>
    </row>
    <row r="8897" spans="2:2" ht="16" x14ac:dyDescent="0.2">
      <c r="B8897" s="9"/>
    </row>
    <row r="8898" spans="2:2" ht="16" x14ac:dyDescent="0.2">
      <c r="B8898" s="9"/>
    </row>
    <row r="8899" spans="2:2" ht="16" x14ac:dyDescent="0.2">
      <c r="B8899" s="9"/>
    </row>
    <row r="8900" spans="2:2" ht="16" x14ac:dyDescent="0.2">
      <c r="B8900" s="9"/>
    </row>
    <row r="8901" spans="2:2" ht="16" x14ac:dyDescent="0.2">
      <c r="B8901" s="9"/>
    </row>
    <row r="8902" spans="2:2" ht="16" x14ac:dyDescent="0.2">
      <c r="B8902" s="9"/>
    </row>
    <row r="8903" spans="2:2" ht="16" x14ac:dyDescent="0.2">
      <c r="B8903" s="9"/>
    </row>
    <row r="8904" spans="2:2" ht="16" x14ac:dyDescent="0.2">
      <c r="B8904" s="9"/>
    </row>
    <row r="8905" spans="2:2" ht="16" x14ac:dyDescent="0.2">
      <c r="B8905" s="9"/>
    </row>
    <row r="8906" spans="2:2" ht="16" x14ac:dyDescent="0.2">
      <c r="B8906" s="9"/>
    </row>
    <row r="8907" spans="2:2" ht="16" x14ac:dyDescent="0.2">
      <c r="B8907" s="9"/>
    </row>
    <row r="8908" spans="2:2" ht="16" x14ac:dyDescent="0.2">
      <c r="B8908" s="9"/>
    </row>
    <row r="8909" spans="2:2" ht="16" x14ac:dyDescent="0.2">
      <c r="B8909" s="9"/>
    </row>
    <row r="8910" spans="2:2" ht="16" x14ac:dyDescent="0.2">
      <c r="B8910" s="9"/>
    </row>
    <row r="8911" spans="2:2" ht="16" x14ac:dyDescent="0.2">
      <c r="B8911" s="9"/>
    </row>
    <row r="8912" spans="2:2" ht="16" x14ac:dyDescent="0.2">
      <c r="B8912" s="9"/>
    </row>
    <row r="8913" spans="2:2" ht="16" x14ac:dyDescent="0.2">
      <c r="B8913" s="9"/>
    </row>
    <row r="8914" spans="2:2" ht="16" x14ac:dyDescent="0.2">
      <c r="B8914" s="9"/>
    </row>
    <row r="8915" spans="2:2" ht="16" x14ac:dyDescent="0.2">
      <c r="B8915" s="9"/>
    </row>
    <row r="8916" spans="2:2" ht="16" x14ac:dyDescent="0.2">
      <c r="B8916" s="9"/>
    </row>
    <row r="8917" spans="2:2" ht="16" x14ac:dyDescent="0.2">
      <c r="B8917" s="9"/>
    </row>
    <row r="8918" spans="2:2" ht="16" x14ac:dyDescent="0.2">
      <c r="B8918" s="9"/>
    </row>
    <row r="8919" spans="2:2" ht="16" x14ac:dyDescent="0.2">
      <c r="B8919" s="9"/>
    </row>
    <row r="8920" spans="2:2" ht="16" x14ac:dyDescent="0.2">
      <c r="B8920" s="9"/>
    </row>
    <row r="8921" spans="2:2" ht="16" x14ac:dyDescent="0.2">
      <c r="B8921" s="9"/>
    </row>
    <row r="8922" spans="2:2" ht="16" x14ac:dyDescent="0.2">
      <c r="B8922" s="9"/>
    </row>
    <row r="8923" spans="2:2" ht="16" x14ac:dyDescent="0.2">
      <c r="B8923" s="9"/>
    </row>
    <row r="8924" spans="2:2" ht="16" x14ac:dyDescent="0.2">
      <c r="B8924" s="9"/>
    </row>
    <row r="8925" spans="2:2" ht="16" x14ac:dyDescent="0.2">
      <c r="B8925" s="9"/>
    </row>
    <row r="8926" spans="2:2" ht="16" x14ac:dyDescent="0.2">
      <c r="B8926" s="9"/>
    </row>
    <row r="8927" spans="2:2" ht="16" x14ac:dyDescent="0.2">
      <c r="B8927" s="9"/>
    </row>
    <row r="8928" spans="2:2" ht="16" x14ac:dyDescent="0.2">
      <c r="B8928" s="9"/>
    </row>
    <row r="8929" spans="2:2" ht="16" x14ac:dyDescent="0.2">
      <c r="B8929" s="9"/>
    </row>
    <row r="8930" spans="2:2" ht="16" x14ac:dyDescent="0.2">
      <c r="B8930" s="9"/>
    </row>
    <row r="8931" spans="2:2" ht="16" x14ac:dyDescent="0.2">
      <c r="B8931" s="9"/>
    </row>
    <row r="8932" spans="2:2" ht="16" x14ac:dyDescent="0.2">
      <c r="B8932" s="9"/>
    </row>
    <row r="8933" spans="2:2" ht="16" x14ac:dyDescent="0.2">
      <c r="B8933" s="9"/>
    </row>
    <row r="8934" spans="2:2" ht="16" x14ac:dyDescent="0.2">
      <c r="B8934" s="9"/>
    </row>
    <row r="8935" spans="2:2" ht="16" x14ac:dyDescent="0.2">
      <c r="B8935" s="9"/>
    </row>
    <row r="8936" spans="2:2" ht="16" x14ac:dyDescent="0.2">
      <c r="B8936" s="9"/>
    </row>
    <row r="8937" spans="2:2" ht="16" x14ac:dyDescent="0.2">
      <c r="B8937" s="9"/>
    </row>
    <row r="8938" spans="2:2" ht="16" x14ac:dyDescent="0.2">
      <c r="B8938" s="9"/>
    </row>
    <row r="8939" spans="2:2" ht="16" x14ac:dyDescent="0.2">
      <c r="B8939" s="9"/>
    </row>
    <row r="8940" spans="2:2" ht="16" x14ac:dyDescent="0.2">
      <c r="B8940" s="9"/>
    </row>
    <row r="8941" spans="2:2" ht="16" x14ac:dyDescent="0.2">
      <c r="B8941" s="9"/>
    </row>
    <row r="8942" spans="2:2" ht="16" x14ac:dyDescent="0.2">
      <c r="B8942" s="9"/>
    </row>
    <row r="8943" spans="2:2" ht="16" x14ac:dyDescent="0.2">
      <c r="B8943" s="9"/>
    </row>
    <row r="8944" spans="2:2" ht="16" x14ac:dyDescent="0.2">
      <c r="B8944" s="9"/>
    </row>
    <row r="8945" spans="2:2" ht="16" x14ac:dyDescent="0.2">
      <c r="B8945" s="9"/>
    </row>
    <row r="8946" spans="2:2" ht="16" x14ac:dyDescent="0.2">
      <c r="B8946" s="9"/>
    </row>
    <row r="8947" spans="2:2" ht="16" x14ac:dyDescent="0.2">
      <c r="B8947" s="9"/>
    </row>
    <row r="8948" spans="2:2" ht="16" x14ac:dyDescent="0.2">
      <c r="B8948" s="9"/>
    </row>
    <row r="8949" spans="2:2" ht="16" x14ac:dyDescent="0.2">
      <c r="B8949" s="9"/>
    </row>
    <row r="8950" spans="2:2" ht="16" x14ac:dyDescent="0.2">
      <c r="B8950" s="9"/>
    </row>
    <row r="8951" spans="2:2" ht="16" x14ac:dyDescent="0.2">
      <c r="B8951" s="9"/>
    </row>
    <row r="8952" spans="2:2" ht="16" x14ac:dyDescent="0.2">
      <c r="B8952" s="9"/>
    </row>
    <row r="8953" spans="2:2" ht="16" x14ac:dyDescent="0.2">
      <c r="B8953" s="9"/>
    </row>
    <row r="8954" spans="2:2" ht="16" x14ac:dyDescent="0.2">
      <c r="B8954" s="9"/>
    </row>
    <row r="8955" spans="2:2" ht="16" x14ac:dyDescent="0.2">
      <c r="B8955" s="9"/>
    </row>
    <row r="8956" spans="2:2" ht="16" x14ac:dyDescent="0.2">
      <c r="B8956" s="9"/>
    </row>
    <row r="8957" spans="2:2" ht="16" x14ac:dyDescent="0.2">
      <c r="B8957" s="9"/>
    </row>
    <row r="8958" spans="2:2" ht="16" x14ac:dyDescent="0.2">
      <c r="B8958" s="9"/>
    </row>
    <row r="8959" spans="2:2" ht="16" x14ac:dyDescent="0.2">
      <c r="B8959" s="9"/>
    </row>
    <row r="8960" spans="2:2" ht="16" x14ac:dyDescent="0.2">
      <c r="B8960" s="9"/>
    </row>
    <row r="8961" spans="2:2" ht="16" x14ac:dyDescent="0.2">
      <c r="B8961" s="9"/>
    </row>
    <row r="8962" spans="2:2" ht="16" x14ac:dyDescent="0.2">
      <c r="B8962" s="9"/>
    </row>
    <row r="8963" spans="2:2" ht="16" x14ac:dyDescent="0.2">
      <c r="B8963" s="9"/>
    </row>
    <row r="8964" spans="2:2" ht="16" x14ac:dyDescent="0.2">
      <c r="B8964" s="9"/>
    </row>
    <row r="8965" spans="2:2" ht="16" x14ac:dyDescent="0.2">
      <c r="B8965" s="9"/>
    </row>
    <row r="8966" spans="2:2" ht="16" x14ac:dyDescent="0.2">
      <c r="B8966" s="9"/>
    </row>
    <row r="8967" spans="2:2" ht="16" x14ac:dyDescent="0.2">
      <c r="B8967" s="9"/>
    </row>
    <row r="8968" spans="2:2" ht="16" x14ac:dyDescent="0.2">
      <c r="B8968" s="9"/>
    </row>
    <row r="8969" spans="2:2" ht="16" x14ac:dyDescent="0.2">
      <c r="B8969" s="9"/>
    </row>
    <row r="8970" spans="2:2" ht="16" x14ac:dyDescent="0.2">
      <c r="B8970" s="9"/>
    </row>
    <row r="8971" spans="2:2" ht="16" x14ac:dyDescent="0.2">
      <c r="B8971" s="9"/>
    </row>
    <row r="8972" spans="2:2" ht="16" x14ac:dyDescent="0.2">
      <c r="B8972" s="9"/>
    </row>
    <row r="8973" spans="2:2" ht="16" x14ac:dyDescent="0.2">
      <c r="B8973" s="9"/>
    </row>
    <row r="8974" spans="2:2" ht="16" x14ac:dyDescent="0.2">
      <c r="B8974" s="9"/>
    </row>
    <row r="8975" spans="2:2" ht="16" x14ac:dyDescent="0.2">
      <c r="B8975" s="9"/>
    </row>
    <row r="8976" spans="2:2" ht="16" x14ac:dyDescent="0.2">
      <c r="B8976" s="9"/>
    </row>
    <row r="8977" spans="2:2" ht="16" x14ac:dyDescent="0.2">
      <c r="B8977" s="9"/>
    </row>
    <row r="8978" spans="2:2" ht="16" x14ac:dyDescent="0.2">
      <c r="B8978" s="9"/>
    </row>
    <row r="8979" spans="2:2" ht="16" x14ac:dyDescent="0.2">
      <c r="B8979" s="9"/>
    </row>
    <row r="8980" spans="2:2" ht="16" x14ac:dyDescent="0.2">
      <c r="B8980" s="9"/>
    </row>
    <row r="8981" spans="2:2" ht="16" x14ac:dyDescent="0.2">
      <c r="B8981" s="9"/>
    </row>
    <row r="8982" spans="2:2" ht="16" x14ac:dyDescent="0.2">
      <c r="B8982" s="9"/>
    </row>
    <row r="8983" spans="2:2" ht="16" x14ac:dyDescent="0.2">
      <c r="B8983" s="9"/>
    </row>
    <row r="8984" spans="2:2" ht="16" x14ac:dyDescent="0.2">
      <c r="B8984" s="9"/>
    </row>
    <row r="8985" spans="2:2" ht="16" x14ac:dyDescent="0.2">
      <c r="B8985" s="9"/>
    </row>
    <row r="8986" spans="2:2" ht="16" x14ac:dyDescent="0.2">
      <c r="B8986" s="9"/>
    </row>
    <row r="8987" spans="2:2" ht="16" x14ac:dyDescent="0.2">
      <c r="B8987" s="9"/>
    </row>
    <row r="8988" spans="2:2" ht="16" x14ac:dyDescent="0.2">
      <c r="B8988" s="9"/>
    </row>
    <row r="8989" spans="2:2" ht="16" x14ac:dyDescent="0.2">
      <c r="B8989" s="9"/>
    </row>
    <row r="8990" spans="2:2" ht="16" x14ac:dyDescent="0.2">
      <c r="B8990" s="9"/>
    </row>
    <row r="8991" spans="2:2" ht="16" x14ac:dyDescent="0.2">
      <c r="B8991" s="9"/>
    </row>
    <row r="8992" spans="2:2" ht="16" x14ac:dyDescent="0.2">
      <c r="B8992" s="9"/>
    </row>
    <row r="8993" spans="2:2" ht="16" x14ac:dyDescent="0.2">
      <c r="B8993" s="9"/>
    </row>
    <row r="8994" spans="2:2" ht="16" x14ac:dyDescent="0.2">
      <c r="B8994" s="9"/>
    </row>
    <row r="8995" spans="2:2" ht="16" x14ac:dyDescent="0.2">
      <c r="B8995" s="9"/>
    </row>
    <row r="8996" spans="2:2" ht="16" x14ac:dyDescent="0.2">
      <c r="B8996" s="9"/>
    </row>
    <row r="8997" spans="2:2" ht="16" x14ac:dyDescent="0.2">
      <c r="B8997" s="9"/>
    </row>
    <row r="8998" spans="2:2" ht="16" x14ac:dyDescent="0.2">
      <c r="B8998" s="9"/>
    </row>
    <row r="8999" spans="2:2" ht="16" x14ac:dyDescent="0.2">
      <c r="B8999" s="9"/>
    </row>
    <row r="9000" spans="2:2" ht="16" x14ac:dyDescent="0.2">
      <c r="B9000" s="9"/>
    </row>
    <row r="9001" spans="2:2" ht="16" x14ac:dyDescent="0.2">
      <c r="B9001" s="9"/>
    </row>
    <row r="9002" spans="2:2" ht="16" x14ac:dyDescent="0.2">
      <c r="B9002" s="9"/>
    </row>
    <row r="9003" spans="2:2" ht="16" x14ac:dyDescent="0.2">
      <c r="B9003" s="9"/>
    </row>
    <row r="9004" spans="2:2" ht="16" x14ac:dyDescent="0.2">
      <c r="B9004" s="9"/>
    </row>
    <row r="9005" spans="2:2" ht="16" x14ac:dyDescent="0.2">
      <c r="B9005" s="9"/>
    </row>
    <row r="9006" spans="2:2" ht="16" x14ac:dyDescent="0.2">
      <c r="B9006" s="9"/>
    </row>
    <row r="9007" spans="2:2" ht="16" x14ac:dyDescent="0.2">
      <c r="B9007" s="9"/>
    </row>
    <row r="9008" spans="2:2" ht="16" x14ac:dyDescent="0.2">
      <c r="B9008" s="9"/>
    </row>
    <row r="9009" spans="2:2" ht="16" x14ac:dyDescent="0.2">
      <c r="B9009" s="9"/>
    </row>
    <row r="9010" spans="2:2" ht="16" x14ac:dyDescent="0.2">
      <c r="B9010" s="9"/>
    </row>
    <row r="9011" spans="2:2" ht="16" x14ac:dyDescent="0.2">
      <c r="B9011" s="9"/>
    </row>
    <row r="9012" spans="2:2" ht="16" x14ac:dyDescent="0.2">
      <c r="B9012" s="9"/>
    </row>
    <row r="9013" spans="2:2" ht="16" x14ac:dyDescent="0.2">
      <c r="B9013" s="9"/>
    </row>
    <row r="9014" spans="2:2" ht="16" x14ac:dyDescent="0.2">
      <c r="B9014" s="9"/>
    </row>
    <row r="9015" spans="2:2" ht="16" x14ac:dyDescent="0.2">
      <c r="B9015" s="9"/>
    </row>
    <row r="9016" spans="2:2" ht="16" x14ac:dyDescent="0.2">
      <c r="B9016" s="9"/>
    </row>
    <row r="9017" spans="2:2" ht="16" x14ac:dyDescent="0.2">
      <c r="B9017" s="9"/>
    </row>
    <row r="9018" spans="2:2" ht="16" x14ac:dyDescent="0.2">
      <c r="B9018" s="9"/>
    </row>
    <row r="9019" spans="2:2" ht="16" x14ac:dyDescent="0.2">
      <c r="B9019" s="9"/>
    </row>
    <row r="9020" spans="2:2" ht="16" x14ac:dyDescent="0.2">
      <c r="B9020" s="9"/>
    </row>
    <row r="9021" spans="2:2" ht="16" x14ac:dyDescent="0.2">
      <c r="B9021" s="9"/>
    </row>
    <row r="9022" spans="2:2" ht="16" x14ac:dyDescent="0.2">
      <c r="B9022" s="9"/>
    </row>
    <row r="9023" spans="2:2" ht="16" x14ac:dyDescent="0.2">
      <c r="B9023" s="9"/>
    </row>
    <row r="9024" spans="2:2" ht="16" x14ac:dyDescent="0.2">
      <c r="B9024" s="9"/>
    </row>
    <row r="9025" spans="2:2" ht="16" x14ac:dyDescent="0.2">
      <c r="B9025" s="9"/>
    </row>
    <row r="9026" spans="2:2" ht="16" x14ac:dyDescent="0.2">
      <c r="B9026" s="9"/>
    </row>
    <row r="9027" spans="2:2" ht="16" x14ac:dyDescent="0.2">
      <c r="B9027" s="9"/>
    </row>
    <row r="9028" spans="2:2" ht="16" x14ac:dyDescent="0.2">
      <c r="B9028" s="9"/>
    </row>
    <row r="9029" spans="2:2" ht="16" x14ac:dyDescent="0.2">
      <c r="B9029" s="9"/>
    </row>
    <row r="9030" spans="2:2" ht="16" x14ac:dyDescent="0.2">
      <c r="B9030" s="9"/>
    </row>
    <row r="9031" spans="2:2" ht="16" x14ac:dyDescent="0.2">
      <c r="B9031" s="9"/>
    </row>
    <row r="9032" spans="2:2" ht="16" x14ac:dyDescent="0.2">
      <c r="B9032" s="9"/>
    </row>
    <row r="9033" spans="2:2" ht="16" x14ac:dyDescent="0.2">
      <c r="B9033" s="9"/>
    </row>
    <row r="9034" spans="2:2" ht="16" x14ac:dyDescent="0.2">
      <c r="B9034" s="9"/>
    </row>
    <row r="9035" spans="2:2" ht="16" x14ac:dyDescent="0.2">
      <c r="B9035" s="9"/>
    </row>
    <row r="9036" spans="2:2" ht="16" x14ac:dyDescent="0.2">
      <c r="B9036" s="9"/>
    </row>
    <row r="9037" spans="2:2" ht="16" x14ac:dyDescent="0.2">
      <c r="B9037" s="9"/>
    </row>
    <row r="9038" spans="2:2" ht="16" x14ac:dyDescent="0.2">
      <c r="B9038" s="9"/>
    </row>
    <row r="9039" spans="2:2" ht="16" x14ac:dyDescent="0.2">
      <c r="B9039" s="9"/>
    </row>
    <row r="9040" spans="2:2" ht="16" x14ac:dyDescent="0.2">
      <c r="B9040" s="9"/>
    </row>
    <row r="9041" spans="2:2" ht="16" x14ac:dyDescent="0.2">
      <c r="B9041" s="9"/>
    </row>
    <row r="9042" spans="2:2" ht="16" x14ac:dyDescent="0.2">
      <c r="B9042" s="9"/>
    </row>
    <row r="9043" spans="2:2" ht="16" x14ac:dyDescent="0.2">
      <c r="B9043" s="9"/>
    </row>
    <row r="9044" spans="2:2" ht="16" x14ac:dyDescent="0.2">
      <c r="B9044" s="9"/>
    </row>
    <row r="9045" spans="2:2" ht="16" x14ac:dyDescent="0.2">
      <c r="B9045" s="9"/>
    </row>
    <row r="9046" spans="2:2" ht="16" x14ac:dyDescent="0.2">
      <c r="B9046" s="9"/>
    </row>
    <row r="9047" spans="2:2" ht="16" x14ac:dyDescent="0.2">
      <c r="B9047" s="9"/>
    </row>
    <row r="9048" spans="2:2" ht="16" x14ac:dyDescent="0.2">
      <c r="B9048" s="9"/>
    </row>
    <row r="9049" spans="2:2" ht="16" x14ac:dyDescent="0.2">
      <c r="B9049" s="9"/>
    </row>
    <row r="9050" spans="2:2" ht="16" x14ac:dyDescent="0.2">
      <c r="B9050" s="9"/>
    </row>
    <row r="9051" spans="2:2" ht="16" x14ac:dyDescent="0.2">
      <c r="B9051" s="9"/>
    </row>
    <row r="9052" spans="2:2" ht="16" x14ac:dyDescent="0.2">
      <c r="B9052" s="9"/>
    </row>
    <row r="9053" spans="2:2" ht="16" x14ac:dyDescent="0.2">
      <c r="B9053" s="9"/>
    </row>
    <row r="9054" spans="2:2" ht="16" x14ac:dyDescent="0.2">
      <c r="B9054" s="9"/>
    </row>
    <row r="9055" spans="2:2" ht="16" x14ac:dyDescent="0.2">
      <c r="B9055" s="9"/>
    </row>
    <row r="9056" spans="2:2" ht="16" x14ac:dyDescent="0.2">
      <c r="B9056" s="9"/>
    </row>
    <row r="9057" spans="2:2" ht="16" x14ac:dyDescent="0.2">
      <c r="B9057" s="9"/>
    </row>
    <row r="9058" spans="2:2" ht="16" x14ac:dyDescent="0.2">
      <c r="B9058" s="9"/>
    </row>
    <row r="9059" spans="2:2" ht="16" x14ac:dyDescent="0.2">
      <c r="B9059" s="9"/>
    </row>
    <row r="9060" spans="2:2" ht="16" x14ac:dyDescent="0.2">
      <c r="B9060" s="9"/>
    </row>
    <row r="9061" spans="2:2" ht="16" x14ac:dyDescent="0.2">
      <c r="B9061" s="9"/>
    </row>
    <row r="9062" spans="2:2" ht="16" x14ac:dyDescent="0.2">
      <c r="B9062" s="9"/>
    </row>
    <row r="9063" spans="2:2" ht="16" x14ac:dyDescent="0.2">
      <c r="B9063" s="9"/>
    </row>
    <row r="9064" spans="2:2" ht="16" x14ac:dyDescent="0.2">
      <c r="B9064" s="9"/>
    </row>
    <row r="9065" spans="2:2" ht="16" x14ac:dyDescent="0.2">
      <c r="B9065" s="9"/>
    </row>
    <row r="9066" spans="2:2" ht="16" x14ac:dyDescent="0.2">
      <c r="B9066" s="9"/>
    </row>
    <row r="9067" spans="2:2" ht="16" x14ac:dyDescent="0.2">
      <c r="B9067" s="9"/>
    </row>
    <row r="9068" spans="2:2" ht="16" x14ac:dyDescent="0.2">
      <c r="B9068" s="9"/>
    </row>
    <row r="9069" spans="2:2" ht="16" x14ac:dyDescent="0.2">
      <c r="B9069" s="9"/>
    </row>
    <row r="9070" spans="2:2" ht="16" x14ac:dyDescent="0.2">
      <c r="B9070" s="9"/>
    </row>
    <row r="9071" spans="2:2" ht="16" x14ac:dyDescent="0.2">
      <c r="B9071" s="9"/>
    </row>
    <row r="9072" spans="2:2" ht="16" x14ac:dyDescent="0.2">
      <c r="B9072" s="9"/>
    </row>
    <row r="9073" spans="2:2" ht="16" x14ac:dyDescent="0.2">
      <c r="B9073" s="9"/>
    </row>
    <row r="9074" spans="2:2" ht="16" x14ac:dyDescent="0.2">
      <c r="B9074" s="9"/>
    </row>
    <row r="9075" spans="2:2" ht="16" x14ac:dyDescent="0.2">
      <c r="B9075" s="9"/>
    </row>
    <row r="9076" spans="2:2" ht="16" x14ac:dyDescent="0.2">
      <c r="B9076" s="9"/>
    </row>
    <row r="9077" spans="2:2" ht="16" x14ac:dyDescent="0.2">
      <c r="B9077" s="9"/>
    </row>
    <row r="9078" spans="2:2" ht="16" x14ac:dyDescent="0.2">
      <c r="B9078" s="9"/>
    </row>
    <row r="9079" spans="2:2" ht="16" x14ac:dyDescent="0.2">
      <c r="B9079" s="9"/>
    </row>
    <row r="9080" spans="2:2" ht="16" x14ac:dyDescent="0.2">
      <c r="B9080" s="9"/>
    </row>
    <row r="9081" spans="2:2" ht="16" x14ac:dyDescent="0.2">
      <c r="B9081" s="9"/>
    </row>
    <row r="9082" spans="2:2" ht="16" x14ac:dyDescent="0.2">
      <c r="B9082" s="9"/>
    </row>
    <row r="9083" spans="2:2" ht="16" x14ac:dyDescent="0.2">
      <c r="B9083" s="9"/>
    </row>
    <row r="9084" spans="2:2" ht="16" x14ac:dyDescent="0.2">
      <c r="B9084" s="9"/>
    </row>
    <row r="9085" spans="2:2" ht="16" x14ac:dyDescent="0.2">
      <c r="B9085" s="9"/>
    </row>
    <row r="9086" spans="2:2" ht="16" x14ac:dyDescent="0.2">
      <c r="B9086" s="9"/>
    </row>
    <row r="9087" spans="2:2" ht="16" x14ac:dyDescent="0.2">
      <c r="B9087" s="9"/>
    </row>
    <row r="9088" spans="2:2" ht="16" x14ac:dyDescent="0.2">
      <c r="B9088" s="9"/>
    </row>
    <row r="9089" spans="2:2" ht="16" x14ac:dyDescent="0.2">
      <c r="B9089" s="9"/>
    </row>
    <row r="9090" spans="2:2" ht="16" x14ac:dyDescent="0.2">
      <c r="B9090" s="9"/>
    </row>
    <row r="9091" spans="2:2" ht="16" x14ac:dyDescent="0.2">
      <c r="B9091" s="9"/>
    </row>
    <row r="9092" spans="2:2" ht="16" x14ac:dyDescent="0.2">
      <c r="B9092" s="9"/>
    </row>
    <row r="9093" spans="2:2" ht="16" x14ac:dyDescent="0.2">
      <c r="B9093" s="9"/>
    </row>
    <row r="9094" spans="2:2" ht="16" x14ac:dyDescent="0.2">
      <c r="B9094" s="9"/>
    </row>
    <row r="9095" spans="2:2" ht="16" x14ac:dyDescent="0.2">
      <c r="B9095" s="9"/>
    </row>
    <row r="9096" spans="2:2" ht="16" x14ac:dyDescent="0.2">
      <c r="B9096" s="9"/>
    </row>
    <row r="9097" spans="2:2" ht="16" x14ac:dyDescent="0.2">
      <c r="B9097" s="9"/>
    </row>
    <row r="9098" spans="2:2" ht="16" x14ac:dyDescent="0.2">
      <c r="B9098" s="9"/>
    </row>
    <row r="9099" spans="2:2" ht="16" x14ac:dyDescent="0.2">
      <c r="B9099" s="9"/>
    </row>
    <row r="9100" spans="2:2" ht="16" x14ac:dyDescent="0.2">
      <c r="B9100" s="9"/>
    </row>
    <row r="9101" spans="2:2" ht="16" x14ac:dyDescent="0.2">
      <c r="B9101" s="9"/>
    </row>
    <row r="9102" spans="2:2" ht="16" x14ac:dyDescent="0.2">
      <c r="B9102" s="9"/>
    </row>
    <row r="9103" spans="2:2" ht="16" x14ac:dyDescent="0.2">
      <c r="B9103" s="9"/>
    </row>
    <row r="9104" spans="2:2" ht="16" x14ac:dyDescent="0.2">
      <c r="B9104" s="9"/>
    </row>
    <row r="9105" spans="2:2" ht="16" x14ac:dyDescent="0.2">
      <c r="B9105" s="9"/>
    </row>
    <row r="9106" spans="2:2" ht="16" x14ac:dyDescent="0.2">
      <c r="B9106" s="9"/>
    </row>
    <row r="9107" spans="2:2" ht="16" x14ac:dyDescent="0.2">
      <c r="B9107" s="9"/>
    </row>
    <row r="9108" spans="2:2" ht="16" x14ac:dyDescent="0.2">
      <c r="B9108" s="9"/>
    </row>
    <row r="9109" spans="2:2" ht="16" x14ac:dyDescent="0.2">
      <c r="B9109" s="9"/>
    </row>
    <row r="9110" spans="2:2" ht="16" x14ac:dyDescent="0.2">
      <c r="B9110" s="9"/>
    </row>
    <row r="9111" spans="2:2" ht="16" x14ac:dyDescent="0.2">
      <c r="B9111" s="9"/>
    </row>
    <row r="9112" spans="2:2" ht="16" x14ac:dyDescent="0.2">
      <c r="B9112" s="9"/>
    </row>
    <row r="9113" spans="2:2" ht="16" x14ac:dyDescent="0.2">
      <c r="B9113" s="9"/>
    </row>
    <row r="9114" spans="2:2" ht="16" x14ac:dyDescent="0.2">
      <c r="B9114" s="9"/>
    </row>
    <row r="9115" spans="2:2" ht="16" x14ac:dyDescent="0.2">
      <c r="B9115" s="9"/>
    </row>
    <row r="9116" spans="2:2" ht="16" x14ac:dyDescent="0.2">
      <c r="B9116" s="9"/>
    </row>
    <row r="9117" spans="2:2" ht="16" x14ac:dyDescent="0.2">
      <c r="B9117" s="9"/>
    </row>
    <row r="9118" spans="2:2" ht="16" x14ac:dyDescent="0.2">
      <c r="B9118" s="9"/>
    </row>
    <row r="9119" spans="2:2" ht="16" x14ac:dyDescent="0.2">
      <c r="B9119" s="9"/>
    </row>
    <row r="9120" spans="2:2" ht="16" x14ac:dyDescent="0.2">
      <c r="B9120" s="9"/>
    </row>
    <row r="9121" spans="2:2" ht="16" x14ac:dyDescent="0.2">
      <c r="B9121" s="9"/>
    </row>
    <row r="9122" spans="2:2" ht="16" x14ac:dyDescent="0.2">
      <c r="B9122" s="9"/>
    </row>
    <row r="9123" spans="2:2" ht="16" x14ac:dyDescent="0.2">
      <c r="B9123" s="9"/>
    </row>
    <row r="9124" spans="2:2" ht="16" x14ac:dyDescent="0.2">
      <c r="B9124" s="9"/>
    </row>
    <row r="9125" spans="2:2" ht="16" x14ac:dyDescent="0.2">
      <c r="B9125" s="9"/>
    </row>
    <row r="9126" spans="2:2" ht="16" x14ac:dyDescent="0.2">
      <c r="B9126" s="9"/>
    </row>
    <row r="9127" spans="2:2" ht="16" x14ac:dyDescent="0.2">
      <c r="B9127" s="9"/>
    </row>
    <row r="9128" spans="2:2" ht="16" x14ac:dyDescent="0.2">
      <c r="B9128" s="9"/>
    </row>
    <row r="9129" spans="2:2" ht="16" x14ac:dyDescent="0.2">
      <c r="B9129" s="9"/>
    </row>
    <row r="9130" spans="2:2" ht="16" x14ac:dyDescent="0.2">
      <c r="B9130" s="9"/>
    </row>
    <row r="9131" spans="2:2" ht="16" x14ac:dyDescent="0.2">
      <c r="B9131" s="9"/>
    </row>
    <row r="9132" spans="2:2" ht="16" x14ac:dyDescent="0.2">
      <c r="B9132" s="9"/>
    </row>
    <row r="9133" spans="2:2" ht="16" x14ac:dyDescent="0.2">
      <c r="B9133" s="9"/>
    </row>
    <row r="9134" spans="2:2" ht="16" x14ac:dyDescent="0.2">
      <c r="B9134" s="9"/>
    </row>
    <row r="9135" spans="2:2" ht="16" x14ac:dyDescent="0.2">
      <c r="B9135" s="9"/>
    </row>
    <row r="9136" spans="2:2" ht="16" x14ac:dyDescent="0.2">
      <c r="B9136" s="9"/>
    </row>
    <row r="9137" spans="2:2" ht="16" x14ac:dyDescent="0.2">
      <c r="B9137" s="9"/>
    </row>
    <row r="9138" spans="2:2" ht="16" x14ac:dyDescent="0.2">
      <c r="B9138" s="9"/>
    </row>
    <row r="9139" spans="2:2" ht="16" x14ac:dyDescent="0.2">
      <c r="B9139" s="9"/>
    </row>
    <row r="9140" spans="2:2" ht="16" x14ac:dyDescent="0.2">
      <c r="B9140" s="9"/>
    </row>
    <row r="9141" spans="2:2" ht="16" x14ac:dyDescent="0.2">
      <c r="B9141" s="9"/>
    </row>
    <row r="9142" spans="2:2" ht="16" x14ac:dyDescent="0.2">
      <c r="B9142" s="9"/>
    </row>
    <row r="9143" spans="2:2" ht="16" x14ac:dyDescent="0.2">
      <c r="B9143" s="9"/>
    </row>
    <row r="9144" spans="2:2" ht="16" x14ac:dyDescent="0.2">
      <c r="B9144" s="9"/>
    </row>
    <row r="9145" spans="2:2" ht="16" x14ac:dyDescent="0.2">
      <c r="B9145" s="9"/>
    </row>
    <row r="9146" spans="2:2" ht="16" x14ac:dyDescent="0.2">
      <c r="B9146" s="9"/>
    </row>
    <row r="9147" spans="2:2" ht="16" x14ac:dyDescent="0.2">
      <c r="B9147" s="9"/>
    </row>
    <row r="9148" spans="2:2" ht="16" x14ac:dyDescent="0.2">
      <c r="B9148" s="9"/>
    </row>
    <row r="9149" spans="2:2" ht="16" x14ac:dyDescent="0.2">
      <c r="B9149" s="9"/>
    </row>
    <row r="9150" spans="2:2" ht="16" x14ac:dyDescent="0.2">
      <c r="B9150" s="9"/>
    </row>
    <row r="9151" spans="2:2" ht="16" x14ac:dyDescent="0.2">
      <c r="B9151" s="9"/>
    </row>
    <row r="9152" spans="2:2" ht="16" x14ac:dyDescent="0.2">
      <c r="B9152" s="9"/>
    </row>
    <row r="9153" spans="2:2" ht="16" x14ac:dyDescent="0.2">
      <c r="B9153" s="9"/>
    </row>
    <row r="9154" spans="2:2" ht="16" x14ac:dyDescent="0.2">
      <c r="B9154" s="9"/>
    </row>
    <row r="9155" spans="2:2" ht="16" x14ac:dyDescent="0.2">
      <c r="B9155" s="9"/>
    </row>
    <row r="9156" spans="2:2" ht="16" x14ac:dyDescent="0.2">
      <c r="B9156" s="9"/>
    </row>
    <row r="9157" spans="2:2" ht="16" x14ac:dyDescent="0.2">
      <c r="B9157" s="9"/>
    </row>
    <row r="9158" spans="2:2" ht="16" x14ac:dyDescent="0.2">
      <c r="B9158" s="9"/>
    </row>
    <row r="9159" spans="2:2" ht="16" x14ac:dyDescent="0.2">
      <c r="B9159" s="9"/>
    </row>
    <row r="9160" spans="2:2" ht="16" x14ac:dyDescent="0.2">
      <c r="B9160" s="9"/>
    </row>
    <row r="9161" spans="2:2" ht="16" x14ac:dyDescent="0.2">
      <c r="B9161" s="9"/>
    </row>
    <row r="9162" spans="2:2" ht="16" x14ac:dyDescent="0.2">
      <c r="B9162" s="9"/>
    </row>
    <row r="9163" spans="2:2" ht="16" x14ac:dyDescent="0.2">
      <c r="B9163" s="9"/>
    </row>
    <row r="9164" spans="2:2" ht="16" x14ac:dyDescent="0.2">
      <c r="B9164" s="9"/>
    </row>
    <row r="9165" spans="2:2" ht="16" x14ac:dyDescent="0.2">
      <c r="B9165" s="9"/>
    </row>
    <row r="9166" spans="2:2" ht="16" x14ac:dyDescent="0.2">
      <c r="B9166" s="9"/>
    </row>
    <row r="9167" spans="2:2" ht="16" x14ac:dyDescent="0.2">
      <c r="B9167" s="9"/>
    </row>
    <row r="9168" spans="2:2" ht="16" x14ac:dyDescent="0.2">
      <c r="B9168" s="9"/>
    </row>
    <row r="9169" spans="2:2" ht="16" x14ac:dyDescent="0.2">
      <c r="B9169" s="9"/>
    </row>
    <row r="9170" spans="2:2" ht="16" x14ac:dyDescent="0.2">
      <c r="B9170" s="9"/>
    </row>
    <row r="9171" spans="2:2" ht="16" x14ac:dyDescent="0.2">
      <c r="B9171" s="9"/>
    </row>
    <row r="9172" spans="2:2" ht="16" x14ac:dyDescent="0.2">
      <c r="B9172" s="9"/>
    </row>
    <row r="9173" spans="2:2" ht="16" x14ac:dyDescent="0.2">
      <c r="B9173" s="9"/>
    </row>
    <row r="9174" spans="2:2" ht="16" x14ac:dyDescent="0.2">
      <c r="B9174" s="9"/>
    </row>
    <row r="9175" spans="2:2" ht="16" x14ac:dyDescent="0.2">
      <c r="B9175" s="9"/>
    </row>
    <row r="9176" spans="2:2" ht="16" x14ac:dyDescent="0.2">
      <c r="B9176" s="9"/>
    </row>
    <row r="9177" spans="2:2" ht="16" x14ac:dyDescent="0.2">
      <c r="B9177" s="9"/>
    </row>
    <row r="9178" spans="2:2" ht="16" x14ac:dyDescent="0.2">
      <c r="B9178" s="9"/>
    </row>
    <row r="9179" spans="2:2" ht="16" x14ac:dyDescent="0.2">
      <c r="B9179" s="9"/>
    </row>
    <row r="9180" spans="2:2" ht="16" x14ac:dyDescent="0.2">
      <c r="B9180" s="9"/>
    </row>
    <row r="9181" spans="2:2" ht="16" x14ac:dyDescent="0.2">
      <c r="B9181" s="9"/>
    </row>
    <row r="9182" spans="2:2" ht="16" x14ac:dyDescent="0.2">
      <c r="B9182" s="9"/>
    </row>
    <row r="9183" spans="2:2" ht="16" x14ac:dyDescent="0.2">
      <c r="B9183" s="9"/>
    </row>
    <row r="9184" spans="2:2" ht="16" x14ac:dyDescent="0.2">
      <c r="B9184" s="9"/>
    </row>
    <row r="9185" spans="2:2" ht="16" x14ac:dyDescent="0.2">
      <c r="B9185" s="9"/>
    </row>
    <row r="9186" spans="2:2" ht="16" x14ac:dyDescent="0.2">
      <c r="B9186" s="9"/>
    </row>
    <row r="9187" spans="2:2" ht="16" x14ac:dyDescent="0.2">
      <c r="B9187" s="9"/>
    </row>
    <row r="9188" spans="2:2" ht="16" x14ac:dyDescent="0.2">
      <c r="B9188" s="9"/>
    </row>
    <row r="9189" spans="2:2" ht="16" x14ac:dyDescent="0.2">
      <c r="B9189" s="9"/>
    </row>
    <row r="9190" spans="2:2" ht="16" x14ac:dyDescent="0.2">
      <c r="B9190" s="9"/>
    </row>
    <row r="9191" spans="2:2" ht="16" x14ac:dyDescent="0.2">
      <c r="B9191" s="9"/>
    </row>
    <row r="9192" spans="2:2" ht="16" x14ac:dyDescent="0.2">
      <c r="B9192" s="9"/>
    </row>
    <row r="9193" spans="2:2" ht="16" x14ac:dyDescent="0.2">
      <c r="B9193" s="9"/>
    </row>
    <row r="9194" spans="2:2" ht="16" x14ac:dyDescent="0.2">
      <c r="B9194" s="9"/>
    </row>
    <row r="9195" spans="2:2" ht="16" x14ac:dyDescent="0.2">
      <c r="B9195" s="9"/>
    </row>
    <row r="9196" spans="2:2" ht="16" x14ac:dyDescent="0.2">
      <c r="B9196" s="9"/>
    </row>
    <row r="9197" spans="2:2" ht="16" x14ac:dyDescent="0.2">
      <c r="B9197" s="9"/>
    </row>
    <row r="9198" spans="2:2" ht="16" x14ac:dyDescent="0.2">
      <c r="B9198" s="9"/>
    </row>
    <row r="9199" spans="2:2" ht="16" x14ac:dyDescent="0.2">
      <c r="B9199" s="9"/>
    </row>
    <row r="9200" spans="2:2" ht="16" x14ac:dyDescent="0.2">
      <c r="B9200" s="9"/>
    </row>
    <row r="9201" spans="2:2" ht="16" x14ac:dyDescent="0.2">
      <c r="B9201" s="9"/>
    </row>
    <row r="9202" spans="2:2" ht="16" x14ac:dyDescent="0.2">
      <c r="B9202" s="9"/>
    </row>
    <row r="9203" spans="2:2" ht="16" x14ac:dyDescent="0.2">
      <c r="B9203" s="9"/>
    </row>
    <row r="9204" spans="2:2" ht="16" x14ac:dyDescent="0.2">
      <c r="B9204" s="9"/>
    </row>
    <row r="9205" spans="2:2" ht="16" x14ac:dyDescent="0.2">
      <c r="B9205" s="9"/>
    </row>
    <row r="9206" spans="2:2" ht="16" x14ac:dyDescent="0.2">
      <c r="B9206" s="9"/>
    </row>
    <row r="9207" spans="2:2" ht="16" x14ac:dyDescent="0.2">
      <c r="B9207" s="9"/>
    </row>
    <row r="9208" spans="2:2" ht="16" x14ac:dyDescent="0.2">
      <c r="B9208" s="9"/>
    </row>
    <row r="9209" spans="2:2" ht="16" x14ac:dyDescent="0.2">
      <c r="B9209" s="9"/>
    </row>
    <row r="9210" spans="2:2" ht="16" x14ac:dyDescent="0.2">
      <c r="B9210" s="9"/>
    </row>
    <row r="9211" spans="2:2" ht="16" x14ac:dyDescent="0.2">
      <c r="B9211" s="9"/>
    </row>
    <row r="9212" spans="2:2" ht="16" x14ac:dyDescent="0.2">
      <c r="B9212" s="9"/>
    </row>
    <row r="9213" spans="2:2" ht="16" x14ac:dyDescent="0.2">
      <c r="B9213" s="9"/>
    </row>
    <row r="9214" spans="2:2" ht="16" x14ac:dyDescent="0.2">
      <c r="B9214" s="9"/>
    </row>
    <row r="9215" spans="2:2" ht="16" x14ac:dyDescent="0.2">
      <c r="B9215" s="9"/>
    </row>
    <row r="9216" spans="2:2" ht="16" x14ac:dyDescent="0.2">
      <c r="B9216" s="9"/>
    </row>
    <row r="9217" spans="2:2" ht="16" x14ac:dyDescent="0.2">
      <c r="B9217" s="9"/>
    </row>
    <row r="9218" spans="2:2" ht="16" x14ac:dyDescent="0.2">
      <c r="B9218" s="9"/>
    </row>
    <row r="9219" spans="2:2" ht="16" x14ac:dyDescent="0.2">
      <c r="B9219" s="9"/>
    </row>
    <row r="9220" spans="2:2" ht="16" x14ac:dyDescent="0.2">
      <c r="B9220" s="9"/>
    </row>
    <row r="9221" spans="2:2" ht="16" x14ac:dyDescent="0.2">
      <c r="B9221" s="9"/>
    </row>
    <row r="9222" spans="2:2" ht="16" x14ac:dyDescent="0.2">
      <c r="B9222" s="9"/>
    </row>
    <row r="9223" spans="2:2" ht="16" x14ac:dyDescent="0.2">
      <c r="B9223" s="9"/>
    </row>
    <row r="9224" spans="2:2" ht="16" x14ac:dyDescent="0.2">
      <c r="B9224" s="9"/>
    </row>
    <row r="9225" spans="2:2" ht="16" x14ac:dyDescent="0.2">
      <c r="B9225" s="9"/>
    </row>
    <row r="9226" spans="2:2" ht="16" x14ac:dyDescent="0.2">
      <c r="B9226" s="9"/>
    </row>
    <row r="9227" spans="2:2" ht="16" x14ac:dyDescent="0.2">
      <c r="B9227" s="9"/>
    </row>
    <row r="9228" spans="2:2" ht="16" x14ac:dyDescent="0.2">
      <c r="B9228" s="9"/>
    </row>
    <row r="9229" spans="2:2" ht="16" x14ac:dyDescent="0.2">
      <c r="B9229" s="9"/>
    </row>
    <row r="9230" spans="2:2" ht="16" x14ac:dyDescent="0.2">
      <c r="B9230" s="9"/>
    </row>
    <row r="9231" spans="2:2" ht="16" x14ac:dyDescent="0.2">
      <c r="B9231" s="9"/>
    </row>
    <row r="9232" spans="2:2" ht="16" x14ac:dyDescent="0.2">
      <c r="B9232" s="9"/>
    </row>
    <row r="9233" spans="2:2" ht="16" x14ac:dyDescent="0.2">
      <c r="B9233" s="9"/>
    </row>
    <row r="9234" spans="2:2" ht="16" x14ac:dyDescent="0.2">
      <c r="B9234" s="9"/>
    </row>
    <row r="9235" spans="2:2" ht="16" x14ac:dyDescent="0.2">
      <c r="B9235" s="9"/>
    </row>
    <row r="9236" spans="2:2" ht="16" x14ac:dyDescent="0.2">
      <c r="B9236" s="9"/>
    </row>
    <row r="9237" spans="2:2" ht="16" x14ac:dyDescent="0.2">
      <c r="B9237" s="9"/>
    </row>
    <row r="9238" spans="2:2" ht="16" x14ac:dyDescent="0.2">
      <c r="B9238" s="9"/>
    </row>
    <row r="9239" spans="2:2" ht="16" x14ac:dyDescent="0.2">
      <c r="B9239" s="9"/>
    </row>
    <row r="9240" spans="2:2" ht="16" x14ac:dyDescent="0.2">
      <c r="B9240" s="9"/>
    </row>
    <row r="9241" spans="2:2" ht="16" x14ac:dyDescent="0.2">
      <c r="B9241" s="9"/>
    </row>
    <row r="9242" spans="2:2" ht="16" x14ac:dyDescent="0.2">
      <c r="B9242" s="9"/>
    </row>
    <row r="9243" spans="2:2" ht="16" x14ac:dyDescent="0.2">
      <c r="B9243" s="9"/>
    </row>
    <row r="9244" spans="2:2" ht="16" x14ac:dyDescent="0.2">
      <c r="B9244" s="9"/>
    </row>
    <row r="9245" spans="2:2" ht="16" x14ac:dyDescent="0.2">
      <c r="B9245" s="9"/>
    </row>
    <row r="9246" spans="2:2" ht="16" x14ac:dyDescent="0.2">
      <c r="B9246" s="9"/>
    </row>
    <row r="9247" spans="2:2" ht="16" x14ac:dyDescent="0.2">
      <c r="B9247" s="9"/>
    </row>
    <row r="9248" spans="2:2" ht="16" x14ac:dyDescent="0.2">
      <c r="B9248" s="9"/>
    </row>
    <row r="9249" spans="2:2" ht="16" x14ac:dyDescent="0.2">
      <c r="B9249" s="9"/>
    </row>
    <row r="9250" spans="2:2" ht="16" x14ac:dyDescent="0.2">
      <c r="B9250" s="9"/>
    </row>
    <row r="9251" spans="2:2" ht="16" x14ac:dyDescent="0.2">
      <c r="B9251" s="9"/>
    </row>
    <row r="9252" spans="2:2" ht="16" x14ac:dyDescent="0.2">
      <c r="B9252" s="9"/>
    </row>
    <row r="9253" spans="2:2" ht="16" x14ac:dyDescent="0.2">
      <c r="B9253" s="9"/>
    </row>
    <row r="9254" spans="2:2" ht="16" x14ac:dyDescent="0.2">
      <c r="B9254" s="9"/>
    </row>
    <row r="9255" spans="2:2" ht="16" x14ac:dyDescent="0.2">
      <c r="B9255" s="9"/>
    </row>
    <row r="9256" spans="2:2" ht="16" x14ac:dyDescent="0.2">
      <c r="B9256" s="9"/>
    </row>
    <row r="9257" spans="2:2" ht="16" x14ac:dyDescent="0.2">
      <c r="B9257" s="9"/>
    </row>
    <row r="9258" spans="2:2" ht="16" x14ac:dyDescent="0.2">
      <c r="B9258" s="9"/>
    </row>
    <row r="9259" spans="2:2" ht="16" x14ac:dyDescent="0.2">
      <c r="B9259" s="9"/>
    </row>
    <row r="9260" spans="2:2" ht="16" x14ac:dyDescent="0.2">
      <c r="B9260" s="9"/>
    </row>
    <row r="9261" spans="2:2" ht="16" x14ac:dyDescent="0.2">
      <c r="B9261" s="9"/>
    </row>
    <row r="9262" spans="2:2" ht="16" x14ac:dyDescent="0.2">
      <c r="B9262" s="9"/>
    </row>
    <row r="9263" spans="2:2" ht="16" x14ac:dyDescent="0.2">
      <c r="B9263" s="9"/>
    </row>
    <row r="9264" spans="2:2" ht="16" x14ac:dyDescent="0.2">
      <c r="B9264" s="9"/>
    </row>
    <row r="9265" spans="2:2" ht="16" x14ac:dyDescent="0.2">
      <c r="B9265" s="9"/>
    </row>
    <row r="9266" spans="2:2" ht="16" x14ac:dyDescent="0.2">
      <c r="B9266" s="9"/>
    </row>
    <row r="9267" spans="2:2" ht="16" x14ac:dyDescent="0.2">
      <c r="B9267" s="9"/>
    </row>
    <row r="9268" spans="2:2" ht="16" x14ac:dyDescent="0.2">
      <c r="B9268" s="9"/>
    </row>
    <row r="9269" spans="2:2" ht="16" x14ac:dyDescent="0.2">
      <c r="B9269" s="9"/>
    </row>
    <row r="9270" spans="2:2" ht="16" x14ac:dyDescent="0.2">
      <c r="B9270" s="9"/>
    </row>
    <row r="9271" spans="2:2" ht="16" x14ac:dyDescent="0.2">
      <c r="B9271" s="9"/>
    </row>
    <row r="9272" spans="2:2" ht="16" x14ac:dyDescent="0.2">
      <c r="B9272" s="9"/>
    </row>
    <row r="9273" spans="2:2" ht="16" x14ac:dyDescent="0.2">
      <c r="B9273" s="9"/>
    </row>
    <row r="9274" spans="2:2" ht="16" x14ac:dyDescent="0.2">
      <c r="B9274" s="9"/>
    </row>
    <row r="9275" spans="2:2" ht="16" x14ac:dyDescent="0.2">
      <c r="B9275" s="9"/>
    </row>
    <row r="9276" spans="2:2" ht="16" x14ac:dyDescent="0.2">
      <c r="B9276" s="9"/>
    </row>
    <row r="9277" spans="2:2" ht="16" x14ac:dyDescent="0.2">
      <c r="B9277" s="9"/>
    </row>
    <row r="9278" spans="2:2" ht="16" x14ac:dyDescent="0.2">
      <c r="B9278" s="9"/>
    </row>
    <row r="9279" spans="2:2" ht="16" x14ac:dyDescent="0.2">
      <c r="B9279" s="9"/>
    </row>
    <row r="9280" spans="2:2" ht="16" x14ac:dyDescent="0.2">
      <c r="B9280" s="9"/>
    </row>
    <row r="9281" spans="2:2" ht="16" x14ac:dyDescent="0.2">
      <c r="B9281" s="9"/>
    </row>
    <row r="9282" spans="2:2" ht="16" x14ac:dyDescent="0.2">
      <c r="B9282" s="9"/>
    </row>
    <row r="9283" spans="2:2" ht="16" x14ac:dyDescent="0.2">
      <c r="B9283" s="9"/>
    </row>
    <row r="9284" spans="2:2" ht="16" x14ac:dyDescent="0.2">
      <c r="B9284" s="9"/>
    </row>
    <row r="9285" spans="2:2" ht="16" x14ac:dyDescent="0.2">
      <c r="B9285" s="9"/>
    </row>
    <row r="9286" spans="2:2" ht="16" x14ac:dyDescent="0.2">
      <c r="B9286" s="9"/>
    </row>
    <row r="9287" spans="2:2" ht="16" x14ac:dyDescent="0.2">
      <c r="B9287" s="9"/>
    </row>
    <row r="9288" spans="2:2" ht="16" x14ac:dyDescent="0.2">
      <c r="B9288" s="9"/>
    </row>
    <row r="9289" spans="2:2" ht="16" x14ac:dyDescent="0.2">
      <c r="B9289" s="9"/>
    </row>
    <row r="9290" spans="2:2" ht="16" x14ac:dyDescent="0.2">
      <c r="B9290" s="9"/>
    </row>
    <row r="9291" spans="2:2" ht="16" x14ac:dyDescent="0.2">
      <c r="B9291" s="9"/>
    </row>
    <row r="9292" spans="2:2" ht="16" x14ac:dyDescent="0.2">
      <c r="B9292" s="9"/>
    </row>
    <row r="9293" spans="2:2" ht="16" x14ac:dyDescent="0.2">
      <c r="B9293" s="9"/>
    </row>
    <row r="9294" spans="2:2" ht="16" x14ac:dyDescent="0.2">
      <c r="B9294" s="9"/>
    </row>
    <row r="9295" spans="2:2" ht="16" x14ac:dyDescent="0.2">
      <c r="B9295" s="9"/>
    </row>
    <row r="9296" spans="2:2" ht="16" x14ac:dyDescent="0.2">
      <c r="B9296" s="9"/>
    </row>
    <row r="9297" spans="2:2" ht="16" x14ac:dyDescent="0.2">
      <c r="B9297" s="9"/>
    </row>
    <row r="9298" spans="2:2" ht="16" x14ac:dyDescent="0.2">
      <c r="B9298" s="9"/>
    </row>
    <row r="9299" spans="2:2" ht="16" x14ac:dyDescent="0.2">
      <c r="B9299" s="9"/>
    </row>
    <row r="9300" spans="2:2" ht="16" x14ac:dyDescent="0.2">
      <c r="B9300" s="9"/>
    </row>
    <row r="9301" spans="2:2" ht="16" x14ac:dyDescent="0.2">
      <c r="B9301" s="9"/>
    </row>
    <row r="9302" spans="2:2" ht="16" x14ac:dyDescent="0.2">
      <c r="B9302" s="9"/>
    </row>
    <row r="9303" spans="2:2" ht="16" x14ac:dyDescent="0.2">
      <c r="B9303" s="9"/>
    </row>
    <row r="9304" spans="2:2" ht="16" x14ac:dyDescent="0.2">
      <c r="B9304" s="9"/>
    </row>
    <row r="9305" spans="2:2" ht="16" x14ac:dyDescent="0.2">
      <c r="B9305" s="9"/>
    </row>
    <row r="9306" spans="2:2" ht="16" x14ac:dyDescent="0.2">
      <c r="B9306" s="9"/>
    </row>
    <row r="9307" spans="2:2" ht="16" x14ac:dyDescent="0.2">
      <c r="B9307" s="9"/>
    </row>
    <row r="9308" spans="2:2" ht="16" x14ac:dyDescent="0.2">
      <c r="B9308" s="9"/>
    </row>
    <row r="9309" spans="2:2" ht="16" x14ac:dyDescent="0.2">
      <c r="B9309" s="9"/>
    </row>
    <row r="9310" spans="2:2" ht="16" x14ac:dyDescent="0.2">
      <c r="B9310" s="9"/>
    </row>
    <row r="9311" spans="2:2" ht="16" x14ac:dyDescent="0.2">
      <c r="B9311" s="9"/>
    </row>
    <row r="9312" spans="2:2" ht="16" x14ac:dyDescent="0.2">
      <c r="B9312" s="9"/>
    </row>
    <row r="9313" spans="2:2" ht="16" x14ac:dyDescent="0.2">
      <c r="B9313" s="9"/>
    </row>
    <row r="9314" spans="2:2" ht="16" x14ac:dyDescent="0.2">
      <c r="B9314" s="9"/>
    </row>
    <row r="9315" spans="2:2" ht="16" x14ac:dyDescent="0.2">
      <c r="B9315" s="9"/>
    </row>
    <row r="9316" spans="2:2" ht="16" x14ac:dyDescent="0.2">
      <c r="B9316" s="9"/>
    </row>
    <row r="9317" spans="2:2" ht="16" x14ac:dyDescent="0.2">
      <c r="B9317" s="9"/>
    </row>
    <row r="9318" spans="2:2" ht="16" x14ac:dyDescent="0.2">
      <c r="B9318" s="9"/>
    </row>
    <row r="9319" spans="2:2" ht="16" x14ac:dyDescent="0.2">
      <c r="B9319" s="9"/>
    </row>
    <row r="9320" spans="2:2" ht="16" x14ac:dyDescent="0.2">
      <c r="B9320" s="9"/>
    </row>
    <row r="9321" spans="2:2" ht="16" x14ac:dyDescent="0.2">
      <c r="B9321" s="9"/>
    </row>
    <row r="9322" spans="2:2" ht="16" x14ac:dyDescent="0.2">
      <c r="B9322" s="9"/>
    </row>
    <row r="9323" spans="2:2" ht="16" x14ac:dyDescent="0.2">
      <c r="B9323" s="9"/>
    </row>
    <row r="9324" spans="2:2" ht="16" x14ac:dyDescent="0.2">
      <c r="B9324" s="9"/>
    </row>
    <row r="9325" spans="2:2" ht="16" x14ac:dyDescent="0.2">
      <c r="B9325" s="9"/>
    </row>
    <row r="9326" spans="2:2" ht="16" x14ac:dyDescent="0.2">
      <c r="B9326" s="9"/>
    </row>
    <row r="9327" spans="2:2" ht="16" x14ac:dyDescent="0.2">
      <c r="B9327" s="9"/>
    </row>
    <row r="9328" spans="2:2" ht="16" x14ac:dyDescent="0.2">
      <c r="B9328" s="9"/>
    </row>
    <row r="9329" spans="2:2" ht="16" x14ac:dyDescent="0.2">
      <c r="B9329" s="9"/>
    </row>
    <row r="9330" spans="2:2" ht="16" x14ac:dyDescent="0.2">
      <c r="B9330" s="9"/>
    </row>
    <row r="9331" spans="2:2" ht="16" x14ac:dyDescent="0.2">
      <c r="B9331" s="9"/>
    </row>
    <row r="9332" spans="2:2" ht="16" x14ac:dyDescent="0.2">
      <c r="B9332" s="9"/>
    </row>
    <row r="9333" spans="2:2" ht="16" x14ac:dyDescent="0.2">
      <c r="B9333" s="9"/>
    </row>
    <row r="9334" spans="2:2" ht="16" x14ac:dyDescent="0.2">
      <c r="B9334" s="9"/>
    </row>
    <row r="9335" spans="2:2" ht="16" x14ac:dyDescent="0.2">
      <c r="B9335" s="9"/>
    </row>
    <row r="9336" spans="2:2" ht="16" x14ac:dyDescent="0.2">
      <c r="B9336" s="9"/>
    </row>
    <row r="9337" spans="2:2" ht="16" x14ac:dyDescent="0.2">
      <c r="B9337" s="9"/>
    </row>
    <row r="9338" spans="2:2" ht="16" x14ac:dyDescent="0.2">
      <c r="B9338" s="9"/>
    </row>
    <row r="9339" spans="2:2" ht="16" x14ac:dyDescent="0.2">
      <c r="B9339" s="9"/>
    </row>
    <row r="9340" spans="2:2" ht="16" x14ac:dyDescent="0.2">
      <c r="B9340" s="9"/>
    </row>
    <row r="9341" spans="2:2" ht="16" x14ac:dyDescent="0.2">
      <c r="B9341" s="9"/>
    </row>
    <row r="9342" spans="2:2" ht="16" x14ac:dyDescent="0.2">
      <c r="B9342" s="9"/>
    </row>
    <row r="9343" spans="2:2" ht="16" x14ac:dyDescent="0.2">
      <c r="B9343" s="9"/>
    </row>
    <row r="9344" spans="2:2" ht="16" x14ac:dyDescent="0.2">
      <c r="B9344" s="9"/>
    </row>
    <row r="9345" spans="2:2" ht="16" x14ac:dyDescent="0.2">
      <c r="B9345" s="9"/>
    </row>
    <row r="9346" spans="2:2" ht="16" x14ac:dyDescent="0.2">
      <c r="B9346" s="9"/>
    </row>
    <row r="9347" spans="2:2" ht="16" x14ac:dyDescent="0.2">
      <c r="B9347" s="9"/>
    </row>
    <row r="9348" spans="2:2" ht="16" x14ac:dyDescent="0.2">
      <c r="B9348" s="9"/>
    </row>
    <row r="9349" spans="2:2" ht="16" x14ac:dyDescent="0.2">
      <c r="B9349" s="9"/>
    </row>
    <row r="9350" spans="2:2" ht="16" x14ac:dyDescent="0.2">
      <c r="B9350" s="9"/>
    </row>
    <row r="9351" spans="2:2" ht="16" x14ac:dyDescent="0.2">
      <c r="B9351" s="9"/>
    </row>
    <row r="9352" spans="2:2" ht="16" x14ac:dyDescent="0.2">
      <c r="B9352" s="9"/>
    </row>
    <row r="9353" spans="2:2" ht="16" x14ac:dyDescent="0.2">
      <c r="B9353" s="9"/>
    </row>
    <row r="9354" spans="2:2" ht="16" x14ac:dyDescent="0.2">
      <c r="B9354" s="9"/>
    </row>
    <row r="9355" spans="2:2" ht="16" x14ac:dyDescent="0.2">
      <c r="B9355" s="9"/>
    </row>
    <row r="9356" spans="2:2" ht="16" x14ac:dyDescent="0.2">
      <c r="B9356" s="9"/>
    </row>
    <row r="9357" spans="2:2" ht="16" x14ac:dyDescent="0.2">
      <c r="B9357" s="9"/>
    </row>
    <row r="9358" spans="2:2" ht="16" x14ac:dyDescent="0.2">
      <c r="B9358" s="9"/>
    </row>
    <row r="9359" spans="2:2" ht="16" x14ac:dyDescent="0.2">
      <c r="B9359" s="9"/>
    </row>
    <row r="9360" spans="2:2" ht="16" x14ac:dyDescent="0.2">
      <c r="B9360" s="9"/>
    </row>
    <row r="9361" spans="2:2" ht="16" x14ac:dyDescent="0.2">
      <c r="B9361" s="9"/>
    </row>
    <row r="9362" spans="2:2" ht="16" x14ac:dyDescent="0.2">
      <c r="B9362" s="9"/>
    </row>
    <row r="9363" spans="2:2" ht="16" x14ac:dyDescent="0.2">
      <c r="B9363" s="9"/>
    </row>
    <row r="9364" spans="2:2" ht="16" x14ac:dyDescent="0.2">
      <c r="B9364" s="9"/>
    </row>
    <row r="9365" spans="2:2" ht="16" x14ac:dyDescent="0.2">
      <c r="B9365" s="9"/>
    </row>
    <row r="9366" spans="2:2" ht="16" x14ac:dyDescent="0.2">
      <c r="B9366" s="9"/>
    </row>
    <row r="9367" spans="2:2" ht="16" x14ac:dyDescent="0.2">
      <c r="B9367" s="9"/>
    </row>
    <row r="9368" spans="2:2" ht="16" x14ac:dyDescent="0.2">
      <c r="B9368" s="9"/>
    </row>
    <row r="9369" spans="2:2" ht="16" x14ac:dyDescent="0.2">
      <c r="B9369" s="9"/>
    </row>
    <row r="9370" spans="2:2" ht="16" x14ac:dyDescent="0.2">
      <c r="B9370" s="9"/>
    </row>
    <row r="9371" spans="2:2" ht="16" x14ac:dyDescent="0.2">
      <c r="B9371" s="9"/>
    </row>
    <row r="9372" spans="2:2" ht="16" x14ac:dyDescent="0.2">
      <c r="B9372" s="9"/>
    </row>
    <row r="9373" spans="2:2" ht="16" x14ac:dyDescent="0.2">
      <c r="B9373" s="9"/>
    </row>
    <row r="9374" spans="2:2" ht="16" x14ac:dyDescent="0.2">
      <c r="B9374" s="9"/>
    </row>
    <row r="9375" spans="2:2" ht="16" x14ac:dyDescent="0.2">
      <c r="B9375" s="9"/>
    </row>
    <row r="9376" spans="2:2" ht="16" x14ac:dyDescent="0.2">
      <c r="B9376" s="9"/>
    </row>
    <row r="9377" spans="2:2" ht="16" x14ac:dyDescent="0.2">
      <c r="B9377" s="9"/>
    </row>
    <row r="9378" spans="2:2" ht="16" x14ac:dyDescent="0.2">
      <c r="B9378" s="9"/>
    </row>
    <row r="9379" spans="2:2" ht="16" x14ac:dyDescent="0.2">
      <c r="B9379" s="9"/>
    </row>
    <row r="9380" spans="2:2" ht="16" x14ac:dyDescent="0.2">
      <c r="B9380" s="9"/>
    </row>
    <row r="9381" spans="2:2" ht="16" x14ac:dyDescent="0.2">
      <c r="B9381" s="9"/>
    </row>
    <row r="9382" spans="2:2" ht="16" x14ac:dyDescent="0.2">
      <c r="B9382" s="9"/>
    </row>
    <row r="9383" spans="2:2" ht="16" x14ac:dyDescent="0.2">
      <c r="B9383" s="9"/>
    </row>
    <row r="9384" spans="2:2" ht="16" x14ac:dyDescent="0.2">
      <c r="B9384" s="9"/>
    </row>
    <row r="9385" spans="2:2" ht="16" x14ac:dyDescent="0.2">
      <c r="B9385" s="9"/>
    </row>
    <row r="9386" spans="2:2" ht="16" x14ac:dyDescent="0.2">
      <c r="B9386" s="9"/>
    </row>
    <row r="9387" spans="2:2" ht="16" x14ac:dyDescent="0.2">
      <c r="B9387" s="9"/>
    </row>
    <row r="9388" spans="2:2" ht="16" x14ac:dyDescent="0.2">
      <c r="B9388" s="9"/>
    </row>
    <row r="9389" spans="2:2" ht="16" x14ac:dyDescent="0.2">
      <c r="B9389" s="9"/>
    </row>
    <row r="9390" spans="2:2" ht="16" x14ac:dyDescent="0.2">
      <c r="B9390" s="9"/>
    </row>
    <row r="9391" spans="2:2" ht="16" x14ac:dyDescent="0.2">
      <c r="B9391" s="9"/>
    </row>
    <row r="9392" spans="2:2" ht="16" x14ac:dyDescent="0.2">
      <c r="B9392" s="9"/>
    </row>
    <row r="9393" spans="2:2" ht="16" x14ac:dyDescent="0.2">
      <c r="B9393" s="9"/>
    </row>
    <row r="9394" spans="2:2" ht="16" x14ac:dyDescent="0.2">
      <c r="B9394" s="9"/>
    </row>
    <row r="9395" spans="2:2" ht="16" x14ac:dyDescent="0.2">
      <c r="B9395" s="9"/>
    </row>
    <row r="9396" spans="2:2" ht="16" x14ac:dyDescent="0.2">
      <c r="B9396" s="9"/>
    </row>
    <row r="9397" spans="2:2" ht="16" x14ac:dyDescent="0.2">
      <c r="B9397" s="9"/>
    </row>
    <row r="9398" spans="2:2" ht="16" x14ac:dyDescent="0.2">
      <c r="B9398" s="9"/>
    </row>
    <row r="9399" spans="2:2" ht="16" x14ac:dyDescent="0.2">
      <c r="B9399" s="9"/>
    </row>
    <row r="9400" spans="2:2" ht="16" x14ac:dyDescent="0.2">
      <c r="B9400" s="9"/>
    </row>
    <row r="9401" spans="2:2" ht="16" x14ac:dyDescent="0.2">
      <c r="B9401" s="9"/>
    </row>
    <row r="9402" spans="2:2" ht="16" x14ac:dyDescent="0.2">
      <c r="B9402" s="9"/>
    </row>
    <row r="9403" spans="2:2" ht="16" x14ac:dyDescent="0.2">
      <c r="B9403" s="9"/>
    </row>
    <row r="9404" spans="2:2" ht="16" x14ac:dyDescent="0.2">
      <c r="B9404" s="9"/>
    </row>
    <row r="9405" spans="2:2" ht="16" x14ac:dyDescent="0.2">
      <c r="B9405" s="9"/>
    </row>
    <row r="9406" spans="2:2" ht="16" x14ac:dyDescent="0.2">
      <c r="B9406" s="9"/>
    </row>
    <row r="9407" spans="2:2" ht="16" x14ac:dyDescent="0.2">
      <c r="B9407" s="9"/>
    </row>
    <row r="9408" spans="2:2" ht="16" x14ac:dyDescent="0.2">
      <c r="B9408" s="9"/>
    </row>
    <row r="9409" spans="2:2" ht="16" x14ac:dyDescent="0.2">
      <c r="B9409" s="9"/>
    </row>
    <row r="9410" spans="2:2" ht="16" x14ac:dyDescent="0.2">
      <c r="B9410" s="9"/>
    </row>
    <row r="9411" spans="2:2" ht="16" x14ac:dyDescent="0.2">
      <c r="B9411" s="9"/>
    </row>
    <row r="9412" spans="2:2" ht="16" x14ac:dyDescent="0.2">
      <c r="B9412" s="9"/>
    </row>
    <row r="9413" spans="2:2" ht="16" x14ac:dyDescent="0.2">
      <c r="B9413" s="9"/>
    </row>
    <row r="9414" spans="2:2" ht="16" x14ac:dyDescent="0.2">
      <c r="B9414" s="9"/>
    </row>
    <row r="9415" spans="2:2" ht="16" x14ac:dyDescent="0.2">
      <c r="B9415" s="9"/>
    </row>
    <row r="9416" spans="2:2" ht="16" x14ac:dyDescent="0.2">
      <c r="B9416" s="9"/>
    </row>
    <row r="9417" spans="2:2" ht="16" x14ac:dyDescent="0.2">
      <c r="B9417" s="9"/>
    </row>
    <row r="9418" spans="2:2" ht="16" x14ac:dyDescent="0.2">
      <c r="B9418" s="9"/>
    </row>
    <row r="9419" spans="2:2" ht="16" x14ac:dyDescent="0.2">
      <c r="B9419" s="9"/>
    </row>
    <row r="9420" spans="2:2" ht="16" x14ac:dyDescent="0.2">
      <c r="B9420" s="9"/>
    </row>
    <row r="9421" spans="2:2" ht="16" x14ac:dyDescent="0.2">
      <c r="B9421" s="9"/>
    </row>
    <row r="9422" spans="2:2" ht="16" x14ac:dyDescent="0.2">
      <c r="B9422" s="9"/>
    </row>
    <row r="9423" spans="2:2" ht="16" x14ac:dyDescent="0.2">
      <c r="B9423" s="9"/>
    </row>
    <row r="9424" spans="2:2" ht="16" x14ac:dyDescent="0.2">
      <c r="B9424" s="9"/>
    </row>
    <row r="9425" spans="2:2" ht="16" x14ac:dyDescent="0.2">
      <c r="B9425" s="9"/>
    </row>
    <row r="9426" spans="2:2" ht="16" x14ac:dyDescent="0.2">
      <c r="B9426" s="9"/>
    </row>
    <row r="9427" spans="2:2" ht="16" x14ac:dyDescent="0.2">
      <c r="B9427" s="9"/>
    </row>
    <row r="9428" spans="2:2" ht="16" x14ac:dyDescent="0.2">
      <c r="B9428" s="9"/>
    </row>
    <row r="9429" spans="2:2" ht="16" x14ac:dyDescent="0.2">
      <c r="B9429" s="9"/>
    </row>
    <row r="9430" spans="2:2" ht="16" x14ac:dyDescent="0.2">
      <c r="B9430" s="9"/>
    </row>
    <row r="9431" spans="2:2" ht="16" x14ac:dyDescent="0.2">
      <c r="B9431" s="9"/>
    </row>
    <row r="9432" spans="2:2" ht="16" x14ac:dyDescent="0.2">
      <c r="B9432" s="9"/>
    </row>
    <row r="9433" spans="2:2" ht="16" x14ac:dyDescent="0.2">
      <c r="B9433" s="9"/>
    </row>
    <row r="9434" spans="2:2" ht="16" x14ac:dyDescent="0.2">
      <c r="B9434" s="9"/>
    </row>
    <row r="9435" spans="2:2" ht="16" x14ac:dyDescent="0.2">
      <c r="B9435" s="9"/>
    </row>
    <row r="9436" spans="2:2" ht="16" x14ac:dyDescent="0.2">
      <c r="B9436" s="9"/>
    </row>
    <row r="9437" spans="2:2" ht="16" x14ac:dyDescent="0.2">
      <c r="B9437" s="9"/>
    </row>
    <row r="9438" spans="2:2" ht="16" x14ac:dyDescent="0.2">
      <c r="B9438" s="9"/>
    </row>
    <row r="9439" spans="2:2" ht="16" x14ac:dyDescent="0.2">
      <c r="B9439" s="9"/>
    </row>
    <row r="9440" spans="2:2" ht="16" x14ac:dyDescent="0.2">
      <c r="B9440" s="9"/>
    </row>
    <row r="9441" spans="2:2" ht="16" x14ac:dyDescent="0.2">
      <c r="B9441" s="9"/>
    </row>
    <row r="9442" spans="2:2" ht="16" x14ac:dyDescent="0.2">
      <c r="B9442" s="9"/>
    </row>
    <row r="9443" spans="2:2" ht="16" x14ac:dyDescent="0.2">
      <c r="B9443" s="9"/>
    </row>
    <row r="9444" spans="2:2" ht="16" x14ac:dyDescent="0.2">
      <c r="B9444" s="9"/>
    </row>
    <row r="9445" spans="2:2" ht="16" x14ac:dyDescent="0.2">
      <c r="B9445" s="9"/>
    </row>
    <row r="9446" spans="2:2" ht="16" x14ac:dyDescent="0.2">
      <c r="B9446" s="9"/>
    </row>
    <row r="9447" spans="2:2" ht="16" x14ac:dyDescent="0.2">
      <c r="B9447" s="9"/>
    </row>
    <row r="9448" spans="2:2" ht="16" x14ac:dyDescent="0.2">
      <c r="B9448" s="9"/>
    </row>
    <row r="9449" spans="2:2" ht="16" x14ac:dyDescent="0.2">
      <c r="B9449" s="9"/>
    </row>
    <row r="9450" spans="2:2" ht="16" x14ac:dyDescent="0.2">
      <c r="B9450" s="9"/>
    </row>
    <row r="9451" spans="2:2" ht="16" x14ac:dyDescent="0.2">
      <c r="B9451" s="9"/>
    </row>
    <row r="9452" spans="2:2" ht="16" x14ac:dyDescent="0.2">
      <c r="B9452" s="9"/>
    </row>
    <row r="9453" spans="2:2" ht="16" x14ac:dyDescent="0.2">
      <c r="B9453" s="9"/>
    </row>
    <row r="9454" spans="2:2" ht="16" x14ac:dyDescent="0.2">
      <c r="B9454" s="9"/>
    </row>
    <row r="9455" spans="2:2" ht="16" x14ac:dyDescent="0.2">
      <c r="B9455" s="9"/>
    </row>
    <row r="9456" spans="2:2" ht="16" x14ac:dyDescent="0.2">
      <c r="B9456" s="9"/>
    </row>
    <row r="9457" spans="2:2" ht="16" x14ac:dyDescent="0.2">
      <c r="B9457" s="9"/>
    </row>
    <row r="9458" spans="2:2" ht="16" x14ac:dyDescent="0.2">
      <c r="B9458" s="9"/>
    </row>
    <row r="9459" spans="2:2" ht="16" x14ac:dyDescent="0.2">
      <c r="B9459" s="9"/>
    </row>
    <row r="9460" spans="2:2" ht="16" x14ac:dyDescent="0.2">
      <c r="B9460" s="9"/>
    </row>
    <row r="9461" spans="2:2" ht="16" x14ac:dyDescent="0.2">
      <c r="B9461" s="9"/>
    </row>
    <row r="9462" spans="2:2" ht="16" x14ac:dyDescent="0.2">
      <c r="B9462" s="9"/>
    </row>
    <row r="9463" spans="2:2" ht="16" x14ac:dyDescent="0.2">
      <c r="B9463" s="9"/>
    </row>
    <row r="9464" spans="2:2" ht="16" x14ac:dyDescent="0.2">
      <c r="B9464" s="9"/>
    </row>
    <row r="9465" spans="2:2" ht="16" x14ac:dyDescent="0.2">
      <c r="B9465" s="9"/>
    </row>
    <row r="9466" spans="2:2" ht="16" x14ac:dyDescent="0.2">
      <c r="B9466" s="9"/>
    </row>
    <row r="9467" spans="2:2" ht="16" x14ac:dyDescent="0.2">
      <c r="B9467" s="9"/>
    </row>
    <row r="9468" spans="2:2" ht="16" x14ac:dyDescent="0.2">
      <c r="B9468" s="9"/>
    </row>
    <row r="9469" spans="2:2" ht="16" x14ac:dyDescent="0.2">
      <c r="B9469" s="9"/>
    </row>
    <row r="9470" spans="2:2" ht="16" x14ac:dyDescent="0.2">
      <c r="B9470" s="9"/>
    </row>
    <row r="9471" spans="2:2" ht="16" x14ac:dyDescent="0.2">
      <c r="B9471" s="9"/>
    </row>
    <row r="9472" spans="2:2" ht="16" x14ac:dyDescent="0.2">
      <c r="B9472" s="9"/>
    </row>
    <row r="9473" spans="2:2" ht="16" x14ac:dyDescent="0.2">
      <c r="B9473" s="9"/>
    </row>
    <row r="9474" spans="2:2" ht="16" x14ac:dyDescent="0.2">
      <c r="B9474" s="9"/>
    </row>
    <row r="9475" spans="2:2" ht="16" x14ac:dyDescent="0.2">
      <c r="B9475" s="9"/>
    </row>
    <row r="9476" spans="2:2" ht="16" x14ac:dyDescent="0.2">
      <c r="B9476" s="9"/>
    </row>
    <row r="9477" spans="2:2" ht="16" x14ac:dyDescent="0.2">
      <c r="B9477" s="9"/>
    </row>
    <row r="9478" spans="2:2" ht="16" x14ac:dyDescent="0.2">
      <c r="B9478" s="9"/>
    </row>
    <row r="9479" spans="2:2" ht="16" x14ac:dyDescent="0.2">
      <c r="B9479" s="9"/>
    </row>
    <row r="9480" spans="2:2" ht="16" x14ac:dyDescent="0.2">
      <c r="B9480" s="9"/>
    </row>
    <row r="9481" spans="2:2" ht="16" x14ac:dyDescent="0.2">
      <c r="B9481" s="9"/>
    </row>
    <row r="9482" spans="2:2" ht="16" x14ac:dyDescent="0.2">
      <c r="B9482" s="9"/>
    </row>
    <row r="9483" spans="2:2" ht="16" x14ac:dyDescent="0.2">
      <c r="B9483" s="9"/>
    </row>
    <row r="9484" spans="2:2" ht="16" x14ac:dyDescent="0.2">
      <c r="B9484" s="9"/>
    </row>
    <row r="9485" spans="2:2" ht="16" x14ac:dyDescent="0.2">
      <c r="B9485" s="9"/>
    </row>
    <row r="9486" spans="2:2" ht="16" x14ac:dyDescent="0.2">
      <c r="B9486" s="9"/>
    </row>
    <row r="9487" spans="2:2" ht="16" x14ac:dyDescent="0.2">
      <c r="B9487" s="9"/>
    </row>
    <row r="9488" spans="2:2" ht="16" x14ac:dyDescent="0.2">
      <c r="B9488" s="9"/>
    </row>
    <row r="9489" spans="2:2" ht="16" x14ac:dyDescent="0.2">
      <c r="B9489" s="9"/>
    </row>
    <row r="9490" spans="2:2" ht="16" x14ac:dyDescent="0.2">
      <c r="B9490" s="9"/>
    </row>
    <row r="9491" spans="2:2" ht="16" x14ac:dyDescent="0.2">
      <c r="B9491" s="9"/>
    </row>
    <row r="9492" spans="2:2" ht="16" x14ac:dyDescent="0.2">
      <c r="B9492" s="9"/>
    </row>
    <row r="9493" spans="2:2" ht="16" x14ac:dyDescent="0.2">
      <c r="B9493" s="9"/>
    </row>
    <row r="9494" spans="2:2" ht="16" x14ac:dyDescent="0.2">
      <c r="B9494" s="9"/>
    </row>
    <row r="9495" spans="2:2" ht="16" x14ac:dyDescent="0.2">
      <c r="B9495" s="9"/>
    </row>
    <row r="9496" spans="2:2" ht="16" x14ac:dyDescent="0.2">
      <c r="B9496" s="9"/>
    </row>
    <row r="9497" spans="2:2" ht="16" x14ac:dyDescent="0.2">
      <c r="B9497" s="9"/>
    </row>
    <row r="9498" spans="2:2" ht="16" x14ac:dyDescent="0.2">
      <c r="B9498" s="9"/>
    </row>
    <row r="9499" spans="2:2" ht="16" x14ac:dyDescent="0.2">
      <c r="B9499" s="9"/>
    </row>
    <row r="9500" spans="2:2" ht="16" x14ac:dyDescent="0.2">
      <c r="B9500" s="9"/>
    </row>
    <row r="9501" spans="2:2" ht="16" x14ac:dyDescent="0.2">
      <c r="B9501" s="9"/>
    </row>
    <row r="9502" spans="2:2" ht="16" x14ac:dyDescent="0.2">
      <c r="B9502" s="9"/>
    </row>
    <row r="9503" spans="2:2" ht="16" x14ac:dyDescent="0.2">
      <c r="B9503" s="9"/>
    </row>
    <row r="9504" spans="2:2" ht="16" x14ac:dyDescent="0.2">
      <c r="B9504" s="9"/>
    </row>
    <row r="9505" spans="2:2" ht="16" x14ac:dyDescent="0.2">
      <c r="B9505" s="9"/>
    </row>
    <row r="9506" spans="2:2" ht="16" x14ac:dyDescent="0.2">
      <c r="B9506" s="9"/>
    </row>
    <row r="9507" spans="2:2" ht="16" x14ac:dyDescent="0.2">
      <c r="B9507" s="9"/>
    </row>
    <row r="9508" spans="2:2" ht="16" x14ac:dyDescent="0.2">
      <c r="B9508" s="9"/>
    </row>
    <row r="9509" spans="2:2" ht="16" x14ac:dyDescent="0.2">
      <c r="B9509" s="9"/>
    </row>
    <row r="9510" spans="2:2" ht="16" x14ac:dyDescent="0.2">
      <c r="B9510" s="9"/>
    </row>
    <row r="9511" spans="2:2" ht="16" x14ac:dyDescent="0.2">
      <c r="B9511" s="9"/>
    </row>
    <row r="9512" spans="2:2" ht="16" x14ac:dyDescent="0.2">
      <c r="B9512" s="9"/>
    </row>
    <row r="9513" spans="2:2" ht="16" x14ac:dyDescent="0.2">
      <c r="B9513" s="9"/>
    </row>
    <row r="9514" spans="2:2" ht="16" x14ac:dyDescent="0.2">
      <c r="B9514" s="9"/>
    </row>
    <row r="9515" spans="2:2" ht="16" x14ac:dyDescent="0.2">
      <c r="B9515" s="9"/>
    </row>
    <row r="9516" spans="2:2" ht="16" x14ac:dyDescent="0.2">
      <c r="B9516" s="9"/>
    </row>
    <row r="9517" spans="2:2" ht="16" x14ac:dyDescent="0.2">
      <c r="B9517" s="9"/>
    </row>
    <row r="9518" spans="2:2" ht="16" x14ac:dyDescent="0.2">
      <c r="B9518" s="9"/>
    </row>
    <row r="9519" spans="2:2" ht="16" x14ac:dyDescent="0.2">
      <c r="B9519" s="9"/>
    </row>
    <row r="9520" spans="2:2" ht="16" x14ac:dyDescent="0.2">
      <c r="B9520" s="9"/>
    </row>
    <row r="9521" spans="2:2" ht="16" x14ac:dyDescent="0.2">
      <c r="B9521" s="9"/>
    </row>
    <row r="9522" spans="2:2" ht="16" x14ac:dyDescent="0.2">
      <c r="B9522" s="9"/>
    </row>
    <row r="9523" spans="2:2" ht="16" x14ac:dyDescent="0.2">
      <c r="B9523" s="9"/>
    </row>
    <row r="9524" spans="2:2" ht="16" x14ac:dyDescent="0.2">
      <c r="B9524" s="9"/>
    </row>
    <row r="9525" spans="2:2" ht="16" x14ac:dyDescent="0.2">
      <c r="B9525" s="9"/>
    </row>
    <row r="9526" spans="2:2" ht="16" x14ac:dyDescent="0.2">
      <c r="B9526" s="9"/>
    </row>
    <row r="9527" spans="2:2" ht="16" x14ac:dyDescent="0.2">
      <c r="B9527" s="9"/>
    </row>
    <row r="9528" spans="2:2" ht="16" x14ac:dyDescent="0.2">
      <c r="B9528" s="9"/>
    </row>
    <row r="9529" spans="2:2" ht="16" x14ac:dyDescent="0.2">
      <c r="B9529" s="9"/>
    </row>
    <row r="9530" spans="2:2" ht="16" x14ac:dyDescent="0.2">
      <c r="B9530" s="9"/>
    </row>
    <row r="9531" spans="2:2" ht="16" x14ac:dyDescent="0.2">
      <c r="B9531" s="9"/>
    </row>
    <row r="9532" spans="2:2" ht="16" x14ac:dyDescent="0.2">
      <c r="B9532" s="9"/>
    </row>
    <row r="9533" spans="2:2" ht="16" x14ac:dyDescent="0.2">
      <c r="B9533" s="9"/>
    </row>
    <row r="9534" spans="2:2" ht="16" x14ac:dyDescent="0.2">
      <c r="B9534" s="9"/>
    </row>
    <row r="9535" spans="2:2" ht="16" x14ac:dyDescent="0.2">
      <c r="B9535" s="9"/>
    </row>
    <row r="9536" spans="2:2" ht="16" x14ac:dyDescent="0.2">
      <c r="B9536" s="9"/>
    </row>
    <row r="9537" spans="2:2" ht="16" x14ac:dyDescent="0.2">
      <c r="B9537" s="9"/>
    </row>
    <row r="9538" spans="2:2" ht="16" x14ac:dyDescent="0.2">
      <c r="B9538" s="9"/>
    </row>
    <row r="9539" spans="2:2" ht="16" x14ac:dyDescent="0.2">
      <c r="B9539" s="9"/>
    </row>
    <row r="9540" spans="2:2" ht="16" x14ac:dyDescent="0.2">
      <c r="B9540" s="9"/>
    </row>
    <row r="9541" spans="2:2" ht="16" x14ac:dyDescent="0.2">
      <c r="B9541" s="9"/>
    </row>
    <row r="9542" spans="2:2" ht="16" x14ac:dyDescent="0.2">
      <c r="B9542" s="9"/>
    </row>
    <row r="9543" spans="2:2" ht="16" x14ac:dyDescent="0.2">
      <c r="B9543" s="9"/>
    </row>
    <row r="9544" spans="2:2" ht="16" x14ac:dyDescent="0.2">
      <c r="B9544" s="9"/>
    </row>
    <row r="9545" spans="2:2" ht="16" x14ac:dyDescent="0.2">
      <c r="B9545" s="9"/>
    </row>
    <row r="9546" spans="2:2" ht="16" x14ac:dyDescent="0.2">
      <c r="B9546" s="9"/>
    </row>
    <row r="9547" spans="2:2" ht="16" x14ac:dyDescent="0.2">
      <c r="B9547" s="9"/>
    </row>
    <row r="9548" spans="2:2" ht="16" x14ac:dyDescent="0.2">
      <c r="B9548" s="9"/>
    </row>
    <row r="9549" spans="2:2" ht="16" x14ac:dyDescent="0.2">
      <c r="B9549" s="9"/>
    </row>
    <row r="9550" spans="2:2" ht="16" x14ac:dyDescent="0.2">
      <c r="B9550" s="9"/>
    </row>
    <row r="9551" spans="2:2" ht="16" x14ac:dyDescent="0.2">
      <c r="B9551" s="9"/>
    </row>
    <row r="9552" spans="2:2" ht="16" x14ac:dyDescent="0.2">
      <c r="B9552" s="9"/>
    </row>
    <row r="9553" spans="2:2" ht="16" x14ac:dyDescent="0.2">
      <c r="B9553" s="9"/>
    </row>
    <row r="9554" spans="2:2" ht="16" x14ac:dyDescent="0.2">
      <c r="B9554" s="9"/>
    </row>
    <row r="9555" spans="2:2" ht="16" x14ac:dyDescent="0.2">
      <c r="B9555" s="9"/>
    </row>
    <row r="9556" spans="2:2" ht="16" x14ac:dyDescent="0.2">
      <c r="B9556" s="9"/>
    </row>
    <row r="9557" spans="2:2" ht="16" x14ac:dyDescent="0.2">
      <c r="B9557" s="9"/>
    </row>
    <row r="9558" spans="2:2" ht="16" x14ac:dyDescent="0.2">
      <c r="B9558" s="9"/>
    </row>
    <row r="9559" spans="2:2" ht="16" x14ac:dyDescent="0.2">
      <c r="B9559" s="9"/>
    </row>
    <row r="9560" spans="2:2" ht="16" x14ac:dyDescent="0.2">
      <c r="B9560" s="9"/>
    </row>
    <row r="9561" spans="2:2" ht="16" x14ac:dyDescent="0.2">
      <c r="B9561" s="9"/>
    </row>
    <row r="9562" spans="2:2" ht="16" x14ac:dyDescent="0.2">
      <c r="B9562" s="9"/>
    </row>
    <row r="9563" spans="2:2" ht="16" x14ac:dyDescent="0.2">
      <c r="B9563" s="9"/>
    </row>
    <row r="9564" spans="2:2" ht="16" x14ac:dyDescent="0.2">
      <c r="B9564" s="9"/>
    </row>
    <row r="9565" spans="2:2" ht="16" x14ac:dyDescent="0.2">
      <c r="B9565" s="9"/>
    </row>
    <row r="9566" spans="2:2" ht="16" x14ac:dyDescent="0.2">
      <c r="B9566" s="9"/>
    </row>
    <row r="9567" spans="2:2" ht="16" x14ac:dyDescent="0.2">
      <c r="B9567" s="9"/>
    </row>
    <row r="9568" spans="2:2" ht="16" x14ac:dyDescent="0.2">
      <c r="B9568" s="9"/>
    </row>
    <row r="9569" spans="2:2" ht="16" x14ac:dyDescent="0.2">
      <c r="B9569" s="9"/>
    </row>
    <row r="9570" spans="2:2" ht="16" x14ac:dyDescent="0.2">
      <c r="B9570" s="9"/>
    </row>
    <row r="9571" spans="2:2" ht="16" x14ac:dyDescent="0.2">
      <c r="B9571" s="9"/>
    </row>
    <row r="9572" spans="2:2" ht="16" x14ac:dyDescent="0.2">
      <c r="B9572" s="9"/>
    </row>
    <row r="9573" spans="2:2" ht="16" x14ac:dyDescent="0.2">
      <c r="B9573" s="9"/>
    </row>
    <row r="9574" spans="2:2" ht="16" x14ac:dyDescent="0.2">
      <c r="B9574" s="9"/>
    </row>
    <row r="9575" spans="2:2" ht="16" x14ac:dyDescent="0.2">
      <c r="B9575" s="9"/>
    </row>
    <row r="9576" spans="2:2" ht="16" x14ac:dyDescent="0.2">
      <c r="B9576" s="9"/>
    </row>
    <row r="9577" spans="2:2" ht="16" x14ac:dyDescent="0.2">
      <c r="B9577" s="9"/>
    </row>
    <row r="9578" spans="2:2" ht="16" x14ac:dyDescent="0.2">
      <c r="B9578" s="9"/>
    </row>
    <row r="9579" spans="2:2" ht="16" x14ac:dyDescent="0.2">
      <c r="B9579" s="9"/>
    </row>
    <row r="9580" spans="2:2" ht="16" x14ac:dyDescent="0.2">
      <c r="B9580" s="9"/>
    </row>
    <row r="9581" spans="2:2" ht="16" x14ac:dyDescent="0.2">
      <c r="B9581" s="9"/>
    </row>
    <row r="9582" spans="2:2" ht="16" x14ac:dyDescent="0.2">
      <c r="B9582" s="9"/>
    </row>
    <row r="9583" spans="2:2" ht="16" x14ac:dyDescent="0.2">
      <c r="B9583" s="9"/>
    </row>
    <row r="9584" spans="2:2" ht="16" x14ac:dyDescent="0.2">
      <c r="B9584" s="9"/>
    </row>
    <row r="9585" spans="2:2" ht="16" x14ac:dyDescent="0.2">
      <c r="B9585" s="9"/>
    </row>
    <row r="9586" spans="2:2" ht="16" x14ac:dyDescent="0.2">
      <c r="B9586" s="9"/>
    </row>
    <row r="9587" spans="2:2" ht="16" x14ac:dyDescent="0.2">
      <c r="B9587" s="9"/>
    </row>
    <row r="9588" spans="2:2" ht="16" x14ac:dyDescent="0.2">
      <c r="B9588" s="9"/>
    </row>
    <row r="9589" spans="2:2" ht="16" x14ac:dyDescent="0.2">
      <c r="B9589" s="9"/>
    </row>
    <row r="9590" spans="2:2" ht="16" x14ac:dyDescent="0.2">
      <c r="B9590" s="9"/>
    </row>
    <row r="9591" spans="2:2" ht="16" x14ac:dyDescent="0.2">
      <c r="B9591" s="9"/>
    </row>
    <row r="9592" spans="2:2" ht="16" x14ac:dyDescent="0.2">
      <c r="B9592" s="9"/>
    </row>
    <row r="9593" spans="2:2" ht="16" x14ac:dyDescent="0.2">
      <c r="B9593" s="9"/>
    </row>
    <row r="9594" spans="2:2" ht="16" x14ac:dyDescent="0.2">
      <c r="B9594" s="9"/>
    </row>
    <row r="9595" spans="2:2" ht="16" x14ac:dyDescent="0.2">
      <c r="B9595" s="9"/>
    </row>
    <row r="9596" spans="2:2" ht="16" x14ac:dyDescent="0.2">
      <c r="B9596" s="9"/>
    </row>
    <row r="9597" spans="2:2" ht="16" x14ac:dyDescent="0.2">
      <c r="B9597" s="9"/>
    </row>
    <row r="9598" spans="2:2" ht="16" x14ac:dyDescent="0.2">
      <c r="B9598" s="9"/>
    </row>
    <row r="9599" spans="2:2" ht="16" x14ac:dyDescent="0.2">
      <c r="B9599" s="9"/>
    </row>
    <row r="9600" spans="2:2" ht="16" x14ac:dyDescent="0.2">
      <c r="B9600" s="9"/>
    </row>
    <row r="9601" spans="2:2" ht="16" x14ac:dyDescent="0.2">
      <c r="B9601" s="9"/>
    </row>
    <row r="9602" spans="2:2" ht="16" x14ac:dyDescent="0.2">
      <c r="B9602" s="9"/>
    </row>
    <row r="9603" spans="2:2" ht="16" x14ac:dyDescent="0.2">
      <c r="B9603" s="9"/>
    </row>
    <row r="9604" spans="2:2" ht="16" x14ac:dyDescent="0.2">
      <c r="B9604" s="9"/>
    </row>
    <row r="9605" spans="2:2" ht="16" x14ac:dyDescent="0.2">
      <c r="B9605" s="9"/>
    </row>
    <row r="9606" spans="2:2" ht="16" x14ac:dyDescent="0.2">
      <c r="B9606" s="9"/>
    </row>
    <row r="9607" spans="2:2" ht="16" x14ac:dyDescent="0.2">
      <c r="B9607" s="9"/>
    </row>
    <row r="9608" spans="2:2" ht="16" x14ac:dyDescent="0.2">
      <c r="B9608" s="9"/>
    </row>
    <row r="9609" spans="2:2" ht="16" x14ac:dyDescent="0.2">
      <c r="B9609" s="9"/>
    </row>
    <row r="9610" spans="2:2" ht="16" x14ac:dyDescent="0.2">
      <c r="B9610" s="9"/>
    </row>
    <row r="9611" spans="2:2" ht="16" x14ac:dyDescent="0.2">
      <c r="B9611" s="9"/>
    </row>
    <row r="9612" spans="2:2" ht="16" x14ac:dyDescent="0.2">
      <c r="B9612" s="9"/>
    </row>
    <row r="9613" spans="2:2" ht="16" x14ac:dyDescent="0.2">
      <c r="B9613" s="9"/>
    </row>
    <row r="9614" spans="2:2" ht="16" x14ac:dyDescent="0.2">
      <c r="B9614" s="9"/>
    </row>
    <row r="9615" spans="2:2" ht="16" x14ac:dyDescent="0.2">
      <c r="B9615" s="9"/>
    </row>
    <row r="9616" spans="2:2" ht="16" x14ac:dyDescent="0.2">
      <c r="B9616" s="9"/>
    </row>
    <row r="9617" spans="2:2" ht="16" x14ac:dyDescent="0.2">
      <c r="B9617" s="9"/>
    </row>
    <row r="9618" spans="2:2" ht="16" x14ac:dyDescent="0.2">
      <c r="B9618" s="9"/>
    </row>
    <row r="9619" spans="2:2" ht="16" x14ac:dyDescent="0.2">
      <c r="B9619" s="9"/>
    </row>
    <row r="9620" spans="2:2" ht="16" x14ac:dyDescent="0.2">
      <c r="B9620" s="9"/>
    </row>
    <row r="9621" spans="2:2" ht="16" x14ac:dyDescent="0.2">
      <c r="B9621" s="9"/>
    </row>
    <row r="9622" spans="2:2" ht="16" x14ac:dyDescent="0.2">
      <c r="B9622" s="9"/>
    </row>
    <row r="9623" spans="2:2" ht="16" x14ac:dyDescent="0.2">
      <c r="B9623" s="9"/>
    </row>
    <row r="9624" spans="2:2" ht="16" x14ac:dyDescent="0.2">
      <c r="B9624" s="9"/>
    </row>
    <row r="9625" spans="2:2" ht="16" x14ac:dyDescent="0.2">
      <c r="B9625" s="9"/>
    </row>
    <row r="9626" spans="2:2" ht="16" x14ac:dyDescent="0.2">
      <c r="B9626" s="9"/>
    </row>
    <row r="9627" spans="2:2" ht="16" x14ac:dyDescent="0.2">
      <c r="B9627" s="9"/>
    </row>
    <row r="9628" spans="2:2" ht="16" x14ac:dyDescent="0.2">
      <c r="B9628" s="9"/>
    </row>
    <row r="9629" spans="2:2" ht="16" x14ac:dyDescent="0.2">
      <c r="B9629" s="9"/>
    </row>
    <row r="9630" spans="2:2" ht="16" x14ac:dyDescent="0.2">
      <c r="B9630" s="9"/>
    </row>
    <row r="9631" spans="2:2" ht="16" x14ac:dyDescent="0.2">
      <c r="B9631" s="9"/>
    </row>
    <row r="9632" spans="2:2" ht="16" x14ac:dyDescent="0.2">
      <c r="B9632" s="9"/>
    </row>
    <row r="9633" spans="2:2" ht="16" x14ac:dyDescent="0.2">
      <c r="B9633" s="9"/>
    </row>
    <row r="9634" spans="2:2" ht="16" x14ac:dyDescent="0.2">
      <c r="B9634" s="9"/>
    </row>
    <row r="9635" spans="2:2" ht="16" x14ac:dyDescent="0.2">
      <c r="B9635" s="9"/>
    </row>
    <row r="9636" spans="2:2" ht="16" x14ac:dyDescent="0.2">
      <c r="B9636" s="9"/>
    </row>
    <row r="9637" spans="2:2" ht="16" x14ac:dyDescent="0.2">
      <c r="B9637" s="9"/>
    </row>
    <row r="9638" spans="2:2" ht="16" x14ac:dyDescent="0.2">
      <c r="B9638" s="9"/>
    </row>
    <row r="9639" spans="2:2" ht="16" x14ac:dyDescent="0.2">
      <c r="B9639" s="9"/>
    </row>
    <row r="9640" spans="2:2" ht="16" x14ac:dyDescent="0.2">
      <c r="B9640" s="9"/>
    </row>
    <row r="9641" spans="2:2" ht="16" x14ac:dyDescent="0.2">
      <c r="B9641" s="9"/>
    </row>
    <row r="9642" spans="2:2" ht="16" x14ac:dyDescent="0.2">
      <c r="B9642" s="9"/>
    </row>
    <row r="9643" spans="2:2" ht="16" x14ac:dyDescent="0.2">
      <c r="B9643" s="9"/>
    </row>
    <row r="9644" spans="2:2" ht="16" x14ac:dyDescent="0.2">
      <c r="B9644" s="9"/>
    </row>
    <row r="9645" spans="2:2" ht="16" x14ac:dyDescent="0.2">
      <c r="B9645" s="9"/>
    </row>
    <row r="9646" spans="2:2" ht="16" x14ac:dyDescent="0.2">
      <c r="B9646" s="9"/>
    </row>
    <row r="9647" spans="2:2" ht="16" x14ac:dyDescent="0.2">
      <c r="B9647" s="9"/>
    </row>
    <row r="9648" spans="2:2" ht="16" x14ac:dyDescent="0.2">
      <c r="B9648" s="9"/>
    </row>
    <row r="9649" spans="2:2" ht="16" x14ac:dyDescent="0.2">
      <c r="B9649" s="9"/>
    </row>
    <row r="9650" spans="2:2" ht="16" x14ac:dyDescent="0.2">
      <c r="B9650" s="9"/>
    </row>
    <row r="9651" spans="2:2" ht="16" x14ac:dyDescent="0.2">
      <c r="B9651" s="9"/>
    </row>
    <row r="9652" spans="2:2" ht="16" x14ac:dyDescent="0.2">
      <c r="B9652" s="9"/>
    </row>
    <row r="9653" spans="2:2" ht="16" x14ac:dyDescent="0.2">
      <c r="B9653" s="9"/>
    </row>
    <row r="9654" spans="2:2" ht="16" x14ac:dyDescent="0.2">
      <c r="B9654" s="9"/>
    </row>
    <row r="9655" spans="2:2" ht="16" x14ac:dyDescent="0.2">
      <c r="B9655" s="9"/>
    </row>
    <row r="9656" spans="2:2" ht="16" x14ac:dyDescent="0.2">
      <c r="B9656" s="9"/>
    </row>
    <row r="9657" spans="2:2" ht="16" x14ac:dyDescent="0.2">
      <c r="B9657" s="9"/>
    </row>
    <row r="9658" spans="2:2" ht="16" x14ac:dyDescent="0.2">
      <c r="B9658" s="9"/>
    </row>
    <row r="9659" spans="2:2" ht="16" x14ac:dyDescent="0.2">
      <c r="B9659" s="9"/>
    </row>
    <row r="9660" spans="2:2" ht="16" x14ac:dyDescent="0.2">
      <c r="B9660" s="9"/>
    </row>
    <row r="9661" spans="2:2" ht="16" x14ac:dyDescent="0.2">
      <c r="B9661" s="9"/>
    </row>
    <row r="9662" spans="2:2" ht="16" x14ac:dyDescent="0.2">
      <c r="B9662" s="9"/>
    </row>
    <row r="9663" spans="2:2" ht="16" x14ac:dyDescent="0.2">
      <c r="B9663" s="9"/>
    </row>
    <row r="9664" spans="2:2" ht="16" x14ac:dyDescent="0.2">
      <c r="B9664" s="9"/>
    </row>
    <row r="9665" spans="2:2" ht="16" x14ac:dyDescent="0.2">
      <c r="B9665" s="9"/>
    </row>
    <row r="9666" spans="2:2" ht="16" x14ac:dyDescent="0.2">
      <c r="B9666" s="9"/>
    </row>
    <row r="9667" spans="2:2" ht="16" x14ac:dyDescent="0.2">
      <c r="B9667" s="9"/>
    </row>
    <row r="9668" spans="2:2" ht="16" x14ac:dyDescent="0.2">
      <c r="B9668" s="9"/>
    </row>
    <row r="9669" spans="2:2" ht="16" x14ac:dyDescent="0.2">
      <c r="B9669" s="9"/>
    </row>
    <row r="9670" spans="2:2" ht="16" x14ac:dyDescent="0.2">
      <c r="B9670" s="9"/>
    </row>
    <row r="9671" spans="2:2" ht="16" x14ac:dyDescent="0.2">
      <c r="B9671" s="9"/>
    </row>
    <row r="9672" spans="2:2" ht="16" x14ac:dyDescent="0.2">
      <c r="B9672" s="9"/>
    </row>
    <row r="9673" spans="2:2" ht="16" x14ac:dyDescent="0.2">
      <c r="B9673" s="9"/>
    </row>
    <row r="9674" spans="2:2" ht="16" x14ac:dyDescent="0.2">
      <c r="B9674" s="9"/>
    </row>
    <row r="9675" spans="2:2" ht="16" x14ac:dyDescent="0.2">
      <c r="B9675" s="9"/>
    </row>
    <row r="9676" spans="2:2" ht="16" x14ac:dyDescent="0.2">
      <c r="B9676" s="9"/>
    </row>
    <row r="9677" spans="2:2" ht="16" x14ac:dyDescent="0.2">
      <c r="B9677" s="9"/>
    </row>
    <row r="9678" spans="2:2" ht="16" x14ac:dyDescent="0.2">
      <c r="B9678" s="9"/>
    </row>
    <row r="9679" spans="2:2" ht="16" x14ac:dyDescent="0.2">
      <c r="B9679" s="9"/>
    </row>
    <row r="9680" spans="2:2" ht="16" x14ac:dyDescent="0.2">
      <c r="B9680" s="9"/>
    </row>
    <row r="9681" spans="2:2" ht="16" x14ac:dyDescent="0.2">
      <c r="B9681" s="9"/>
    </row>
    <row r="9682" spans="2:2" ht="16" x14ac:dyDescent="0.2">
      <c r="B9682" s="9"/>
    </row>
    <row r="9683" spans="2:2" ht="16" x14ac:dyDescent="0.2">
      <c r="B9683" s="9"/>
    </row>
    <row r="9684" spans="2:2" ht="16" x14ac:dyDescent="0.2">
      <c r="B9684" s="9"/>
    </row>
    <row r="9685" spans="2:2" ht="16" x14ac:dyDescent="0.2">
      <c r="B9685" s="9"/>
    </row>
    <row r="9686" spans="2:2" ht="16" x14ac:dyDescent="0.2">
      <c r="B9686" s="9"/>
    </row>
    <row r="9687" spans="2:2" ht="16" x14ac:dyDescent="0.2">
      <c r="B9687" s="9"/>
    </row>
    <row r="9688" spans="2:2" ht="16" x14ac:dyDescent="0.2">
      <c r="B9688" s="9"/>
    </row>
    <row r="9689" spans="2:2" ht="16" x14ac:dyDescent="0.2">
      <c r="B9689" s="9"/>
    </row>
    <row r="9690" spans="2:2" ht="16" x14ac:dyDescent="0.2">
      <c r="B9690" s="9"/>
    </row>
    <row r="9691" spans="2:2" ht="16" x14ac:dyDescent="0.2">
      <c r="B9691" s="9"/>
    </row>
    <row r="9692" spans="2:2" ht="16" x14ac:dyDescent="0.2">
      <c r="B9692" s="9"/>
    </row>
    <row r="9693" spans="2:2" ht="16" x14ac:dyDescent="0.2">
      <c r="B9693" s="9"/>
    </row>
    <row r="9694" spans="2:2" ht="16" x14ac:dyDescent="0.2">
      <c r="B9694" s="9"/>
    </row>
    <row r="9695" spans="2:2" ht="16" x14ac:dyDescent="0.2">
      <c r="B9695" s="9"/>
    </row>
    <row r="9696" spans="2:2" ht="16" x14ac:dyDescent="0.2">
      <c r="B9696" s="9"/>
    </row>
    <row r="9697" spans="2:2" ht="16" x14ac:dyDescent="0.2">
      <c r="B9697" s="9"/>
    </row>
    <row r="9698" spans="2:2" ht="16" x14ac:dyDescent="0.2">
      <c r="B9698" s="9"/>
    </row>
    <row r="9699" spans="2:2" ht="16" x14ac:dyDescent="0.2">
      <c r="B9699" s="9"/>
    </row>
    <row r="9700" spans="2:2" ht="16" x14ac:dyDescent="0.2">
      <c r="B9700" s="9"/>
    </row>
    <row r="9701" spans="2:2" ht="16" x14ac:dyDescent="0.2">
      <c r="B9701" s="9"/>
    </row>
    <row r="9702" spans="2:2" ht="16" x14ac:dyDescent="0.2">
      <c r="B9702" s="9"/>
    </row>
    <row r="9703" spans="2:2" ht="16" x14ac:dyDescent="0.2">
      <c r="B9703" s="9"/>
    </row>
    <row r="9704" spans="2:2" ht="16" x14ac:dyDescent="0.2">
      <c r="B9704" s="9"/>
    </row>
    <row r="9705" spans="2:2" ht="16" x14ac:dyDescent="0.2">
      <c r="B9705" s="9"/>
    </row>
    <row r="9706" spans="2:2" ht="16" x14ac:dyDescent="0.2">
      <c r="B9706" s="9"/>
    </row>
    <row r="9707" spans="2:2" ht="16" x14ac:dyDescent="0.2">
      <c r="B9707" s="9"/>
    </row>
    <row r="9708" spans="2:2" ht="16" x14ac:dyDescent="0.2">
      <c r="B9708" s="9"/>
    </row>
    <row r="9709" spans="2:2" ht="16" x14ac:dyDescent="0.2">
      <c r="B9709" s="9"/>
    </row>
    <row r="9710" spans="2:2" ht="16" x14ac:dyDescent="0.2">
      <c r="B9710" s="9"/>
    </row>
    <row r="9711" spans="2:2" ht="16" x14ac:dyDescent="0.2">
      <c r="B9711" s="9"/>
    </row>
    <row r="9712" spans="2:2" ht="16" x14ac:dyDescent="0.2">
      <c r="B9712" s="9"/>
    </row>
    <row r="9713" spans="2:2" ht="16" x14ac:dyDescent="0.2">
      <c r="B9713" s="9"/>
    </row>
    <row r="9714" spans="2:2" ht="16" x14ac:dyDescent="0.2">
      <c r="B9714" s="9"/>
    </row>
    <row r="9715" spans="2:2" ht="16" x14ac:dyDescent="0.2">
      <c r="B9715" s="9"/>
    </row>
    <row r="9716" spans="2:2" ht="16" x14ac:dyDescent="0.2">
      <c r="B9716" s="9"/>
    </row>
    <row r="9717" spans="2:2" ht="16" x14ac:dyDescent="0.2">
      <c r="B9717" s="9"/>
    </row>
    <row r="9718" spans="2:2" ht="16" x14ac:dyDescent="0.2">
      <c r="B9718" s="9"/>
    </row>
    <row r="9719" spans="2:2" ht="16" x14ac:dyDescent="0.2">
      <c r="B9719" s="9"/>
    </row>
    <row r="9720" spans="2:2" ht="16" x14ac:dyDescent="0.2">
      <c r="B9720" s="9"/>
    </row>
    <row r="9721" spans="2:2" ht="16" x14ac:dyDescent="0.2">
      <c r="B9721" s="9"/>
    </row>
    <row r="9722" spans="2:2" ht="16" x14ac:dyDescent="0.2">
      <c r="B9722" s="9"/>
    </row>
    <row r="9723" spans="2:2" ht="16" x14ac:dyDescent="0.2">
      <c r="B9723" s="9"/>
    </row>
    <row r="9724" spans="2:2" ht="16" x14ac:dyDescent="0.2">
      <c r="B9724" s="9"/>
    </row>
    <row r="9725" spans="2:2" ht="16" x14ac:dyDescent="0.2">
      <c r="B9725" s="9"/>
    </row>
    <row r="9726" spans="2:2" ht="16" x14ac:dyDescent="0.2">
      <c r="B9726" s="9"/>
    </row>
    <row r="9727" spans="2:2" ht="16" x14ac:dyDescent="0.2">
      <c r="B9727" s="9"/>
    </row>
    <row r="9728" spans="2:2" ht="16" x14ac:dyDescent="0.2">
      <c r="B9728" s="9"/>
    </row>
    <row r="9729" spans="2:2" ht="16" x14ac:dyDescent="0.2">
      <c r="B9729" s="9"/>
    </row>
    <row r="9730" spans="2:2" ht="16" x14ac:dyDescent="0.2">
      <c r="B9730" s="9"/>
    </row>
    <row r="9731" spans="2:2" ht="16" x14ac:dyDescent="0.2">
      <c r="B9731" s="9"/>
    </row>
    <row r="9732" spans="2:2" ht="16" x14ac:dyDescent="0.2">
      <c r="B9732" s="9"/>
    </row>
    <row r="9733" spans="2:2" ht="16" x14ac:dyDescent="0.2">
      <c r="B9733" s="9"/>
    </row>
    <row r="9734" spans="2:2" ht="16" x14ac:dyDescent="0.2">
      <c r="B9734" s="9"/>
    </row>
    <row r="9735" spans="2:2" ht="16" x14ac:dyDescent="0.2">
      <c r="B9735" s="9"/>
    </row>
    <row r="9736" spans="2:2" ht="16" x14ac:dyDescent="0.2">
      <c r="B9736" s="9"/>
    </row>
    <row r="9737" spans="2:2" ht="16" x14ac:dyDescent="0.2">
      <c r="B9737" s="9"/>
    </row>
    <row r="9738" spans="2:2" ht="16" x14ac:dyDescent="0.2">
      <c r="B9738" s="9"/>
    </row>
    <row r="9739" spans="2:2" ht="16" x14ac:dyDescent="0.2">
      <c r="B9739" s="9"/>
    </row>
    <row r="9740" spans="2:2" ht="16" x14ac:dyDescent="0.2">
      <c r="B9740" s="9"/>
    </row>
    <row r="9741" spans="2:2" ht="16" x14ac:dyDescent="0.2">
      <c r="B9741" s="9"/>
    </row>
    <row r="9742" spans="2:2" ht="16" x14ac:dyDescent="0.2">
      <c r="B9742" s="9"/>
    </row>
    <row r="9743" spans="2:2" ht="16" x14ac:dyDescent="0.2">
      <c r="B9743" s="9"/>
    </row>
    <row r="9744" spans="2:2" ht="16" x14ac:dyDescent="0.2">
      <c r="B9744" s="9"/>
    </row>
    <row r="9745" spans="2:2" ht="16" x14ac:dyDescent="0.2">
      <c r="B9745" s="9"/>
    </row>
    <row r="9746" spans="2:2" ht="16" x14ac:dyDescent="0.2">
      <c r="B9746" s="9"/>
    </row>
    <row r="9747" spans="2:2" ht="16" x14ac:dyDescent="0.2">
      <c r="B9747" s="9"/>
    </row>
    <row r="9748" spans="2:2" ht="16" x14ac:dyDescent="0.2">
      <c r="B9748" s="9"/>
    </row>
    <row r="9749" spans="2:2" ht="16" x14ac:dyDescent="0.2">
      <c r="B9749" s="9"/>
    </row>
    <row r="9750" spans="2:2" ht="16" x14ac:dyDescent="0.2">
      <c r="B9750" s="9"/>
    </row>
    <row r="9751" spans="2:2" ht="16" x14ac:dyDescent="0.2">
      <c r="B9751" s="9"/>
    </row>
    <row r="9752" spans="2:2" ht="16" x14ac:dyDescent="0.2">
      <c r="B9752" s="9"/>
    </row>
    <row r="9753" spans="2:2" ht="16" x14ac:dyDescent="0.2">
      <c r="B9753" s="9"/>
    </row>
    <row r="9754" spans="2:2" ht="16" x14ac:dyDescent="0.2">
      <c r="B9754" s="9"/>
    </row>
    <row r="9755" spans="2:2" ht="16" x14ac:dyDescent="0.2">
      <c r="B9755" s="9"/>
    </row>
    <row r="9756" spans="2:2" ht="16" x14ac:dyDescent="0.2">
      <c r="B9756" s="9"/>
    </row>
    <row r="9757" spans="2:2" ht="16" x14ac:dyDescent="0.2">
      <c r="B9757" s="9"/>
    </row>
    <row r="9758" spans="2:2" ht="16" x14ac:dyDescent="0.2">
      <c r="B9758" s="9"/>
    </row>
    <row r="9759" spans="2:2" ht="16" x14ac:dyDescent="0.2">
      <c r="B9759" s="9"/>
    </row>
    <row r="9760" spans="2:2" ht="16" x14ac:dyDescent="0.2">
      <c r="B9760" s="9"/>
    </row>
    <row r="9761" spans="2:2" ht="16" x14ac:dyDescent="0.2">
      <c r="B9761" s="9"/>
    </row>
    <row r="9762" spans="2:2" ht="16" x14ac:dyDescent="0.2">
      <c r="B9762" s="9"/>
    </row>
    <row r="9763" spans="2:2" ht="16" x14ac:dyDescent="0.2">
      <c r="B9763" s="9"/>
    </row>
    <row r="9764" spans="2:2" ht="16" x14ac:dyDescent="0.2">
      <c r="B9764" s="9"/>
    </row>
    <row r="9765" spans="2:2" ht="16" x14ac:dyDescent="0.2">
      <c r="B9765" s="9"/>
    </row>
    <row r="9766" spans="2:2" ht="16" x14ac:dyDescent="0.2">
      <c r="B9766" s="9"/>
    </row>
    <row r="9767" spans="2:2" ht="16" x14ac:dyDescent="0.2">
      <c r="B9767" s="9"/>
    </row>
    <row r="9768" spans="2:2" ht="16" x14ac:dyDescent="0.2">
      <c r="B9768" s="9"/>
    </row>
    <row r="9769" spans="2:2" ht="16" x14ac:dyDescent="0.2">
      <c r="B9769" s="9"/>
    </row>
    <row r="9770" spans="2:2" ht="16" x14ac:dyDescent="0.2">
      <c r="B9770" s="9"/>
    </row>
    <row r="9771" spans="2:2" ht="16" x14ac:dyDescent="0.2">
      <c r="B9771" s="9"/>
    </row>
    <row r="9772" spans="2:2" ht="16" x14ac:dyDescent="0.2">
      <c r="B9772" s="9"/>
    </row>
    <row r="9773" spans="2:2" ht="16" x14ac:dyDescent="0.2">
      <c r="B9773" s="9"/>
    </row>
    <row r="9774" spans="2:2" ht="16" x14ac:dyDescent="0.2">
      <c r="B9774" s="9"/>
    </row>
    <row r="9775" spans="2:2" ht="16" x14ac:dyDescent="0.2">
      <c r="B9775" s="9"/>
    </row>
    <row r="9776" spans="2:2" ht="16" x14ac:dyDescent="0.2">
      <c r="B9776" s="9"/>
    </row>
    <row r="9777" spans="2:2" ht="16" x14ac:dyDescent="0.2">
      <c r="B9777" s="9"/>
    </row>
    <row r="9778" spans="2:2" ht="16" x14ac:dyDescent="0.2">
      <c r="B9778" s="9"/>
    </row>
    <row r="9779" spans="2:2" ht="16" x14ac:dyDescent="0.2">
      <c r="B9779" s="9"/>
    </row>
    <row r="9780" spans="2:2" ht="16" x14ac:dyDescent="0.2">
      <c r="B9780" s="9"/>
    </row>
    <row r="9781" spans="2:2" ht="16" x14ac:dyDescent="0.2">
      <c r="B9781" s="9"/>
    </row>
    <row r="9782" spans="2:2" ht="16" x14ac:dyDescent="0.2">
      <c r="B9782" s="9"/>
    </row>
    <row r="9783" spans="2:2" ht="16" x14ac:dyDescent="0.2">
      <c r="B9783" s="9"/>
    </row>
    <row r="9784" spans="2:2" ht="16" x14ac:dyDescent="0.2">
      <c r="B9784" s="9"/>
    </row>
    <row r="9785" spans="2:2" ht="16" x14ac:dyDescent="0.2">
      <c r="B9785" s="9"/>
    </row>
    <row r="9786" spans="2:2" ht="16" x14ac:dyDescent="0.2">
      <c r="B9786" s="9"/>
    </row>
    <row r="9787" spans="2:2" ht="16" x14ac:dyDescent="0.2">
      <c r="B9787" s="9"/>
    </row>
    <row r="9788" spans="2:2" ht="16" x14ac:dyDescent="0.2">
      <c r="B9788" s="9"/>
    </row>
    <row r="9789" spans="2:2" ht="16" x14ac:dyDescent="0.2">
      <c r="B9789" s="9"/>
    </row>
    <row r="9790" spans="2:2" ht="16" x14ac:dyDescent="0.2">
      <c r="B9790" s="9"/>
    </row>
    <row r="9791" spans="2:2" ht="16" x14ac:dyDescent="0.2">
      <c r="B9791" s="9"/>
    </row>
    <row r="9792" spans="2:2" ht="16" x14ac:dyDescent="0.2">
      <c r="B9792" s="9"/>
    </row>
    <row r="9793" spans="2:2" ht="16" x14ac:dyDescent="0.2">
      <c r="B9793" s="9"/>
    </row>
    <row r="9794" spans="2:2" ht="16" x14ac:dyDescent="0.2">
      <c r="B9794" s="9"/>
    </row>
    <row r="9795" spans="2:2" ht="16" x14ac:dyDescent="0.2">
      <c r="B9795" s="9"/>
    </row>
    <row r="9796" spans="2:2" ht="16" x14ac:dyDescent="0.2">
      <c r="B9796" s="9"/>
    </row>
    <row r="9797" spans="2:2" ht="16" x14ac:dyDescent="0.2">
      <c r="B9797" s="9"/>
    </row>
    <row r="9798" spans="2:2" ht="16" x14ac:dyDescent="0.2">
      <c r="B9798" s="9"/>
    </row>
    <row r="9799" spans="2:2" ht="16" x14ac:dyDescent="0.2">
      <c r="B9799" s="9"/>
    </row>
    <row r="9800" spans="2:2" ht="16" x14ac:dyDescent="0.2">
      <c r="B9800" s="9"/>
    </row>
    <row r="9801" spans="2:2" ht="16" x14ac:dyDescent="0.2">
      <c r="B9801" s="9"/>
    </row>
    <row r="9802" spans="2:2" ht="16" x14ac:dyDescent="0.2">
      <c r="B9802" s="9"/>
    </row>
    <row r="9803" spans="2:2" ht="16" x14ac:dyDescent="0.2">
      <c r="B9803" s="9"/>
    </row>
    <row r="9804" spans="2:2" ht="16" x14ac:dyDescent="0.2">
      <c r="B9804" s="9"/>
    </row>
    <row r="9805" spans="2:2" ht="16" x14ac:dyDescent="0.2">
      <c r="B9805" s="9"/>
    </row>
    <row r="9806" spans="2:2" ht="16" x14ac:dyDescent="0.2">
      <c r="B9806" s="9"/>
    </row>
    <row r="9807" spans="2:2" ht="16" x14ac:dyDescent="0.2">
      <c r="B9807" s="9"/>
    </row>
    <row r="9808" spans="2:2" ht="16" x14ac:dyDescent="0.2">
      <c r="B9808" s="9"/>
    </row>
    <row r="9809" spans="2:2" ht="16" x14ac:dyDescent="0.2">
      <c r="B9809" s="9"/>
    </row>
    <row r="9810" spans="2:2" ht="16" x14ac:dyDescent="0.2">
      <c r="B9810" s="9"/>
    </row>
    <row r="9811" spans="2:2" ht="16" x14ac:dyDescent="0.2">
      <c r="B9811" s="9"/>
    </row>
    <row r="9812" spans="2:2" ht="16" x14ac:dyDescent="0.2">
      <c r="B9812" s="9"/>
    </row>
    <row r="9813" spans="2:2" ht="16" x14ac:dyDescent="0.2">
      <c r="B9813" s="9"/>
    </row>
    <row r="9814" spans="2:2" ht="16" x14ac:dyDescent="0.2">
      <c r="B9814" s="9"/>
    </row>
    <row r="9815" spans="2:2" ht="16" x14ac:dyDescent="0.2">
      <c r="B9815" s="9"/>
    </row>
    <row r="9816" spans="2:2" ht="16" x14ac:dyDescent="0.2">
      <c r="B9816" s="9"/>
    </row>
    <row r="9817" spans="2:2" ht="16" x14ac:dyDescent="0.2">
      <c r="B9817" s="9"/>
    </row>
    <row r="9818" spans="2:2" ht="16" x14ac:dyDescent="0.2">
      <c r="B9818" s="9"/>
    </row>
    <row r="9819" spans="2:2" ht="16" x14ac:dyDescent="0.2">
      <c r="B9819" s="9"/>
    </row>
    <row r="9820" spans="2:2" ht="16" x14ac:dyDescent="0.2">
      <c r="B9820" s="9"/>
    </row>
    <row r="9821" spans="2:2" ht="16" x14ac:dyDescent="0.2">
      <c r="B9821" s="9"/>
    </row>
    <row r="9822" spans="2:2" ht="16" x14ac:dyDescent="0.2">
      <c r="B9822" s="9"/>
    </row>
    <row r="9823" spans="2:2" ht="16" x14ac:dyDescent="0.2">
      <c r="B9823" s="9"/>
    </row>
    <row r="9824" spans="2:2" ht="16" x14ac:dyDescent="0.2">
      <c r="B9824" s="9"/>
    </row>
    <row r="9825" spans="2:2" ht="16" x14ac:dyDescent="0.2">
      <c r="B9825" s="9"/>
    </row>
    <row r="9826" spans="2:2" ht="16" x14ac:dyDescent="0.2">
      <c r="B9826" s="9"/>
    </row>
    <row r="9827" spans="2:2" ht="16" x14ac:dyDescent="0.2">
      <c r="B9827" s="9"/>
    </row>
    <row r="9828" spans="2:2" ht="16" x14ac:dyDescent="0.2">
      <c r="B9828" s="9"/>
    </row>
    <row r="9829" spans="2:2" ht="16" x14ac:dyDescent="0.2">
      <c r="B9829" s="9"/>
    </row>
    <row r="9830" spans="2:2" ht="16" x14ac:dyDescent="0.2">
      <c r="B9830" s="9"/>
    </row>
    <row r="9831" spans="2:2" ht="16" x14ac:dyDescent="0.2">
      <c r="B9831" s="9"/>
    </row>
    <row r="9832" spans="2:2" ht="16" x14ac:dyDescent="0.2">
      <c r="B9832" s="9"/>
    </row>
    <row r="9833" spans="2:2" ht="16" x14ac:dyDescent="0.2">
      <c r="B9833" s="9"/>
    </row>
    <row r="9834" spans="2:2" ht="16" x14ac:dyDescent="0.2">
      <c r="B9834" s="9"/>
    </row>
    <row r="9835" spans="2:2" ht="16" x14ac:dyDescent="0.2">
      <c r="B9835" s="9"/>
    </row>
    <row r="9836" spans="2:2" ht="16" x14ac:dyDescent="0.2">
      <c r="B9836" s="9"/>
    </row>
    <row r="9837" spans="2:2" ht="16" x14ac:dyDescent="0.2">
      <c r="B9837" s="9"/>
    </row>
    <row r="9838" spans="2:2" ht="16" x14ac:dyDescent="0.2">
      <c r="B9838" s="9"/>
    </row>
    <row r="9839" spans="2:2" ht="16" x14ac:dyDescent="0.2">
      <c r="B9839" s="9"/>
    </row>
    <row r="9840" spans="2:2" ht="16" x14ac:dyDescent="0.2">
      <c r="B9840" s="9"/>
    </row>
    <row r="9841" spans="2:2" ht="16" x14ac:dyDescent="0.2">
      <c r="B9841" s="9"/>
    </row>
    <row r="9842" spans="2:2" ht="16" x14ac:dyDescent="0.2">
      <c r="B9842" s="9"/>
    </row>
    <row r="9843" spans="2:2" ht="16" x14ac:dyDescent="0.2">
      <c r="B9843" s="9"/>
    </row>
    <row r="9844" spans="2:2" ht="16" x14ac:dyDescent="0.2">
      <c r="B9844" s="9"/>
    </row>
    <row r="9845" spans="2:2" ht="16" x14ac:dyDescent="0.2">
      <c r="B9845" s="9"/>
    </row>
    <row r="9846" spans="2:2" ht="16" x14ac:dyDescent="0.2">
      <c r="B9846" s="9"/>
    </row>
    <row r="9847" spans="2:2" ht="16" x14ac:dyDescent="0.2">
      <c r="B9847" s="9"/>
    </row>
    <row r="9848" spans="2:2" ht="16" x14ac:dyDescent="0.2">
      <c r="B9848" s="9"/>
    </row>
    <row r="9849" spans="2:2" ht="16" x14ac:dyDescent="0.2">
      <c r="B9849" s="9"/>
    </row>
    <row r="9850" spans="2:2" ht="16" x14ac:dyDescent="0.2">
      <c r="B9850" s="9"/>
    </row>
    <row r="9851" spans="2:2" ht="16" x14ac:dyDescent="0.2">
      <c r="B9851" s="9"/>
    </row>
    <row r="9852" spans="2:2" ht="16" x14ac:dyDescent="0.2">
      <c r="B9852" s="9"/>
    </row>
    <row r="9853" spans="2:2" ht="16" x14ac:dyDescent="0.2">
      <c r="B9853" s="9"/>
    </row>
    <row r="9854" spans="2:2" ht="16" x14ac:dyDescent="0.2">
      <c r="B9854" s="9"/>
    </row>
    <row r="9855" spans="2:2" ht="16" x14ac:dyDescent="0.2">
      <c r="B9855" s="9"/>
    </row>
    <row r="9856" spans="2:2" ht="16" x14ac:dyDescent="0.2">
      <c r="B9856" s="9"/>
    </row>
    <row r="9857" spans="2:2" ht="16" x14ac:dyDescent="0.2">
      <c r="B9857" s="9"/>
    </row>
    <row r="9858" spans="2:2" ht="16" x14ac:dyDescent="0.2">
      <c r="B9858" s="9"/>
    </row>
    <row r="9859" spans="2:2" ht="16" x14ac:dyDescent="0.2">
      <c r="B9859" s="9"/>
    </row>
    <row r="9860" spans="2:2" ht="16" x14ac:dyDescent="0.2">
      <c r="B9860" s="9"/>
    </row>
    <row r="9861" spans="2:2" ht="16" x14ac:dyDescent="0.2">
      <c r="B9861" s="9"/>
    </row>
    <row r="9862" spans="2:2" ht="16" x14ac:dyDescent="0.2">
      <c r="B9862" s="9"/>
    </row>
    <row r="9863" spans="2:2" ht="16" x14ac:dyDescent="0.2">
      <c r="B9863" s="9"/>
    </row>
    <row r="9864" spans="2:2" ht="16" x14ac:dyDescent="0.2">
      <c r="B9864" s="9"/>
    </row>
    <row r="9865" spans="2:2" ht="16" x14ac:dyDescent="0.2">
      <c r="B9865" s="9"/>
    </row>
    <row r="9866" spans="2:2" ht="16" x14ac:dyDescent="0.2">
      <c r="B9866" s="9"/>
    </row>
    <row r="9867" spans="2:2" ht="16" x14ac:dyDescent="0.2">
      <c r="B9867" s="9"/>
    </row>
    <row r="9868" spans="2:2" ht="16" x14ac:dyDescent="0.2">
      <c r="B9868" s="9"/>
    </row>
    <row r="9869" spans="2:2" ht="16" x14ac:dyDescent="0.2">
      <c r="B9869" s="9"/>
    </row>
    <row r="9870" spans="2:2" ht="16" x14ac:dyDescent="0.2">
      <c r="B9870" s="9"/>
    </row>
    <row r="9871" spans="2:2" ht="16" x14ac:dyDescent="0.2">
      <c r="B9871" s="9"/>
    </row>
    <row r="9872" spans="2:2" ht="16" x14ac:dyDescent="0.2">
      <c r="B9872" s="9"/>
    </row>
    <row r="9873" spans="2:2" ht="16" x14ac:dyDescent="0.2">
      <c r="B9873" s="9"/>
    </row>
    <row r="9874" spans="2:2" ht="16" x14ac:dyDescent="0.2">
      <c r="B9874" s="9"/>
    </row>
    <row r="9875" spans="2:2" ht="16" x14ac:dyDescent="0.2">
      <c r="B9875" s="9"/>
    </row>
    <row r="9876" spans="2:2" ht="16" x14ac:dyDescent="0.2">
      <c r="B9876" s="9"/>
    </row>
    <row r="9877" spans="2:2" ht="16" x14ac:dyDescent="0.2">
      <c r="B9877" s="9"/>
    </row>
    <row r="9878" spans="2:2" ht="16" x14ac:dyDescent="0.2">
      <c r="B9878" s="9"/>
    </row>
    <row r="9879" spans="2:2" ht="16" x14ac:dyDescent="0.2">
      <c r="B9879" s="9"/>
    </row>
    <row r="9880" spans="2:2" ht="16" x14ac:dyDescent="0.2">
      <c r="B9880" s="9"/>
    </row>
    <row r="9881" spans="2:2" ht="16" x14ac:dyDescent="0.2">
      <c r="B9881" s="9"/>
    </row>
    <row r="9882" spans="2:2" ht="16" x14ac:dyDescent="0.2">
      <c r="B9882" s="9"/>
    </row>
    <row r="9883" spans="2:2" ht="16" x14ac:dyDescent="0.2">
      <c r="B9883" s="9"/>
    </row>
    <row r="9884" spans="2:2" ht="16" x14ac:dyDescent="0.2">
      <c r="B9884" s="9"/>
    </row>
    <row r="9885" spans="2:2" ht="16" x14ac:dyDescent="0.2">
      <c r="B9885" s="9"/>
    </row>
    <row r="9886" spans="2:2" ht="16" x14ac:dyDescent="0.2">
      <c r="B9886" s="9"/>
    </row>
    <row r="9887" spans="2:2" ht="16" x14ac:dyDescent="0.2">
      <c r="B9887" s="9"/>
    </row>
    <row r="9888" spans="2:2" ht="16" x14ac:dyDescent="0.2">
      <c r="B9888" s="9"/>
    </row>
    <row r="9889" spans="2:2" ht="16" x14ac:dyDescent="0.2">
      <c r="B9889" s="9"/>
    </row>
    <row r="9890" spans="2:2" ht="16" x14ac:dyDescent="0.2">
      <c r="B9890" s="9"/>
    </row>
    <row r="9891" spans="2:2" ht="16" x14ac:dyDescent="0.2">
      <c r="B9891" s="9"/>
    </row>
    <row r="9892" spans="2:2" ht="16" x14ac:dyDescent="0.2">
      <c r="B9892" s="9"/>
    </row>
    <row r="9893" spans="2:2" ht="16" x14ac:dyDescent="0.2">
      <c r="B9893" s="9"/>
    </row>
    <row r="9894" spans="2:2" ht="16" x14ac:dyDescent="0.2">
      <c r="B9894" s="9"/>
    </row>
    <row r="9895" spans="2:2" ht="16" x14ac:dyDescent="0.2">
      <c r="B9895" s="9"/>
    </row>
    <row r="9896" spans="2:2" ht="16" x14ac:dyDescent="0.2">
      <c r="B9896" s="9"/>
    </row>
    <row r="9897" spans="2:2" ht="16" x14ac:dyDescent="0.2">
      <c r="B9897" s="9"/>
    </row>
    <row r="9898" spans="2:2" ht="16" x14ac:dyDescent="0.2">
      <c r="B9898" s="9"/>
    </row>
    <row r="9899" spans="2:2" ht="16" x14ac:dyDescent="0.2">
      <c r="B9899" s="9"/>
    </row>
    <row r="9900" spans="2:2" ht="16" x14ac:dyDescent="0.2">
      <c r="B9900" s="9"/>
    </row>
    <row r="9901" spans="2:2" ht="16" x14ac:dyDescent="0.2">
      <c r="B9901" s="9"/>
    </row>
    <row r="9902" spans="2:2" ht="16" x14ac:dyDescent="0.2">
      <c r="B9902" s="9"/>
    </row>
    <row r="9903" spans="2:2" ht="16" x14ac:dyDescent="0.2">
      <c r="B9903" s="9"/>
    </row>
    <row r="9904" spans="2:2" ht="16" x14ac:dyDescent="0.2">
      <c r="B9904" s="9"/>
    </row>
    <row r="9905" spans="2:2" ht="16" x14ac:dyDescent="0.2">
      <c r="B9905" s="9"/>
    </row>
    <row r="9906" spans="2:2" ht="16" x14ac:dyDescent="0.2">
      <c r="B9906" s="9"/>
    </row>
    <row r="9907" spans="2:2" ht="16" x14ac:dyDescent="0.2">
      <c r="B9907" s="9"/>
    </row>
    <row r="9908" spans="2:2" ht="16" x14ac:dyDescent="0.2">
      <c r="B9908" s="9"/>
    </row>
    <row r="9909" spans="2:2" ht="16" x14ac:dyDescent="0.2">
      <c r="B9909" s="9"/>
    </row>
    <row r="9910" spans="2:2" ht="16" x14ac:dyDescent="0.2">
      <c r="B9910" s="9"/>
    </row>
    <row r="9911" spans="2:2" ht="16" x14ac:dyDescent="0.2">
      <c r="B9911" s="9"/>
    </row>
    <row r="9912" spans="2:2" ht="16" x14ac:dyDescent="0.2">
      <c r="B9912" s="9"/>
    </row>
    <row r="9913" spans="2:2" ht="16" x14ac:dyDescent="0.2">
      <c r="B9913" s="9"/>
    </row>
    <row r="9914" spans="2:2" ht="16" x14ac:dyDescent="0.2">
      <c r="B9914" s="9"/>
    </row>
    <row r="9915" spans="2:2" ht="16" x14ac:dyDescent="0.2">
      <c r="B9915" s="9"/>
    </row>
    <row r="9916" spans="2:2" ht="16" x14ac:dyDescent="0.2">
      <c r="B9916" s="9"/>
    </row>
    <row r="9917" spans="2:2" ht="16" x14ac:dyDescent="0.2">
      <c r="B9917" s="9"/>
    </row>
    <row r="9918" spans="2:2" ht="16" x14ac:dyDescent="0.2">
      <c r="B9918" s="9"/>
    </row>
    <row r="9919" spans="2:2" ht="16" x14ac:dyDescent="0.2">
      <c r="B9919" s="9"/>
    </row>
    <row r="9920" spans="2:2" ht="16" x14ac:dyDescent="0.2">
      <c r="B9920" s="9"/>
    </row>
    <row r="9921" spans="2:2" ht="16" x14ac:dyDescent="0.2">
      <c r="B9921" s="9"/>
    </row>
    <row r="9922" spans="2:2" ht="16" x14ac:dyDescent="0.2">
      <c r="B9922" s="9"/>
    </row>
    <row r="9923" spans="2:2" ht="16" x14ac:dyDescent="0.2">
      <c r="B9923" s="9"/>
    </row>
    <row r="9924" spans="2:2" ht="16" x14ac:dyDescent="0.2">
      <c r="B9924" s="9"/>
    </row>
    <row r="9925" spans="2:2" ht="16" x14ac:dyDescent="0.2">
      <c r="B9925" s="9"/>
    </row>
    <row r="9926" spans="2:2" ht="16" x14ac:dyDescent="0.2">
      <c r="B9926" s="9"/>
    </row>
    <row r="9927" spans="2:2" ht="16" x14ac:dyDescent="0.2">
      <c r="B9927" s="9"/>
    </row>
    <row r="9928" spans="2:2" ht="16" x14ac:dyDescent="0.2">
      <c r="B9928" s="9"/>
    </row>
    <row r="9929" spans="2:2" ht="16" x14ac:dyDescent="0.2">
      <c r="B9929" s="9"/>
    </row>
    <row r="9930" spans="2:2" ht="16" x14ac:dyDescent="0.2">
      <c r="B9930" s="9"/>
    </row>
    <row r="9931" spans="2:2" ht="16" x14ac:dyDescent="0.2">
      <c r="B9931" s="9"/>
    </row>
    <row r="9932" spans="2:2" ht="16" x14ac:dyDescent="0.2">
      <c r="B9932" s="9"/>
    </row>
    <row r="9933" spans="2:2" ht="16" x14ac:dyDescent="0.2">
      <c r="B9933" s="9"/>
    </row>
    <row r="9934" spans="2:2" ht="16" x14ac:dyDescent="0.2">
      <c r="B9934" s="9"/>
    </row>
    <row r="9935" spans="2:2" ht="16" x14ac:dyDescent="0.2">
      <c r="B9935" s="9"/>
    </row>
    <row r="9936" spans="2:2" ht="16" x14ac:dyDescent="0.2">
      <c r="B9936" s="9"/>
    </row>
    <row r="9937" spans="2:2" ht="16" x14ac:dyDescent="0.2">
      <c r="B9937" s="9"/>
    </row>
    <row r="9938" spans="2:2" ht="16" x14ac:dyDescent="0.2">
      <c r="B9938" s="9"/>
    </row>
    <row r="9939" spans="2:2" ht="16" x14ac:dyDescent="0.2">
      <c r="B9939" s="9"/>
    </row>
    <row r="9940" spans="2:2" ht="16" x14ac:dyDescent="0.2">
      <c r="B9940" s="9"/>
    </row>
    <row r="9941" spans="2:2" ht="16" x14ac:dyDescent="0.2">
      <c r="B9941" s="9"/>
    </row>
    <row r="9942" spans="2:2" ht="16" x14ac:dyDescent="0.2">
      <c r="B9942" s="9"/>
    </row>
    <row r="9943" spans="2:2" ht="16" x14ac:dyDescent="0.2">
      <c r="B9943" s="9"/>
    </row>
    <row r="9944" spans="2:2" ht="16" x14ac:dyDescent="0.2">
      <c r="B9944" s="9"/>
    </row>
    <row r="9945" spans="2:2" ht="16" x14ac:dyDescent="0.2">
      <c r="B9945" s="9"/>
    </row>
    <row r="9946" spans="2:2" ht="16" x14ac:dyDescent="0.2">
      <c r="B9946" s="9"/>
    </row>
    <row r="9947" spans="2:2" ht="16" x14ac:dyDescent="0.2">
      <c r="B9947" s="9"/>
    </row>
    <row r="9948" spans="2:2" ht="16" x14ac:dyDescent="0.2">
      <c r="B9948" s="9"/>
    </row>
    <row r="9949" spans="2:2" ht="16" x14ac:dyDescent="0.2">
      <c r="B9949" s="9"/>
    </row>
    <row r="9950" spans="2:2" ht="16" x14ac:dyDescent="0.2">
      <c r="B9950" s="9"/>
    </row>
    <row r="9951" spans="2:2" ht="16" x14ac:dyDescent="0.2">
      <c r="B9951" s="9"/>
    </row>
    <row r="9952" spans="2:2" ht="16" x14ac:dyDescent="0.2">
      <c r="B9952" s="9"/>
    </row>
    <row r="9953" spans="2:2" ht="16" x14ac:dyDescent="0.2">
      <c r="B9953" s="9"/>
    </row>
    <row r="9954" spans="2:2" ht="16" x14ac:dyDescent="0.2">
      <c r="B9954" s="9"/>
    </row>
    <row r="9955" spans="2:2" ht="16" x14ac:dyDescent="0.2">
      <c r="B9955" s="9"/>
    </row>
    <row r="9956" spans="2:2" ht="16" x14ac:dyDescent="0.2">
      <c r="B9956" s="9"/>
    </row>
    <row r="9957" spans="2:2" ht="16" x14ac:dyDescent="0.2">
      <c r="B9957" s="9"/>
    </row>
    <row r="9958" spans="2:2" ht="16" x14ac:dyDescent="0.2">
      <c r="B9958" s="9"/>
    </row>
    <row r="9959" spans="2:2" ht="16" x14ac:dyDescent="0.2">
      <c r="B9959" s="9"/>
    </row>
    <row r="9960" spans="2:2" ht="16" x14ac:dyDescent="0.2">
      <c r="B9960" s="9"/>
    </row>
    <row r="9961" spans="2:2" ht="16" x14ac:dyDescent="0.2">
      <c r="B9961" s="9"/>
    </row>
    <row r="9962" spans="2:2" ht="16" x14ac:dyDescent="0.2">
      <c r="B9962" s="9"/>
    </row>
    <row r="9963" spans="2:2" ht="16" x14ac:dyDescent="0.2">
      <c r="B9963" s="9"/>
    </row>
    <row r="9964" spans="2:2" ht="16" x14ac:dyDescent="0.2">
      <c r="B9964" s="9"/>
    </row>
    <row r="9965" spans="2:2" ht="16" x14ac:dyDescent="0.2">
      <c r="B9965" s="9"/>
    </row>
    <row r="9966" spans="2:2" ht="16" x14ac:dyDescent="0.2">
      <c r="B9966" s="9"/>
    </row>
    <row r="9967" spans="2:2" ht="16" x14ac:dyDescent="0.2">
      <c r="B9967" s="9"/>
    </row>
    <row r="9968" spans="2:2" ht="16" x14ac:dyDescent="0.2">
      <c r="B9968" s="9"/>
    </row>
    <row r="9969" spans="2:2" ht="16" x14ac:dyDescent="0.2">
      <c r="B9969" s="9"/>
    </row>
    <row r="9970" spans="2:2" ht="16" x14ac:dyDescent="0.2">
      <c r="B9970" s="9"/>
    </row>
    <row r="9971" spans="2:2" ht="16" x14ac:dyDescent="0.2">
      <c r="B9971" s="9"/>
    </row>
    <row r="9972" spans="2:2" ht="16" x14ac:dyDescent="0.2">
      <c r="B9972" s="9"/>
    </row>
    <row r="9973" spans="2:2" ht="16" x14ac:dyDescent="0.2">
      <c r="B9973" s="9"/>
    </row>
    <row r="9974" spans="2:2" ht="16" x14ac:dyDescent="0.2">
      <c r="B9974" s="9"/>
    </row>
    <row r="9975" spans="2:2" ht="16" x14ac:dyDescent="0.2">
      <c r="B9975" s="9"/>
    </row>
    <row r="9976" spans="2:2" ht="16" x14ac:dyDescent="0.2">
      <c r="B9976" s="9"/>
    </row>
    <row r="9977" spans="2:2" ht="16" x14ac:dyDescent="0.2">
      <c r="B9977" s="9"/>
    </row>
    <row r="9978" spans="2:2" ht="16" x14ac:dyDescent="0.2">
      <c r="B9978" s="9"/>
    </row>
    <row r="9979" spans="2:2" ht="16" x14ac:dyDescent="0.2">
      <c r="B9979" s="9"/>
    </row>
    <row r="9980" spans="2:2" ht="16" x14ac:dyDescent="0.2">
      <c r="B9980" s="9"/>
    </row>
    <row r="9981" spans="2:2" ht="16" x14ac:dyDescent="0.2">
      <c r="B9981" s="9"/>
    </row>
    <row r="9982" spans="2:2" ht="16" x14ac:dyDescent="0.2">
      <c r="B9982" s="9"/>
    </row>
    <row r="9983" spans="2:2" ht="16" x14ac:dyDescent="0.2">
      <c r="B9983" s="9"/>
    </row>
    <row r="9984" spans="2:2" ht="16" x14ac:dyDescent="0.2">
      <c r="B9984" s="9"/>
    </row>
    <row r="9985" spans="2:2" ht="16" x14ac:dyDescent="0.2">
      <c r="B9985" s="9"/>
    </row>
    <row r="9986" spans="2:2" ht="16" x14ac:dyDescent="0.2">
      <c r="B9986" s="9"/>
    </row>
    <row r="9987" spans="2:2" ht="16" x14ac:dyDescent="0.2">
      <c r="B9987" s="9"/>
    </row>
    <row r="9988" spans="2:2" ht="16" x14ac:dyDescent="0.2">
      <c r="B9988" s="9"/>
    </row>
    <row r="9989" spans="2:2" ht="16" x14ac:dyDescent="0.2">
      <c r="B9989" s="9"/>
    </row>
    <row r="9990" spans="2:2" ht="16" x14ac:dyDescent="0.2">
      <c r="B9990" s="9"/>
    </row>
    <row r="9991" spans="2:2" ht="16" x14ac:dyDescent="0.2">
      <c r="B9991" s="9"/>
    </row>
    <row r="9992" spans="2:2" ht="16" x14ac:dyDescent="0.2">
      <c r="B9992" s="9"/>
    </row>
    <row r="9993" spans="2:2" ht="16" x14ac:dyDescent="0.2">
      <c r="B9993" s="9"/>
    </row>
    <row r="9994" spans="2:2" ht="16" x14ac:dyDescent="0.2">
      <c r="B9994" s="9"/>
    </row>
    <row r="9995" spans="2:2" ht="16" x14ac:dyDescent="0.2">
      <c r="B9995" s="9"/>
    </row>
    <row r="9996" spans="2:2" ht="16" x14ac:dyDescent="0.2">
      <c r="B9996" s="9"/>
    </row>
    <row r="9997" spans="2:2" ht="16" x14ac:dyDescent="0.2">
      <c r="B9997" s="9"/>
    </row>
    <row r="9998" spans="2:2" ht="16" x14ac:dyDescent="0.2">
      <c r="B9998" s="9"/>
    </row>
    <row r="9999" spans="2:2" ht="16" x14ac:dyDescent="0.2">
      <c r="B9999" s="9"/>
    </row>
    <row r="10000" spans="2:2" ht="16" x14ac:dyDescent="0.2">
      <c r="B10000" s="9"/>
    </row>
    <row r="10001" spans="2:2" ht="16" x14ac:dyDescent="0.2">
      <c r="B10001" s="9"/>
    </row>
    <row r="10002" spans="2:2" ht="16" x14ac:dyDescent="0.2">
      <c r="B10002" s="9"/>
    </row>
    <row r="10003" spans="2:2" ht="16" x14ac:dyDescent="0.2">
      <c r="B10003" s="9"/>
    </row>
    <row r="10004" spans="2:2" ht="16" x14ac:dyDescent="0.2">
      <c r="B10004" s="9"/>
    </row>
    <row r="10005" spans="2:2" ht="16" x14ac:dyDescent="0.2">
      <c r="B10005" s="9"/>
    </row>
    <row r="10006" spans="2:2" ht="16" x14ac:dyDescent="0.2">
      <c r="B10006" s="9"/>
    </row>
    <row r="10007" spans="2:2" ht="16" x14ac:dyDescent="0.2">
      <c r="B10007" s="9"/>
    </row>
    <row r="10008" spans="2:2" ht="16" x14ac:dyDescent="0.2">
      <c r="B10008" s="9"/>
    </row>
    <row r="10009" spans="2:2" ht="16" x14ac:dyDescent="0.2">
      <c r="B10009" s="9"/>
    </row>
    <row r="10010" spans="2:2" ht="16" x14ac:dyDescent="0.2">
      <c r="B10010" s="9"/>
    </row>
    <row r="10011" spans="2:2" ht="16" x14ac:dyDescent="0.2">
      <c r="B10011" s="9"/>
    </row>
    <row r="10012" spans="2:2" ht="16" x14ac:dyDescent="0.2">
      <c r="B10012" s="9"/>
    </row>
    <row r="10013" spans="2:2" ht="16" x14ac:dyDescent="0.2">
      <c r="B10013" s="9"/>
    </row>
    <row r="10014" spans="2:2" ht="16" x14ac:dyDescent="0.2">
      <c r="B10014" s="9"/>
    </row>
    <row r="10015" spans="2:2" ht="16" x14ac:dyDescent="0.2">
      <c r="B10015" s="9"/>
    </row>
    <row r="10016" spans="2:2" ht="16" x14ac:dyDescent="0.2">
      <c r="B10016" s="9"/>
    </row>
    <row r="10017" spans="2:2" ht="16" x14ac:dyDescent="0.2">
      <c r="B10017" s="9"/>
    </row>
    <row r="10018" spans="2:2" ht="16" x14ac:dyDescent="0.2">
      <c r="B10018" s="9"/>
    </row>
    <row r="10019" spans="2:2" ht="16" x14ac:dyDescent="0.2">
      <c r="B10019" s="9"/>
    </row>
    <row r="10020" spans="2:2" ht="16" x14ac:dyDescent="0.2">
      <c r="B10020" s="9"/>
    </row>
    <row r="10021" spans="2:2" ht="16" x14ac:dyDescent="0.2">
      <c r="B10021" s="9"/>
    </row>
    <row r="10022" spans="2:2" ht="16" x14ac:dyDescent="0.2">
      <c r="B10022" s="9"/>
    </row>
    <row r="10023" spans="2:2" ht="16" x14ac:dyDescent="0.2">
      <c r="B10023" s="9"/>
    </row>
    <row r="10024" spans="2:2" ht="16" x14ac:dyDescent="0.2">
      <c r="B10024" s="9"/>
    </row>
    <row r="10025" spans="2:2" ht="16" x14ac:dyDescent="0.2">
      <c r="B10025" s="9"/>
    </row>
    <row r="10026" spans="2:2" ht="16" x14ac:dyDescent="0.2">
      <c r="B10026" s="9"/>
    </row>
    <row r="10027" spans="2:2" ht="16" x14ac:dyDescent="0.2">
      <c r="B10027" s="9"/>
    </row>
    <row r="10028" spans="2:2" ht="16" x14ac:dyDescent="0.2">
      <c r="B10028" s="9"/>
    </row>
    <row r="10029" spans="2:2" ht="16" x14ac:dyDescent="0.2">
      <c r="B10029" s="9"/>
    </row>
    <row r="10030" spans="2:2" ht="16" x14ac:dyDescent="0.2">
      <c r="B10030" s="9"/>
    </row>
    <row r="10031" spans="2:2" ht="16" x14ac:dyDescent="0.2">
      <c r="B10031" s="9"/>
    </row>
    <row r="10032" spans="2:2" ht="16" x14ac:dyDescent="0.2">
      <c r="B10032" s="9"/>
    </row>
    <row r="10033" spans="2:2" ht="16" x14ac:dyDescent="0.2">
      <c r="B10033" s="9"/>
    </row>
    <row r="10034" spans="2:2" ht="16" x14ac:dyDescent="0.2">
      <c r="B10034" s="9"/>
    </row>
    <row r="10035" spans="2:2" ht="16" x14ac:dyDescent="0.2">
      <c r="B10035" s="9"/>
    </row>
    <row r="10036" spans="2:2" ht="16" x14ac:dyDescent="0.2">
      <c r="B10036" s="9"/>
    </row>
    <row r="10037" spans="2:2" ht="16" x14ac:dyDescent="0.2">
      <c r="B10037" s="9"/>
    </row>
    <row r="10038" spans="2:2" ht="16" x14ac:dyDescent="0.2">
      <c r="B10038" s="9"/>
    </row>
    <row r="10039" spans="2:2" ht="16" x14ac:dyDescent="0.2">
      <c r="B10039" s="9"/>
    </row>
    <row r="10040" spans="2:2" ht="16" x14ac:dyDescent="0.2">
      <c r="B10040" s="9"/>
    </row>
    <row r="10041" spans="2:2" ht="16" x14ac:dyDescent="0.2">
      <c r="B10041" s="9"/>
    </row>
    <row r="10042" spans="2:2" ht="16" x14ac:dyDescent="0.2">
      <c r="B10042" s="9"/>
    </row>
    <row r="10043" spans="2:2" ht="16" x14ac:dyDescent="0.2">
      <c r="B10043" s="9"/>
    </row>
    <row r="10044" spans="2:2" ht="16" x14ac:dyDescent="0.2">
      <c r="B10044" s="9"/>
    </row>
    <row r="10045" spans="2:2" ht="16" x14ac:dyDescent="0.2">
      <c r="B10045" s="9"/>
    </row>
    <row r="10046" spans="2:2" ht="16" x14ac:dyDescent="0.2">
      <c r="B10046" s="9"/>
    </row>
    <row r="10047" spans="2:2" ht="16" x14ac:dyDescent="0.2">
      <c r="B10047" s="9"/>
    </row>
    <row r="10048" spans="2:2" ht="16" x14ac:dyDescent="0.2">
      <c r="B10048" s="9"/>
    </row>
    <row r="10049" spans="2:2" ht="16" x14ac:dyDescent="0.2">
      <c r="B10049" s="9"/>
    </row>
    <row r="10050" spans="2:2" ht="16" x14ac:dyDescent="0.2">
      <c r="B10050" s="9"/>
    </row>
    <row r="10051" spans="2:2" ht="16" x14ac:dyDescent="0.2">
      <c r="B10051" s="9"/>
    </row>
    <row r="10052" spans="2:2" ht="16" x14ac:dyDescent="0.2">
      <c r="B10052" s="9"/>
    </row>
    <row r="10053" spans="2:2" ht="16" x14ac:dyDescent="0.2">
      <c r="B10053" s="9"/>
    </row>
    <row r="10054" spans="2:2" ht="16" x14ac:dyDescent="0.2">
      <c r="B10054" s="9"/>
    </row>
    <row r="10055" spans="2:2" ht="16" x14ac:dyDescent="0.2">
      <c r="B10055" s="9"/>
    </row>
    <row r="10056" spans="2:2" ht="16" x14ac:dyDescent="0.2">
      <c r="B10056" s="9"/>
    </row>
    <row r="10057" spans="2:2" ht="16" x14ac:dyDescent="0.2">
      <c r="B10057" s="9"/>
    </row>
    <row r="10058" spans="2:2" ht="16" x14ac:dyDescent="0.2">
      <c r="B10058" s="9"/>
    </row>
    <row r="10059" spans="2:2" ht="16" x14ac:dyDescent="0.2">
      <c r="B10059" s="9"/>
    </row>
    <row r="10060" spans="2:2" ht="16" x14ac:dyDescent="0.2">
      <c r="B10060" s="9"/>
    </row>
    <row r="10061" spans="2:2" ht="16" x14ac:dyDescent="0.2">
      <c r="B10061" s="9"/>
    </row>
    <row r="10062" spans="2:2" ht="16" x14ac:dyDescent="0.2">
      <c r="B10062" s="9"/>
    </row>
    <row r="10063" spans="2:2" ht="16" x14ac:dyDescent="0.2">
      <c r="B10063" s="9"/>
    </row>
    <row r="10064" spans="2:2" ht="16" x14ac:dyDescent="0.2">
      <c r="B10064" s="9"/>
    </row>
    <row r="10065" spans="2:2" ht="16" x14ac:dyDescent="0.2">
      <c r="B10065" s="9"/>
    </row>
    <row r="10066" spans="2:2" ht="16" x14ac:dyDescent="0.2">
      <c r="B10066" s="9"/>
    </row>
    <row r="10067" spans="2:2" ht="16" x14ac:dyDescent="0.2">
      <c r="B10067" s="9"/>
    </row>
    <row r="10068" spans="2:2" ht="16" x14ac:dyDescent="0.2">
      <c r="B10068" s="9"/>
    </row>
    <row r="10069" spans="2:2" ht="16" x14ac:dyDescent="0.2">
      <c r="B10069" s="9"/>
    </row>
    <row r="10070" spans="2:2" ht="16" x14ac:dyDescent="0.2">
      <c r="B10070" s="9"/>
    </row>
    <row r="10071" spans="2:2" ht="16" x14ac:dyDescent="0.2">
      <c r="B10071" s="9"/>
    </row>
    <row r="10072" spans="2:2" ht="16" x14ac:dyDescent="0.2">
      <c r="B10072" s="9"/>
    </row>
    <row r="10073" spans="2:2" ht="16" x14ac:dyDescent="0.2">
      <c r="B10073" s="9"/>
    </row>
    <row r="10074" spans="2:2" ht="16" x14ac:dyDescent="0.2">
      <c r="B10074" s="9"/>
    </row>
    <row r="10075" spans="2:2" ht="16" x14ac:dyDescent="0.2">
      <c r="B10075" s="9"/>
    </row>
    <row r="10076" spans="2:2" ht="16" x14ac:dyDescent="0.2">
      <c r="B10076" s="9"/>
    </row>
    <row r="10077" spans="2:2" ht="16" x14ac:dyDescent="0.2">
      <c r="B10077" s="9"/>
    </row>
    <row r="10078" spans="2:2" ht="16" x14ac:dyDescent="0.2">
      <c r="B10078" s="9"/>
    </row>
    <row r="10079" spans="2:2" ht="16" x14ac:dyDescent="0.2">
      <c r="B10079" s="9"/>
    </row>
    <row r="10080" spans="2:2" ht="16" x14ac:dyDescent="0.2">
      <c r="B10080" s="9"/>
    </row>
    <row r="10081" spans="2:2" ht="16" x14ac:dyDescent="0.2">
      <c r="B10081" s="9"/>
    </row>
    <row r="10082" spans="2:2" ht="16" x14ac:dyDescent="0.2">
      <c r="B10082" s="9"/>
    </row>
    <row r="10083" spans="2:2" ht="16" x14ac:dyDescent="0.2">
      <c r="B10083" s="9"/>
    </row>
    <row r="10084" spans="2:2" ht="16" x14ac:dyDescent="0.2">
      <c r="B10084" s="9"/>
    </row>
    <row r="10085" spans="2:2" ht="16" x14ac:dyDescent="0.2">
      <c r="B10085" s="9"/>
    </row>
    <row r="10086" spans="2:2" ht="16" x14ac:dyDescent="0.2">
      <c r="B10086" s="9"/>
    </row>
    <row r="10087" spans="2:2" ht="16" x14ac:dyDescent="0.2">
      <c r="B10087" s="9"/>
    </row>
    <row r="10088" spans="2:2" ht="16" x14ac:dyDescent="0.2">
      <c r="B10088" s="9"/>
    </row>
    <row r="10089" spans="2:2" ht="16" x14ac:dyDescent="0.2">
      <c r="B10089" s="9"/>
    </row>
    <row r="10090" spans="2:2" ht="16" x14ac:dyDescent="0.2">
      <c r="B10090" s="9"/>
    </row>
    <row r="10091" spans="2:2" ht="16" x14ac:dyDescent="0.2">
      <c r="B10091" s="9"/>
    </row>
    <row r="10092" spans="2:2" ht="16" x14ac:dyDescent="0.2">
      <c r="B10092" s="9"/>
    </row>
    <row r="10093" spans="2:2" ht="16" x14ac:dyDescent="0.2">
      <c r="B10093" s="9"/>
    </row>
    <row r="10094" spans="2:2" ht="16" x14ac:dyDescent="0.2">
      <c r="B10094" s="9"/>
    </row>
    <row r="10095" spans="2:2" ht="16" x14ac:dyDescent="0.2">
      <c r="B10095" s="9"/>
    </row>
    <row r="10096" spans="2:2" ht="16" x14ac:dyDescent="0.2">
      <c r="B10096" s="9"/>
    </row>
    <row r="10097" spans="2:2" ht="16" x14ac:dyDescent="0.2">
      <c r="B10097" s="9"/>
    </row>
    <row r="10098" spans="2:2" ht="16" x14ac:dyDescent="0.2">
      <c r="B10098" s="9"/>
    </row>
    <row r="10099" spans="2:2" ht="16" x14ac:dyDescent="0.2">
      <c r="B10099" s="9"/>
    </row>
    <row r="10100" spans="2:2" ht="16" x14ac:dyDescent="0.2">
      <c r="B10100" s="9"/>
    </row>
    <row r="10101" spans="2:2" ht="16" x14ac:dyDescent="0.2">
      <c r="B10101" s="9"/>
    </row>
    <row r="10102" spans="2:2" ht="16" x14ac:dyDescent="0.2">
      <c r="B10102" s="9"/>
    </row>
    <row r="10103" spans="2:2" ht="16" x14ac:dyDescent="0.2">
      <c r="B10103" s="9"/>
    </row>
    <row r="10104" spans="2:2" ht="16" x14ac:dyDescent="0.2">
      <c r="B10104" s="9"/>
    </row>
    <row r="10105" spans="2:2" ht="16" x14ac:dyDescent="0.2">
      <c r="B10105" s="9"/>
    </row>
    <row r="10106" spans="2:2" ht="16" x14ac:dyDescent="0.2">
      <c r="B10106" s="9"/>
    </row>
    <row r="10107" spans="2:2" ht="16" x14ac:dyDescent="0.2">
      <c r="B10107" s="9"/>
    </row>
    <row r="10108" spans="2:2" ht="16" x14ac:dyDescent="0.2">
      <c r="B10108" s="9"/>
    </row>
    <row r="10109" spans="2:2" ht="16" x14ac:dyDescent="0.2">
      <c r="B10109" s="9"/>
    </row>
    <row r="10110" spans="2:2" ht="16" x14ac:dyDescent="0.2">
      <c r="B10110" s="9"/>
    </row>
    <row r="10111" spans="2:2" ht="16" x14ac:dyDescent="0.2">
      <c r="B10111" s="9"/>
    </row>
    <row r="10112" spans="2:2" ht="16" x14ac:dyDescent="0.2">
      <c r="B10112" s="9"/>
    </row>
    <row r="10113" spans="2:2" ht="16" x14ac:dyDescent="0.2">
      <c r="B10113" s="9"/>
    </row>
    <row r="10114" spans="2:2" ht="16" x14ac:dyDescent="0.2">
      <c r="B10114" s="9"/>
    </row>
    <row r="10115" spans="2:2" ht="16" x14ac:dyDescent="0.2">
      <c r="B10115" s="9"/>
    </row>
    <row r="10116" spans="2:2" ht="16" x14ac:dyDescent="0.2">
      <c r="B10116" s="9"/>
    </row>
    <row r="10117" spans="2:2" ht="16" x14ac:dyDescent="0.2">
      <c r="B10117" s="9"/>
    </row>
    <row r="10118" spans="2:2" ht="16" x14ac:dyDescent="0.2">
      <c r="B10118" s="9"/>
    </row>
    <row r="10119" spans="2:2" ht="16" x14ac:dyDescent="0.2">
      <c r="B10119" s="9"/>
    </row>
    <row r="10120" spans="2:2" ht="16" x14ac:dyDescent="0.2">
      <c r="B10120" s="9"/>
    </row>
    <row r="10121" spans="2:2" ht="16" x14ac:dyDescent="0.2">
      <c r="B10121" s="9"/>
    </row>
    <row r="10122" spans="2:2" ht="16" x14ac:dyDescent="0.2">
      <c r="B10122" s="9"/>
    </row>
    <row r="10123" spans="2:2" ht="16" x14ac:dyDescent="0.2">
      <c r="B10123" s="9"/>
    </row>
    <row r="10124" spans="2:2" ht="16" x14ac:dyDescent="0.2">
      <c r="B10124" s="9"/>
    </row>
    <row r="10125" spans="2:2" ht="16" x14ac:dyDescent="0.2">
      <c r="B10125" s="9"/>
    </row>
    <row r="10126" spans="2:2" ht="16" x14ac:dyDescent="0.2">
      <c r="B10126" s="9"/>
    </row>
    <row r="10127" spans="2:2" ht="16" x14ac:dyDescent="0.2">
      <c r="B10127" s="9"/>
    </row>
    <row r="10128" spans="2:2" ht="16" x14ac:dyDescent="0.2">
      <c r="B10128" s="9"/>
    </row>
    <row r="10129" spans="2:2" ht="16" x14ac:dyDescent="0.2">
      <c r="B10129" s="9"/>
    </row>
    <row r="10130" spans="2:2" ht="16" x14ac:dyDescent="0.2">
      <c r="B10130" s="9"/>
    </row>
    <row r="10131" spans="2:2" ht="16" x14ac:dyDescent="0.2">
      <c r="B10131" s="9"/>
    </row>
    <row r="10132" spans="2:2" ht="16" x14ac:dyDescent="0.2">
      <c r="B10132" s="9"/>
    </row>
    <row r="10133" spans="2:2" ht="16" x14ac:dyDescent="0.2">
      <c r="B10133" s="9"/>
    </row>
    <row r="10134" spans="2:2" ht="16" x14ac:dyDescent="0.2">
      <c r="B10134" s="9"/>
    </row>
    <row r="10135" spans="2:2" ht="16" x14ac:dyDescent="0.2">
      <c r="B10135" s="9"/>
    </row>
    <row r="10136" spans="2:2" ht="16" x14ac:dyDescent="0.2">
      <c r="B10136" s="9"/>
    </row>
    <row r="10137" spans="2:2" ht="16" x14ac:dyDescent="0.2">
      <c r="B10137" s="9"/>
    </row>
    <row r="10138" spans="2:2" ht="16" x14ac:dyDescent="0.2">
      <c r="B10138" s="9"/>
    </row>
    <row r="10139" spans="2:2" ht="16" x14ac:dyDescent="0.2">
      <c r="B10139" s="9"/>
    </row>
    <row r="10140" spans="2:2" ht="16" x14ac:dyDescent="0.2">
      <c r="B10140" s="9"/>
    </row>
    <row r="10141" spans="2:2" ht="16" x14ac:dyDescent="0.2">
      <c r="B10141" s="9"/>
    </row>
    <row r="10142" spans="2:2" ht="16" x14ac:dyDescent="0.2">
      <c r="B10142" s="9"/>
    </row>
    <row r="10143" spans="2:2" ht="16" x14ac:dyDescent="0.2">
      <c r="B10143" s="9"/>
    </row>
    <row r="10144" spans="2:2" ht="16" x14ac:dyDescent="0.2">
      <c r="B10144" s="9"/>
    </row>
    <row r="10145" spans="2:2" ht="16" x14ac:dyDescent="0.2">
      <c r="B10145" s="9"/>
    </row>
    <row r="10146" spans="2:2" ht="16" x14ac:dyDescent="0.2">
      <c r="B10146" s="9"/>
    </row>
    <row r="10147" spans="2:2" ht="16" x14ac:dyDescent="0.2">
      <c r="B10147" s="9"/>
    </row>
    <row r="10148" spans="2:2" ht="16" x14ac:dyDescent="0.2">
      <c r="B10148" s="9"/>
    </row>
    <row r="10149" spans="2:2" ht="16" x14ac:dyDescent="0.2">
      <c r="B10149" s="9"/>
    </row>
    <row r="10150" spans="2:2" ht="16" x14ac:dyDescent="0.2">
      <c r="B10150" s="9"/>
    </row>
    <row r="10151" spans="2:2" ht="16" x14ac:dyDescent="0.2">
      <c r="B10151" s="9"/>
    </row>
    <row r="10152" spans="2:2" ht="16" x14ac:dyDescent="0.2">
      <c r="B10152" s="9"/>
    </row>
    <row r="10153" spans="2:2" ht="16" x14ac:dyDescent="0.2">
      <c r="B10153" s="9"/>
    </row>
    <row r="10154" spans="2:2" ht="16" x14ac:dyDescent="0.2">
      <c r="B10154" s="9"/>
    </row>
    <row r="10155" spans="2:2" ht="16" x14ac:dyDescent="0.2">
      <c r="B10155" s="9"/>
    </row>
    <row r="10156" spans="2:2" ht="16" x14ac:dyDescent="0.2">
      <c r="B10156" s="9"/>
    </row>
    <row r="10157" spans="2:2" ht="16" x14ac:dyDescent="0.2">
      <c r="B10157" s="9"/>
    </row>
    <row r="10158" spans="2:2" ht="16" x14ac:dyDescent="0.2">
      <c r="B10158" s="9"/>
    </row>
    <row r="10159" spans="2:2" ht="16" x14ac:dyDescent="0.2">
      <c r="B10159" s="9"/>
    </row>
    <row r="10160" spans="2:2" ht="16" x14ac:dyDescent="0.2">
      <c r="B10160" s="9"/>
    </row>
    <row r="10161" spans="2:2" ht="16" x14ac:dyDescent="0.2">
      <c r="B10161" s="9"/>
    </row>
    <row r="10162" spans="2:2" ht="16" x14ac:dyDescent="0.2">
      <c r="B10162" s="9"/>
    </row>
    <row r="10163" spans="2:2" ht="16" x14ac:dyDescent="0.2">
      <c r="B10163" s="9"/>
    </row>
    <row r="10164" spans="2:2" ht="16" x14ac:dyDescent="0.2">
      <c r="B10164" s="9"/>
    </row>
    <row r="10165" spans="2:2" ht="16" x14ac:dyDescent="0.2">
      <c r="B10165" s="9"/>
    </row>
    <row r="10166" spans="2:2" ht="16" x14ac:dyDescent="0.2">
      <c r="B10166" s="9"/>
    </row>
    <row r="10167" spans="2:2" ht="16" x14ac:dyDescent="0.2">
      <c r="B10167" s="9"/>
    </row>
    <row r="10168" spans="2:2" ht="16" x14ac:dyDescent="0.2">
      <c r="B10168" s="9"/>
    </row>
    <row r="10169" spans="2:2" ht="16" x14ac:dyDescent="0.2">
      <c r="B10169" s="9"/>
    </row>
    <row r="10170" spans="2:2" ht="16" x14ac:dyDescent="0.2">
      <c r="B10170" s="9"/>
    </row>
    <row r="10171" spans="2:2" ht="16" x14ac:dyDescent="0.2">
      <c r="B10171" s="9"/>
    </row>
    <row r="10172" spans="2:2" ht="16" x14ac:dyDescent="0.2">
      <c r="B10172" s="9"/>
    </row>
    <row r="10173" spans="2:2" ht="16" x14ac:dyDescent="0.2">
      <c r="B10173" s="9"/>
    </row>
    <row r="10174" spans="2:2" ht="16" x14ac:dyDescent="0.2">
      <c r="B10174" s="9"/>
    </row>
    <row r="10175" spans="2:2" ht="16" x14ac:dyDescent="0.2">
      <c r="B10175" s="9"/>
    </row>
    <row r="10176" spans="2:2" ht="16" x14ac:dyDescent="0.2">
      <c r="B10176" s="9"/>
    </row>
    <row r="10177" spans="2:2" ht="16" x14ac:dyDescent="0.2">
      <c r="B10177" s="9"/>
    </row>
    <row r="10178" spans="2:2" ht="16" x14ac:dyDescent="0.2">
      <c r="B10178" s="9"/>
    </row>
    <row r="10179" spans="2:2" ht="16" x14ac:dyDescent="0.2">
      <c r="B10179" s="9"/>
    </row>
    <row r="10180" spans="2:2" ht="16" x14ac:dyDescent="0.2">
      <c r="B10180" s="9"/>
    </row>
    <row r="10181" spans="2:2" ht="16" x14ac:dyDescent="0.2">
      <c r="B10181" s="9"/>
    </row>
    <row r="10182" spans="2:2" ht="16" x14ac:dyDescent="0.2">
      <c r="B10182" s="9"/>
    </row>
    <row r="10183" spans="2:2" ht="16" x14ac:dyDescent="0.2">
      <c r="B10183" s="9"/>
    </row>
    <row r="10184" spans="2:2" ht="16" x14ac:dyDescent="0.2">
      <c r="B10184" s="9"/>
    </row>
    <row r="10185" spans="2:2" ht="16" x14ac:dyDescent="0.2">
      <c r="B10185" s="9"/>
    </row>
    <row r="10186" spans="2:2" ht="16" x14ac:dyDescent="0.2">
      <c r="B10186" s="9"/>
    </row>
    <row r="10187" spans="2:2" ht="16" x14ac:dyDescent="0.2">
      <c r="B10187" s="9"/>
    </row>
    <row r="10188" spans="2:2" ht="16" x14ac:dyDescent="0.2">
      <c r="B10188" s="9"/>
    </row>
    <row r="10189" spans="2:2" ht="16" x14ac:dyDescent="0.2">
      <c r="B10189" s="9"/>
    </row>
    <row r="10190" spans="2:2" ht="16" x14ac:dyDescent="0.2">
      <c r="B10190" s="9"/>
    </row>
    <row r="10191" spans="2:2" ht="16" x14ac:dyDescent="0.2">
      <c r="B10191" s="9"/>
    </row>
    <row r="10192" spans="2:2" ht="16" x14ac:dyDescent="0.2">
      <c r="B10192" s="9"/>
    </row>
    <row r="10193" spans="2:2" ht="16" x14ac:dyDescent="0.2">
      <c r="B10193" s="9"/>
    </row>
    <row r="10194" spans="2:2" ht="16" x14ac:dyDescent="0.2">
      <c r="B10194" s="9"/>
    </row>
    <row r="10195" spans="2:2" ht="16" x14ac:dyDescent="0.2">
      <c r="B10195" s="9"/>
    </row>
    <row r="10196" spans="2:2" ht="16" x14ac:dyDescent="0.2">
      <c r="B10196" s="9"/>
    </row>
    <row r="10197" spans="2:2" ht="16" x14ac:dyDescent="0.2">
      <c r="B10197" s="9"/>
    </row>
    <row r="10198" spans="2:2" ht="16" x14ac:dyDescent="0.2">
      <c r="B10198" s="9"/>
    </row>
    <row r="10199" spans="2:2" ht="16" x14ac:dyDescent="0.2">
      <c r="B10199" s="9"/>
    </row>
    <row r="10200" spans="2:2" ht="16" x14ac:dyDescent="0.2">
      <c r="B10200" s="9"/>
    </row>
    <row r="10201" spans="2:2" ht="16" x14ac:dyDescent="0.2">
      <c r="B10201" s="9"/>
    </row>
    <row r="10202" spans="2:2" ht="16" x14ac:dyDescent="0.2">
      <c r="B10202" s="9"/>
    </row>
    <row r="10203" spans="2:2" ht="16" x14ac:dyDescent="0.2">
      <c r="B10203" s="9"/>
    </row>
    <row r="10204" spans="2:2" ht="16" x14ac:dyDescent="0.2">
      <c r="B10204" s="9"/>
    </row>
    <row r="10205" spans="2:2" ht="16" x14ac:dyDescent="0.2">
      <c r="B10205" s="9"/>
    </row>
    <row r="10206" spans="2:2" ht="16" x14ac:dyDescent="0.2">
      <c r="B10206" s="9"/>
    </row>
    <row r="10207" spans="2:2" ht="16" x14ac:dyDescent="0.2">
      <c r="B10207" s="9"/>
    </row>
    <row r="10208" spans="2:2" ht="16" x14ac:dyDescent="0.2">
      <c r="B10208" s="9"/>
    </row>
    <row r="10209" spans="2:2" ht="16" x14ac:dyDescent="0.2">
      <c r="B10209" s="9"/>
    </row>
    <row r="10210" spans="2:2" ht="16" x14ac:dyDescent="0.2">
      <c r="B10210" s="9"/>
    </row>
    <row r="10211" spans="2:2" ht="16" x14ac:dyDescent="0.2">
      <c r="B10211" s="9"/>
    </row>
    <row r="10212" spans="2:2" ht="16" x14ac:dyDescent="0.2">
      <c r="B10212" s="9"/>
    </row>
    <row r="10213" spans="2:2" ht="16" x14ac:dyDescent="0.2">
      <c r="B10213" s="9"/>
    </row>
    <row r="10214" spans="2:2" ht="16" x14ac:dyDescent="0.2">
      <c r="B10214" s="9"/>
    </row>
    <row r="10215" spans="2:2" ht="16" x14ac:dyDescent="0.2">
      <c r="B10215" s="9"/>
    </row>
    <row r="10216" spans="2:2" ht="16" x14ac:dyDescent="0.2">
      <c r="B10216" s="9"/>
    </row>
    <row r="10217" spans="2:2" ht="16" x14ac:dyDescent="0.2">
      <c r="B10217" s="9"/>
    </row>
    <row r="10218" spans="2:2" ht="16" x14ac:dyDescent="0.2">
      <c r="B10218" s="9"/>
    </row>
    <row r="10219" spans="2:2" ht="16" x14ac:dyDescent="0.2">
      <c r="B10219" s="9"/>
    </row>
    <row r="10220" spans="2:2" ht="16" x14ac:dyDescent="0.2">
      <c r="B10220" s="9"/>
    </row>
    <row r="10221" spans="2:2" ht="16" x14ac:dyDescent="0.2">
      <c r="B10221" s="9"/>
    </row>
    <row r="10222" spans="2:2" ht="16" x14ac:dyDescent="0.2">
      <c r="B10222" s="9"/>
    </row>
    <row r="10223" spans="2:2" ht="16" x14ac:dyDescent="0.2">
      <c r="B10223" s="9"/>
    </row>
    <row r="10224" spans="2:2" ht="16" x14ac:dyDescent="0.2">
      <c r="B10224" s="9"/>
    </row>
    <row r="10225" spans="2:2" ht="16" x14ac:dyDescent="0.2">
      <c r="B10225" s="9"/>
    </row>
    <row r="10226" spans="2:2" ht="16" x14ac:dyDescent="0.2">
      <c r="B10226" s="9"/>
    </row>
    <row r="10227" spans="2:2" ht="16" x14ac:dyDescent="0.2">
      <c r="B10227" s="9"/>
    </row>
    <row r="10228" spans="2:2" ht="16" x14ac:dyDescent="0.2">
      <c r="B10228" s="9"/>
    </row>
    <row r="10229" spans="2:2" ht="16" x14ac:dyDescent="0.2">
      <c r="B10229" s="9"/>
    </row>
    <row r="10230" spans="2:2" ht="16" x14ac:dyDescent="0.2">
      <c r="B10230" s="9"/>
    </row>
    <row r="10231" spans="2:2" ht="16" x14ac:dyDescent="0.2">
      <c r="B10231" s="9"/>
    </row>
    <row r="10232" spans="2:2" ht="16" x14ac:dyDescent="0.2">
      <c r="B10232" s="9"/>
    </row>
    <row r="10233" spans="2:2" ht="16" x14ac:dyDescent="0.2">
      <c r="B10233" s="9"/>
    </row>
    <row r="10234" spans="2:2" ht="16" x14ac:dyDescent="0.2">
      <c r="B10234" s="9"/>
    </row>
    <row r="10235" spans="2:2" ht="16" x14ac:dyDescent="0.2">
      <c r="B10235" s="9"/>
    </row>
    <row r="10236" spans="2:2" ht="16" x14ac:dyDescent="0.2">
      <c r="B10236" s="9"/>
    </row>
    <row r="10237" spans="2:2" ht="16" x14ac:dyDescent="0.2">
      <c r="B10237" s="9"/>
    </row>
    <row r="10238" spans="2:2" ht="16" x14ac:dyDescent="0.2">
      <c r="B10238" s="9"/>
    </row>
    <row r="10239" spans="2:2" ht="16" x14ac:dyDescent="0.2">
      <c r="B10239" s="9"/>
    </row>
    <row r="10240" spans="2:2" ht="16" x14ac:dyDescent="0.2">
      <c r="B10240" s="9"/>
    </row>
    <row r="10241" spans="2:2" ht="16" x14ac:dyDescent="0.2">
      <c r="B10241" s="9"/>
    </row>
    <row r="10242" spans="2:2" ht="16" x14ac:dyDescent="0.2">
      <c r="B10242" s="9"/>
    </row>
    <row r="10243" spans="2:2" ht="16" x14ac:dyDescent="0.2">
      <c r="B10243" s="9"/>
    </row>
    <row r="10244" spans="2:2" ht="16" x14ac:dyDescent="0.2">
      <c r="B10244" s="9"/>
    </row>
    <row r="10245" spans="2:2" ht="16" x14ac:dyDescent="0.2">
      <c r="B10245" s="9"/>
    </row>
    <row r="10246" spans="2:2" ht="16" x14ac:dyDescent="0.2">
      <c r="B10246" s="9"/>
    </row>
    <row r="10247" spans="2:2" ht="16" x14ac:dyDescent="0.2">
      <c r="B10247" s="9"/>
    </row>
    <row r="10248" spans="2:2" ht="16" x14ac:dyDescent="0.2">
      <c r="B10248" s="9"/>
    </row>
    <row r="10249" spans="2:2" ht="16" x14ac:dyDescent="0.2">
      <c r="B10249" s="9"/>
    </row>
    <row r="10250" spans="2:2" ht="16" x14ac:dyDescent="0.2">
      <c r="B10250" s="9"/>
    </row>
    <row r="10251" spans="2:2" ht="16" x14ac:dyDescent="0.2">
      <c r="B10251" s="9"/>
    </row>
    <row r="10252" spans="2:2" ht="16" x14ac:dyDescent="0.2">
      <c r="B10252" s="9"/>
    </row>
    <row r="10253" spans="2:2" ht="16" x14ac:dyDescent="0.2">
      <c r="B10253" s="9"/>
    </row>
    <row r="10254" spans="2:2" ht="16" x14ac:dyDescent="0.2">
      <c r="B10254" s="9"/>
    </row>
    <row r="10255" spans="2:2" ht="16" x14ac:dyDescent="0.2">
      <c r="B10255" s="9"/>
    </row>
    <row r="10256" spans="2:2" ht="16" x14ac:dyDescent="0.2">
      <c r="B10256" s="9"/>
    </row>
    <row r="10257" spans="2:2" ht="16" x14ac:dyDescent="0.2">
      <c r="B10257" s="9"/>
    </row>
    <row r="10258" spans="2:2" ht="16" x14ac:dyDescent="0.2">
      <c r="B10258" s="9"/>
    </row>
    <row r="10259" spans="2:2" ht="16" x14ac:dyDescent="0.2">
      <c r="B10259" s="9"/>
    </row>
    <row r="10260" spans="2:2" ht="16" x14ac:dyDescent="0.2">
      <c r="B10260" s="9"/>
    </row>
    <row r="10261" spans="2:2" ht="16" x14ac:dyDescent="0.2">
      <c r="B10261" s="9"/>
    </row>
    <row r="10262" spans="2:2" ht="16" x14ac:dyDescent="0.2">
      <c r="B10262" s="9"/>
    </row>
    <row r="10263" spans="2:2" ht="16" x14ac:dyDescent="0.2">
      <c r="B10263" s="9"/>
    </row>
    <row r="10264" spans="2:2" ht="16" x14ac:dyDescent="0.2">
      <c r="B10264" s="9"/>
    </row>
    <row r="10265" spans="2:2" ht="16" x14ac:dyDescent="0.2">
      <c r="B10265" s="9"/>
    </row>
    <row r="10266" spans="2:2" ht="16" x14ac:dyDescent="0.2">
      <c r="B10266" s="9"/>
    </row>
    <row r="10267" spans="2:2" ht="16" x14ac:dyDescent="0.2">
      <c r="B10267" s="9"/>
    </row>
    <row r="10268" spans="2:2" ht="16" x14ac:dyDescent="0.2">
      <c r="B10268" s="9"/>
    </row>
    <row r="10269" spans="2:2" ht="16" x14ac:dyDescent="0.2">
      <c r="B10269" s="9"/>
    </row>
    <row r="10270" spans="2:2" ht="16" x14ac:dyDescent="0.2">
      <c r="B10270" s="9"/>
    </row>
    <row r="10271" spans="2:2" ht="16" x14ac:dyDescent="0.2">
      <c r="B10271" s="9"/>
    </row>
    <row r="10272" spans="2:2" ht="16" x14ac:dyDescent="0.2">
      <c r="B10272" s="9"/>
    </row>
    <row r="10273" spans="2:2" ht="16" x14ac:dyDescent="0.2">
      <c r="B10273" s="9"/>
    </row>
    <row r="10274" spans="2:2" ht="16" x14ac:dyDescent="0.2">
      <c r="B10274" s="9"/>
    </row>
    <row r="10275" spans="2:2" ht="16" x14ac:dyDescent="0.2">
      <c r="B10275" s="9"/>
    </row>
    <row r="10276" spans="2:2" ht="16" x14ac:dyDescent="0.2">
      <c r="B10276" s="9"/>
    </row>
    <row r="10277" spans="2:2" ht="16" x14ac:dyDescent="0.2">
      <c r="B10277" s="9"/>
    </row>
    <row r="10278" spans="2:2" ht="16" x14ac:dyDescent="0.2">
      <c r="B10278" s="9"/>
    </row>
    <row r="10279" spans="2:2" ht="16" x14ac:dyDescent="0.2">
      <c r="B10279" s="9"/>
    </row>
    <row r="10280" spans="2:2" ht="16" x14ac:dyDescent="0.2">
      <c r="B10280" s="9"/>
    </row>
    <row r="10281" spans="2:2" ht="16" x14ac:dyDescent="0.2">
      <c r="B10281" s="9"/>
    </row>
    <row r="10282" spans="2:2" ht="16" x14ac:dyDescent="0.2">
      <c r="B10282" s="9"/>
    </row>
    <row r="10283" spans="2:2" ht="16" x14ac:dyDescent="0.2">
      <c r="B10283" s="9"/>
    </row>
    <row r="10284" spans="2:2" ht="16" x14ac:dyDescent="0.2">
      <c r="B10284" s="9"/>
    </row>
    <row r="10285" spans="2:2" ht="16" x14ac:dyDescent="0.2">
      <c r="B10285" s="9"/>
    </row>
    <row r="10286" spans="2:2" ht="16" x14ac:dyDescent="0.2">
      <c r="B10286" s="9"/>
    </row>
    <row r="10287" spans="2:2" ht="16" x14ac:dyDescent="0.2">
      <c r="B10287" s="9"/>
    </row>
    <row r="10288" spans="2:2" ht="16" x14ac:dyDescent="0.2">
      <c r="B10288" s="9"/>
    </row>
    <row r="10289" spans="2:2" ht="16" x14ac:dyDescent="0.2">
      <c r="B10289" s="9"/>
    </row>
    <row r="10290" spans="2:2" ht="16" x14ac:dyDescent="0.2">
      <c r="B10290" s="9"/>
    </row>
    <row r="10291" spans="2:2" ht="16" x14ac:dyDescent="0.2">
      <c r="B10291" s="9"/>
    </row>
    <row r="10292" spans="2:2" ht="16" x14ac:dyDescent="0.2">
      <c r="B10292" s="9"/>
    </row>
    <row r="10293" spans="2:2" ht="16" x14ac:dyDescent="0.2">
      <c r="B10293" s="9"/>
    </row>
    <row r="10294" spans="2:2" ht="16" x14ac:dyDescent="0.2">
      <c r="B10294" s="9"/>
    </row>
    <row r="10295" spans="2:2" ht="16" x14ac:dyDescent="0.2">
      <c r="B10295" s="9"/>
    </row>
    <row r="10296" spans="2:2" ht="16" x14ac:dyDescent="0.2">
      <c r="B10296" s="9"/>
    </row>
    <row r="10297" spans="2:2" ht="16" x14ac:dyDescent="0.2">
      <c r="B10297" s="9"/>
    </row>
    <row r="10298" spans="2:2" ht="16" x14ac:dyDescent="0.2">
      <c r="B10298" s="9"/>
    </row>
    <row r="10299" spans="2:2" ht="16" x14ac:dyDescent="0.2">
      <c r="B10299" s="9"/>
    </row>
    <row r="10300" spans="2:2" ht="16" x14ac:dyDescent="0.2">
      <c r="B10300" s="9"/>
    </row>
    <row r="10301" spans="2:2" ht="16" x14ac:dyDescent="0.2">
      <c r="B10301" s="9"/>
    </row>
    <row r="10302" spans="2:2" ht="16" x14ac:dyDescent="0.2">
      <c r="B10302" s="9"/>
    </row>
    <row r="10303" spans="2:2" ht="16" x14ac:dyDescent="0.2">
      <c r="B10303" s="9"/>
    </row>
    <row r="10304" spans="2:2" ht="16" x14ac:dyDescent="0.2">
      <c r="B10304" s="9"/>
    </row>
    <row r="10305" spans="2:2" ht="16" x14ac:dyDescent="0.2">
      <c r="B10305" s="9"/>
    </row>
    <row r="10306" spans="2:2" ht="16" x14ac:dyDescent="0.2">
      <c r="B10306" s="9"/>
    </row>
    <row r="10307" spans="2:2" ht="16" x14ac:dyDescent="0.2">
      <c r="B10307" s="9"/>
    </row>
    <row r="10308" spans="2:2" ht="16" x14ac:dyDescent="0.2">
      <c r="B10308" s="9"/>
    </row>
    <row r="10309" spans="2:2" ht="16" x14ac:dyDescent="0.2">
      <c r="B10309" s="9"/>
    </row>
    <row r="10310" spans="2:2" ht="16" x14ac:dyDescent="0.2">
      <c r="B10310" s="9"/>
    </row>
    <row r="10311" spans="2:2" ht="16" x14ac:dyDescent="0.2">
      <c r="B10311" s="9"/>
    </row>
    <row r="10312" spans="2:2" ht="16" x14ac:dyDescent="0.2">
      <c r="B10312" s="9"/>
    </row>
    <row r="10313" spans="2:2" ht="16" x14ac:dyDescent="0.2">
      <c r="B10313" s="9"/>
    </row>
    <row r="10314" spans="2:2" ht="16" x14ac:dyDescent="0.2">
      <c r="B10314" s="9"/>
    </row>
    <row r="10315" spans="2:2" ht="16" x14ac:dyDescent="0.2">
      <c r="B10315" s="9"/>
    </row>
    <row r="10316" spans="2:2" ht="16" x14ac:dyDescent="0.2">
      <c r="B10316" s="9"/>
    </row>
    <row r="10317" spans="2:2" ht="16" x14ac:dyDescent="0.2">
      <c r="B10317" s="9"/>
    </row>
    <row r="10318" spans="2:2" ht="16" x14ac:dyDescent="0.2">
      <c r="B10318" s="9"/>
    </row>
    <row r="10319" spans="2:2" ht="16" x14ac:dyDescent="0.2">
      <c r="B10319" s="9"/>
    </row>
    <row r="10320" spans="2:2" ht="16" x14ac:dyDescent="0.2">
      <c r="B10320" s="9"/>
    </row>
    <row r="10321" spans="2:2" ht="16" x14ac:dyDescent="0.2">
      <c r="B10321" s="9"/>
    </row>
    <row r="10322" spans="2:2" ht="16" x14ac:dyDescent="0.2">
      <c r="B10322" s="9"/>
    </row>
    <row r="10323" spans="2:2" ht="16" x14ac:dyDescent="0.2">
      <c r="B10323" s="9"/>
    </row>
    <row r="10324" spans="2:2" ht="16" x14ac:dyDescent="0.2">
      <c r="B10324" s="9"/>
    </row>
    <row r="10325" spans="2:2" ht="16" x14ac:dyDescent="0.2">
      <c r="B10325" s="9"/>
    </row>
    <row r="10326" spans="2:2" ht="16" x14ac:dyDescent="0.2">
      <c r="B10326" s="9"/>
    </row>
    <row r="10327" spans="2:2" ht="16" x14ac:dyDescent="0.2">
      <c r="B10327" s="9"/>
    </row>
    <row r="10328" spans="2:2" ht="16" x14ac:dyDescent="0.2">
      <c r="B10328" s="9"/>
    </row>
    <row r="10329" spans="2:2" ht="16" x14ac:dyDescent="0.2">
      <c r="B10329" s="9"/>
    </row>
    <row r="10330" spans="2:2" ht="16" x14ac:dyDescent="0.2">
      <c r="B10330" s="9"/>
    </row>
    <row r="10331" spans="2:2" ht="16" x14ac:dyDescent="0.2">
      <c r="B10331" s="9"/>
    </row>
    <row r="10332" spans="2:2" ht="16" x14ac:dyDescent="0.2">
      <c r="B10332" s="9"/>
    </row>
    <row r="10333" spans="2:2" ht="16" x14ac:dyDescent="0.2">
      <c r="B10333" s="9"/>
    </row>
    <row r="10334" spans="2:2" ht="16" x14ac:dyDescent="0.2">
      <c r="B10334" s="9"/>
    </row>
    <row r="10335" spans="2:2" ht="16" x14ac:dyDescent="0.2">
      <c r="B10335" s="9"/>
    </row>
    <row r="10336" spans="2:2" ht="16" x14ac:dyDescent="0.2">
      <c r="B10336" s="9"/>
    </row>
    <row r="10337" spans="2:2" ht="16" x14ac:dyDescent="0.2">
      <c r="B10337" s="9"/>
    </row>
    <row r="10338" spans="2:2" ht="16" x14ac:dyDescent="0.2">
      <c r="B10338" s="9"/>
    </row>
    <row r="10339" spans="2:2" ht="16" x14ac:dyDescent="0.2">
      <c r="B10339" s="9"/>
    </row>
    <row r="10340" spans="2:2" ht="16" x14ac:dyDescent="0.2">
      <c r="B10340" s="9"/>
    </row>
    <row r="10341" spans="2:2" ht="16" x14ac:dyDescent="0.2">
      <c r="B10341" s="9"/>
    </row>
    <row r="10342" spans="2:2" ht="16" x14ac:dyDescent="0.2">
      <c r="B10342" s="9"/>
    </row>
    <row r="10343" spans="2:2" ht="16" x14ac:dyDescent="0.2">
      <c r="B10343" s="9"/>
    </row>
    <row r="10344" spans="2:2" ht="16" x14ac:dyDescent="0.2">
      <c r="B10344" s="9"/>
    </row>
    <row r="10345" spans="2:2" ht="16" x14ac:dyDescent="0.2">
      <c r="B10345" s="9"/>
    </row>
    <row r="10346" spans="2:2" ht="16" x14ac:dyDescent="0.2">
      <c r="B10346" s="9"/>
    </row>
    <row r="10347" spans="2:2" ht="16" x14ac:dyDescent="0.2">
      <c r="B10347" s="9"/>
    </row>
    <row r="10348" spans="2:2" ht="16" x14ac:dyDescent="0.2">
      <c r="B10348" s="9"/>
    </row>
    <row r="10349" spans="2:2" ht="16" x14ac:dyDescent="0.2">
      <c r="B10349" s="9"/>
    </row>
    <row r="10350" spans="2:2" ht="16" x14ac:dyDescent="0.2">
      <c r="B10350" s="9"/>
    </row>
    <row r="10351" spans="2:2" ht="16" x14ac:dyDescent="0.2">
      <c r="B10351" s="9"/>
    </row>
    <row r="10352" spans="2:2" ht="16" x14ac:dyDescent="0.2">
      <c r="B10352" s="9"/>
    </row>
    <row r="10353" spans="2:2" ht="16" x14ac:dyDescent="0.2">
      <c r="B10353" s="9"/>
    </row>
    <row r="10354" spans="2:2" ht="16" x14ac:dyDescent="0.2">
      <c r="B10354" s="9"/>
    </row>
    <row r="10355" spans="2:2" ht="16" x14ac:dyDescent="0.2">
      <c r="B10355" s="9"/>
    </row>
    <row r="10356" spans="2:2" ht="16" x14ac:dyDescent="0.2">
      <c r="B10356" s="9"/>
    </row>
    <row r="10357" spans="2:2" ht="16" x14ac:dyDescent="0.2">
      <c r="B10357" s="9"/>
    </row>
    <row r="10358" spans="2:2" ht="16" x14ac:dyDescent="0.2">
      <c r="B10358" s="9"/>
    </row>
    <row r="10359" spans="2:2" ht="16" x14ac:dyDescent="0.2">
      <c r="B10359" s="9"/>
    </row>
    <row r="10360" spans="2:2" ht="16" x14ac:dyDescent="0.2">
      <c r="B10360" s="9"/>
    </row>
    <row r="10361" spans="2:2" ht="16" x14ac:dyDescent="0.2">
      <c r="B10361" s="9"/>
    </row>
    <row r="10362" spans="2:2" ht="16" x14ac:dyDescent="0.2">
      <c r="B10362" s="9"/>
    </row>
    <row r="10363" spans="2:2" ht="16" x14ac:dyDescent="0.2">
      <c r="B10363" s="9"/>
    </row>
    <row r="10364" spans="2:2" ht="16" x14ac:dyDescent="0.2">
      <c r="B10364" s="9"/>
    </row>
    <row r="10365" spans="2:2" ht="16" x14ac:dyDescent="0.2">
      <c r="B10365" s="9"/>
    </row>
    <row r="10366" spans="2:2" ht="16" x14ac:dyDescent="0.2">
      <c r="B10366" s="9"/>
    </row>
    <row r="10367" spans="2:2" ht="16" x14ac:dyDescent="0.2">
      <c r="B10367" s="9"/>
    </row>
    <row r="10368" spans="2:2" ht="16" x14ac:dyDescent="0.2">
      <c r="B10368" s="9"/>
    </row>
    <row r="10369" spans="2:2" ht="16" x14ac:dyDescent="0.2">
      <c r="B10369" s="9"/>
    </row>
    <row r="10370" spans="2:2" ht="16" x14ac:dyDescent="0.2">
      <c r="B10370" s="9"/>
    </row>
    <row r="10371" spans="2:2" ht="16" x14ac:dyDescent="0.2">
      <c r="B10371" s="9"/>
    </row>
    <row r="10372" spans="2:2" ht="16" x14ac:dyDescent="0.2">
      <c r="B10372" s="9"/>
    </row>
    <row r="10373" spans="2:2" ht="16" x14ac:dyDescent="0.2">
      <c r="B10373" s="9"/>
    </row>
    <row r="10374" spans="2:2" ht="16" x14ac:dyDescent="0.2">
      <c r="B10374" s="9"/>
    </row>
    <row r="10375" spans="2:2" ht="16" x14ac:dyDescent="0.2">
      <c r="B10375" s="9"/>
    </row>
    <row r="10376" spans="2:2" ht="16" x14ac:dyDescent="0.2">
      <c r="B10376" s="9"/>
    </row>
    <row r="10377" spans="2:2" ht="16" x14ac:dyDescent="0.2">
      <c r="B10377" s="9"/>
    </row>
    <row r="10378" spans="2:2" ht="16" x14ac:dyDescent="0.2">
      <c r="B10378" s="9"/>
    </row>
    <row r="10379" spans="2:2" ht="16" x14ac:dyDescent="0.2">
      <c r="B10379" s="9"/>
    </row>
    <row r="10380" spans="2:2" ht="16" x14ac:dyDescent="0.2">
      <c r="B10380" s="9"/>
    </row>
    <row r="10381" spans="2:2" ht="16" x14ac:dyDescent="0.2">
      <c r="B10381" s="9"/>
    </row>
    <row r="10382" spans="2:2" ht="16" x14ac:dyDescent="0.2">
      <c r="B10382" s="9"/>
    </row>
    <row r="10383" spans="2:2" ht="16" x14ac:dyDescent="0.2">
      <c r="B10383" s="9"/>
    </row>
    <row r="10384" spans="2:2" ht="16" x14ac:dyDescent="0.2">
      <c r="B10384" s="9"/>
    </row>
    <row r="10385" spans="2:2" ht="16" x14ac:dyDescent="0.2">
      <c r="B10385" s="9"/>
    </row>
    <row r="10386" spans="2:2" ht="16" x14ac:dyDescent="0.2">
      <c r="B10386" s="9"/>
    </row>
    <row r="10387" spans="2:2" ht="16" x14ac:dyDescent="0.2">
      <c r="B10387" s="9"/>
    </row>
    <row r="10388" spans="2:2" ht="16" x14ac:dyDescent="0.2">
      <c r="B10388" s="9"/>
    </row>
    <row r="10389" spans="2:2" ht="16" x14ac:dyDescent="0.2">
      <c r="B10389" s="9"/>
    </row>
    <row r="10390" spans="2:2" ht="16" x14ac:dyDescent="0.2">
      <c r="B10390" s="9"/>
    </row>
    <row r="10391" spans="2:2" ht="16" x14ac:dyDescent="0.2">
      <c r="B10391" s="9"/>
    </row>
    <row r="10392" spans="2:2" ht="16" x14ac:dyDescent="0.2">
      <c r="B10392" s="9"/>
    </row>
    <row r="10393" spans="2:2" ht="16" x14ac:dyDescent="0.2">
      <c r="B10393" s="9"/>
    </row>
    <row r="10394" spans="2:2" ht="16" x14ac:dyDescent="0.2">
      <c r="B10394" s="9"/>
    </row>
    <row r="10395" spans="2:2" ht="16" x14ac:dyDescent="0.2">
      <c r="B10395" s="9"/>
    </row>
    <row r="10396" spans="2:2" ht="16" x14ac:dyDescent="0.2">
      <c r="B10396" s="9"/>
    </row>
    <row r="10397" spans="2:2" ht="16" x14ac:dyDescent="0.2">
      <c r="B10397" s="9"/>
    </row>
    <row r="10398" spans="2:2" ht="16" x14ac:dyDescent="0.2">
      <c r="B10398" s="9"/>
    </row>
    <row r="10399" spans="2:2" ht="16" x14ac:dyDescent="0.2">
      <c r="B10399" s="9"/>
    </row>
    <row r="10400" spans="2:2" ht="16" x14ac:dyDescent="0.2">
      <c r="B10400" s="9"/>
    </row>
    <row r="10401" spans="2:2" ht="16" x14ac:dyDescent="0.2">
      <c r="B10401" s="9"/>
    </row>
    <row r="10402" spans="2:2" ht="16" x14ac:dyDescent="0.2">
      <c r="B10402" s="9"/>
    </row>
    <row r="10403" spans="2:2" ht="16" x14ac:dyDescent="0.2">
      <c r="B10403" s="9"/>
    </row>
    <row r="10404" spans="2:2" ht="16" x14ac:dyDescent="0.2">
      <c r="B10404" s="9"/>
    </row>
    <row r="10405" spans="2:2" ht="16" x14ac:dyDescent="0.2">
      <c r="B10405" s="9"/>
    </row>
    <row r="10406" spans="2:2" ht="16" x14ac:dyDescent="0.2">
      <c r="B10406" s="9"/>
    </row>
    <row r="10407" spans="2:2" ht="16" x14ac:dyDescent="0.2">
      <c r="B10407" s="9"/>
    </row>
    <row r="10408" spans="2:2" ht="16" x14ac:dyDescent="0.2">
      <c r="B10408" s="9"/>
    </row>
    <row r="10409" spans="2:2" ht="16" x14ac:dyDescent="0.2">
      <c r="B10409" s="9"/>
    </row>
    <row r="10410" spans="2:2" ht="16" x14ac:dyDescent="0.2">
      <c r="B10410" s="9"/>
    </row>
    <row r="10411" spans="2:2" ht="16" x14ac:dyDescent="0.2">
      <c r="B10411" s="9"/>
    </row>
    <row r="10412" spans="2:2" ht="16" x14ac:dyDescent="0.2">
      <c r="B10412" s="9"/>
    </row>
    <row r="10413" spans="2:2" ht="16" x14ac:dyDescent="0.2">
      <c r="B10413" s="9"/>
    </row>
    <row r="10414" spans="2:2" ht="16" x14ac:dyDescent="0.2">
      <c r="B10414" s="9"/>
    </row>
    <row r="10415" spans="2:2" ht="16" x14ac:dyDescent="0.2">
      <c r="B10415" s="9"/>
    </row>
    <row r="10416" spans="2:2" ht="16" x14ac:dyDescent="0.2">
      <c r="B10416" s="9"/>
    </row>
    <row r="10417" spans="2:2" ht="16" x14ac:dyDescent="0.2">
      <c r="B10417" s="9"/>
    </row>
    <row r="10418" spans="2:2" ht="16" x14ac:dyDescent="0.2">
      <c r="B10418" s="9"/>
    </row>
    <row r="10419" spans="2:2" ht="16" x14ac:dyDescent="0.2">
      <c r="B10419" s="9"/>
    </row>
    <row r="10420" spans="2:2" ht="16" x14ac:dyDescent="0.2">
      <c r="B10420" s="9"/>
    </row>
    <row r="10421" spans="2:2" ht="16" x14ac:dyDescent="0.2">
      <c r="B10421" s="9"/>
    </row>
    <row r="10422" spans="2:2" ht="16" x14ac:dyDescent="0.2">
      <c r="B10422" s="9"/>
    </row>
    <row r="10423" spans="2:2" ht="16" x14ac:dyDescent="0.2">
      <c r="B10423" s="9"/>
    </row>
    <row r="10424" spans="2:2" ht="16" x14ac:dyDescent="0.2">
      <c r="B10424" s="9"/>
    </row>
    <row r="10425" spans="2:2" ht="16" x14ac:dyDescent="0.2">
      <c r="B10425" s="9"/>
    </row>
    <row r="10426" spans="2:2" ht="16" x14ac:dyDescent="0.2">
      <c r="B10426" s="9"/>
    </row>
    <row r="10427" spans="2:2" ht="16" x14ac:dyDescent="0.2">
      <c r="B10427" s="9"/>
    </row>
    <row r="10428" spans="2:2" ht="16" x14ac:dyDescent="0.2">
      <c r="B10428" s="9"/>
    </row>
    <row r="10429" spans="2:2" ht="16" x14ac:dyDescent="0.2">
      <c r="B10429" s="9"/>
    </row>
    <row r="10430" spans="2:2" ht="16" x14ac:dyDescent="0.2">
      <c r="B10430" s="9"/>
    </row>
    <row r="10431" spans="2:2" ht="16" x14ac:dyDescent="0.2">
      <c r="B10431" s="9"/>
    </row>
    <row r="10432" spans="2:2" ht="16" x14ac:dyDescent="0.2">
      <c r="B10432" s="9"/>
    </row>
    <row r="10433" spans="2:2" ht="16" x14ac:dyDescent="0.2">
      <c r="B10433" s="9"/>
    </row>
    <row r="10434" spans="2:2" ht="16" x14ac:dyDescent="0.2">
      <c r="B10434" s="9"/>
    </row>
    <row r="10435" spans="2:2" ht="16" x14ac:dyDescent="0.2">
      <c r="B10435" s="9"/>
    </row>
    <row r="10436" spans="2:2" ht="16" x14ac:dyDescent="0.2">
      <c r="B10436" s="9"/>
    </row>
    <row r="10437" spans="2:2" ht="16" x14ac:dyDescent="0.2">
      <c r="B10437" s="9"/>
    </row>
    <row r="10438" spans="2:2" ht="16" x14ac:dyDescent="0.2">
      <c r="B10438" s="9"/>
    </row>
    <row r="10439" spans="2:2" ht="16" x14ac:dyDescent="0.2">
      <c r="B10439" s="9"/>
    </row>
    <row r="10440" spans="2:2" ht="16" x14ac:dyDescent="0.2">
      <c r="B10440" s="9"/>
    </row>
    <row r="10441" spans="2:2" ht="16" x14ac:dyDescent="0.2">
      <c r="B10441" s="9"/>
    </row>
    <row r="10442" spans="2:2" ht="16" x14ac:dyDescent="0.2">
      <c r="B10442" s="9"/>
    </row>
    <row r="10443" spans="2:2" ht="16" x14ac:dyDescent="0.2">
      <c r="B10443" s="9"/>
    </row>
    <row r="10444" spans="2:2" ht="16" x14ac:dyDescent="0.2">
      <c r="B10444" s="9"/>
    </row>
    <row r="10445" spans="2:2" ht="16" x14ac:dyDescent="0.2">
      <c r="B10445" s="9"/>
    </row>
    <row r="10446" spans="2:2" ht="16" x14ac:dyDescent="0.2">
      <c r="B10446" s="9"/>
    </row>
    <row r="10447" spans="2:2" ht="16" x14ac:dyDescent="0.2">
      <c r="B10447" s="9"/>
    </row>
    <row r="10448" spans="2:2" ht="16" x14ac:dyDescent="0.2">
      <c r="B10448" s="9"/>
    </row>
    <row r="10449" spans="2:2" ht="16" x14ac:dyDescent="0.2">
      <c r="B10449" s="9"/>
    </row>
    <row r="10450" spans="2:2" ht="16" x14ac:dyDescent="0.2">
      <c r="B10450" s="9"/>
    </row>
    <row r="10451" spans="2:2" ht="16" x14ac:dyDescent="0.2">
      <c r="B10451" s="9"/>
    </row>
    <row r="10452" spans="2:2" ht="16" x14ac:dyDescent="0.2">
      <c r="B10452" s="9"/>
    </row>
    <row r="10453" spans="2:2" ht="16" x14ac:dyDescent="0.2">
      <c r="B10453" s="9"/>
    </row>
    <row r="10454" spans="2:2" ht="16" x14ac:dyDescent="0.2">
      <c r="B10454" s="9"/>
    </row>
    <row r="10455" spans="2:2" ht="16" x14ac:dyDescent="0.2">
      <c r="B10455" s="9"/>
    </row>
    <row r="10456" spans="2:2" ht="16" x14ac:dyDescent="0.2">
      <c r="B10456" s="9"/>
    </row>
    <row r="10457" spans="2:2" ht="16" x14ac:dyDescent="0.2">
      <c r="B10457" s="9"/>
    </row>
    <row r="10458" spans="2:2" ht="16" x14ac:dyDescent="0.2">
      <c r="B10458" s="9"/>
    </row>
    <row r="10459" spans="2:2" ht="16" x14ac:dyDescent="0.2">
      <c r="B10459" s="9"/>
    </row>
    <row r="10460" spans="2:2" ht="16" x14ac:dyDescent="0.2">
      <c r="B10460" s="9"/>
    </row>
    <row r="10461" spans="2:2" ht="16" x14ac:dyDescent="0.2">
      <c r="B10461" s="9"/>
    </row>
    <row r="10462" spans="2:2" ht="16" x14ac:dyDescent="0.2">
      <c r="B10462" s="9"/>
    </row>
    <row r="10463" spans="2:2" ht="16" x14ac:dyDescent="0.2">
      <c r="B10463" s="9"/>
    </row>
    <row r="10464" spans="2:2" ht="16" x14ac:dyDescent="0.2">
      <c r="B10464" s="9"/>
    </row>
    <row r="10465" spans="2:2" ht="16" x14ac:dyDescent="0.2">
      <c r="B10465" s="9"/>
    </row>
    <row r="10466" spans="2:2" ht="16" x14ac:dyDescent="0.2">
      <c r="B10466" s="9"/>
    </row>
    <row r="10467" spans="2:2" ht="16" x14ac:dyDescent="0.2">
      <c r="B10467" s="9"/>
    </row>
    <row r="10468" spans="2:2" ht="16" x14ac:dyDescent="0.2">
      <c r="B10468" s="9"/>
    </row>
    <row r="10469" spans="2:2" ht="16" x14ac:dyDescent="0.2">
      <c r="B10469" s="9"/>
    </row>
    <row r="10470" spans="2:2" ht="16" x14ac:dyDescent="0.2">
      <c r="B10470" s="9"/>
    </row>
    <row r="10471" spans="2:2" ht="16" x14ac:dyDescent="0.2">
      <c r="B10471" s="9"/>
    </row>
    <row r="10472" spans="2:2" ht="16" x14ac:dyDescent="0.2">
      <c r="B10472" s="9"/>
    </row>
    <row r="10473" spans="2:2" ht="16" x14ac:dyDescent="0.2">
      <c r="B10473" s="9"/>
    </row>
    <row r="10474" spans="2:2" ht="16" x14ac:dyDescent="0.2">
      <c r="B10474" s="9"/>
    </row>
    <row r="10475" spans="2:2" ht="16" x14ac:dyDescent="0.2">
      <c r="B10475" s="9"/>
    </row>
    <row r="10476" spans="2:2" ht="16" x14ac:dyDescent="0.2">
      <c r="B10476" s="9"/>
    </row>
    <row r="10477" spans="2:2" ht="16" x14ac:dyDescent="0.2">
      <c r="B10477" s="9"/>
    </row>
    <row r="10478" spans="2:2" ht="16" x14ac:dyDescent="0.2">
      <c r="B10478" s="9"/>
    </row>
    <row r="10479" spans="2:2" ht="16" x14ac:dyDescent="0.2">
      <c r="B10479" s="9"/>
    </row>
    <row r="10480" spans="2:2" ht="16" x14ac:dyDescent="0.2">
      <c r="B10480" s="9"/>
    </row>
    <row r="10481" spans="2:2" ht="16" x14ac:dyDescent="0.2">
      <c r="B10481" s="9"/>
    </row>
    <row r="10482" spans="2:2" ht="16" x14ac:dyDescent="0.2">
      <c r="B10482" s="9"/>
    </row>
    <row r="10483" spans="2:2" ht="16" x14ac:dyDescent="0.2">
      <c r="B10483" s="9"/>
    </row>
    <row r="10484" spans="2:2" ht="16" x14ac:dyDescent="0.2">
      <c r="B10484" s="9"/>
    </row>
    <row r="10485" spans="2:2" ht="16" x14ac:dyDescent="0.2">
      <c r="B10485" s="9"/>
    </row>
    <row r="10486" spans="2:2" ht="16" x14ac:dyDescent="0.2">
      <c r="B10486" s="9"/>
    </row>
    <row r="10487" spans="2:2" ht="16" x14ac:dyDescent="0.2">
      <c r="B10487" s="9"/>
    </row>
    <row r="10488" spans="2:2" ht="16" x14ac:dyDescent="0.2">
      <c r="B10488" s="9"/>
    </row>
    <row r="10489" spans="2:2" ht="16" x14ac:dyDescent="0.2">
      <c r="B10489" s="9"/>
    </row>
    <row r="10490" spans="2:2" ht="16" x14ac:dyDescent="0.2">
      <c r="B10490" s="9"/>
    </row>
    <row r="10491" spans="2:2" ht="16" x14ac:dyDescent="0.2">
      <c r="B10491" s="9"/>
    </row>
    <row r="10492" spans="2:2" ht="16" x14ac:dyDescent="0.2">
      <c r="B10492" s="9"/>
    </row>
    <row r="10493" spans="2:2" ht="16" x14ac:dyDescent="0.2">
      <c r="B10493" s="9"/>
    </row>
    <row r="10494" spans="2:2" ht="16" x14ac:dyDescent="0.2">
      <c r="B10494" s="9"/>
    </row>
    <row r="10495" spans="2:2" ht="16" x14ac:dyDescent="0.2">
      <c r="B10495" s="9"/>
    </row>
    <row r="10496" spans="2:2" ht="16" x14ac:dyDescent="0.2">
      <c r="B10496" s="9"/>
    </row>
    <row r="10497" spans="2:2" ht="16" x14ac:dyDescent="0.2">
      <c r="B10497" s="9"/>
    </row>
    <row r="10498" spans="2:2" ht="16" x14ac:dyDescent="0.2">
      <c r="B10498" s="9"/>
    </row>
    <row r="10499" spans="2:2" ht="16" x14ac:dyDescent="0.2">
      <c r="B10499" s="9"/>
    </row>
    <row r="10500" spans="2:2" ht="16" x14ac:dyDescent="0.2">
      <c r="B10500" s="9"/>
    </row>
    <row r="10501" spans="2:2" ht="16" x14ac:dyDescent="0.2">
      <c r="B10501" s="9"/>
    </row>
    <row r="10502" spans="2:2" ht="16" x14ac:dyDescent="0.2">
      <c r="B10502" s="9"/>
    </row>
    <row r="10503" spans="2:2" ht="16" x14ac:dyDescent="0.2">
      <c r="B10503" s="9"/>
    </row>
    <row r="10504" spans="2:2" ht="16" x14ac:dyDescent="0.2">
      <c r="B10504" s="9"/>
    </row>
    <row r="10505" spans="2:2" ht="16" x14ac:dyDescent="0.2">
      <c r="B10505" s="9"/>
    </row>
    <row r="10506" spans="2:2" ht="16" x14ac:dyDescent="0.2">
      <c r="B10506" s="9"/>
    </row>
    <row r="10507" spans="2:2" ht="16" x14ac:dyDescent="0.2">
      <c r="B10507" s="9"/>
    </row>
    <row r="10508" spans="2:2" ht="16" x14ac:dyDescent="0.2">
      <c r="B10508" s="9"/>
    </row>
    <row r="10509" spans="2:2" ht="16" x14ac:dyDescent="0.2">
      <c r="B10509" s="9"/>
    </row>
    <row r="10510" spans="2:2" ht="16" x14ac:dyDescent="0.2">
      <c r="B10510" s="9"/>
    </row>
    <row r="10511" spans="2:2" ht="16" x14ac:dyDescent="0.2">
      <c r="B10511" s="9"/>
    </row>
    <row r="10512" spans="2:2" ht="16" x14ac:dyDescent="0.2">
      <c r="B10512" s="9"/>
    </row>
    <row r="10513" spans="2:2" ht="16" x14ac:dyDescent="0.2">
      <c r="B10513" s="9"/>
    </row>
    <row r="10514" spans="2:2" ht="16" x14ac:dyDescent="0.2">
      <c r="B10514" s="9"/>
    </row>
    <row r="10515" spans="2:2" ht="16" x14ac:dyDescent="0.2">
      <c r="B10515" s="9"/>
    </row>
    <row r="10516" spans="2:2" ht="16" x14ac:dyDescent="0.2">
      <c r="B10516" s="9"/>
    </row>
    <row r="10517" spans="2:2" ht="16" x14ac:dyDescent="0.2">
      <c r="B10517" s="9"/>
    </row>
    <row r="10518" spans="2:2" ht="16" x14ac:dyDescent="0.2">
      <c r="B10518" s="9"/>
    </row>
    <row r="10519" spans="2:2" ht="16" x14ac:dyDescent="0.2">
      <c r="B10519" s="9"/>
    </row>
    <row r="10520" spans="2:2" ht="16" x14ac:dyDescent="0.2">
      <c r="B10520" s="9"/>
    </row>
    <row r="10521" spans="2:2" ht="16" x14ac:dyDescent="0.2">
      <c r="B10521" s="9"/>
    </row>
    <row r="10522" spans="2:2" ht="16" x14ac:dyDescent="0.2">
      <c r="B10522" s="9"/>
    </row>
    <row r="10523" spans="2:2" ht="16" x14ac:dyDescent="0.2">
      <c r="B10523" s="9"/>
    </row>
    <row r="10524" spans="2:2" ht="16" x14ac:dyDescent="0.2">
      <c r="B10524" s="9"/>
    </row>
    <row r="10525" spans="2:2" ht="16" x14ac:dyDescent="0.2">
      <c r="B10525" s="9"/>
    </row>
    <row r="10526" spans="2:2" ht="16" x14ac:dyDescent="0.2">
      <c r="B10526" s="9"/>
    </row>
    <row r="10527" spans="2:2" ht="16" x14ac:dyDescent="0.2">
      <c r="B10527" s="9"/>
    </row>
    <row r="10528" spans="2:2" ht="16" x14ac:dyDescent="0.2">
      <c r="B10528" s="9"/>
    </row>
    <row r="10529" spans="2:2" ht="16" x14ac:dyDescent="0.2">
      <c r="B10529" s="9"/>
    </row>
    <row r="10530" spans="2:2" ht="16" x14ac:dyDescent="0.2">
      <c r="B10530" s="9"/>
    </row>
    <row r="10531" spans="2:2" ht="16" x14ac:dyDescent="0.2">
      <c r="B10531" s="9"/>
    </row>
    <row r="10532" spans="2:2" ht="16" x14ac:dyDescent="0.2">
      <c r="B10532" s="9"/>
    </row>
    <row r="10533" spans="2:2" ht="16" x14ac:dyDescent="0.2">
      <c r="B10533" s="9"/>
    </row>
    <row r="10534" spans="2:2" ht="16" x14ac:dyDescent="0.2">
      <c r="B10534" s="9"/>
    </row>
    <row r="10535" spans="2:2" ht="16" x14ac:dyDescent="0.2">
      <c r="B10535" s="9"/>
    </row>
    <row r="10536" spans="2:2" ht="16" x14ac:dyDescent="0.2">
      <c r="B10536" s="9"/>
    </row>
    <row r="10537" spans="2:2" ht="16" x14ac:dyDescent="0.2">
      <c r="B10537" s="9"/>
    </row>
    <row r="10538" spans="2:2" ht="16" x14ac:dyDescent="0.2">
      <c r="B10538" s="9"/>
    </row>
    <row r="10539" spans="2:2" ht="16" x14ac:dyDescent="0.2">
      <c r="B10539" s="9"/>
    </row>
    <row r="10540" spans="2:2" ht="16" x14ac:dyDescent="0.2">
      <c r="B10540" s="9"/>
    </row>
    <row r="10541" spans="2:2" ht="16" x14ac:dyDescent="0.2">
      <c r="B10541" s="9"/>
    </row>
    <row r="10542" spans="2:2" ht="16" x14ac:dyDescent="0.2">
      <c r="B10542" s="9"/>
    </row>
    <row r="10543" spans="2:2" ht="16" x14ac:dyDescent="0.2">
      <c r="B10543" s="9"/>
    </row>
    <row r="10544" spans="2:2" ht="16" x14ac:dyDescent="0.2">
      <c r="B10544" s="9"/>
    </row>
    <row r="10545" spans="2:2" ht="16" x14ac:dyDescent="0.2">
      <c r="B10545" s="9"/>
    </row>
    <row r="10546" spans="2:2" ht="16" x14ac:dyDescent="0.2">
      <c r="B10546" s="9"/>
    </row>
    <row r="10547" spans="2:2" ht="16" x14ac:dyDescent="0.2">
      <c r="B10547" s="9"/>
    </row>
    <row r="10548" spans="2:2" ht="16" x14ac:dyDescent="0.2">
      <c r="B10548" s="9"/>
    </row>
    <row r="10549" spans="2:2" ht="16" x14ac:dyDescent="0.2">
      <c r="B10549" s="9"/>
    </row>
    <row r="10550" spans="2:2" ht="16" x14ac:dyDescent="0.2">
      <c r="B10550" s="9"/>
    </row>
    <row r="10551" spans="2:2" ht="16" x14ac:dyDescent="0.2">
      <c r="B10551" s="9"/>
    </row>
    <row r="10552" spans="2:2" ht="16" x14ac:dyDescent="0.2">
      <c r="B10552" s="9"/>
    </row>
    <row r="10553" spans="2:2" ht="16" x14ac:dyDescent="0.2">
      <c r="B10553" s="9"/>
    </row>
    <row r="10554" spans="2:2" ht="16" x14ac:dyDescent="0.2">
      <c r="B10554" s="9"/>
    </row>
    <row r="10555" spans="2:2" ht="16" x14ac:dyDescent="0.2">
      <c r="B10555" s="9"/>
    </row>
    <row r="10556" spans="2:2" ht="16" x14ac:dyDescent="0.2">
      <c r="B10556" s="9"/>
    </row>
    <row r="10557" spans="2:2" ht="16" x14ac:dyDescent="0.2">
      <c r="B10557" s="9"/>
    </row>
    <row r="10558" spans="2:2" ht="16" x14ac:dyDescent="0.2">
      <c r="B10558" s="9"/>
    </row>
    <row r="10559" spans="2:2" ht="16" x14ac:dyDescent="0.2">
      <c r="B10559" s="9"/>
    </row>
    <row r="10560" spans="2:2" ht="16" x14ac:dyDescent="0.2">
      <c r="B10560" s="9"/>
    </row>
    <row r="10561" spans="2:2" ht="16" x14ac:dyDescent="0.2">
      <c r="B10561" s="9"/>
    </row>
    <row r="10562" spans="2:2" ht="16" x14ac:dyDescent="0.2">
      <c r="B10562" s="9"/>
    </row>
    <row r="10563" spans="2:2" ht="16" x14ac:dyDescent="0.2">
      <c r="B10563" s="9"/>
    </row>
    <row r="10564" spans="2:2" ht="16" x14ac:dyDescent="0.2">
      <c r="B10564" s="9"/>
    </row>
    <row r="10565" spans="2:2" ht="16" x14ac:dyDescent="0.2">
      <c r="B10565" s="9"/>
    </row>
    <row r="10566" spans="2:2" ht="16" x14ac:dyDescent="0.2">
      <c r="B10566" s="9"/>
    </row>
    <row r="10567" spans="2:2" ht="16" x14ac:dyDescent="0.2">
      <c r="B10567" s="9"/>
    </row>
    <row r="10568" spans="2:2" ht="16" x14ac:dyDescent="0.2">
      <c r="B10568" s="9"/>
    </row>
    <row r="10569" spans="2:2" ht="16" x14ac:dyDescent="0.2">
      <c r="B10569" s="9"/>
    </row>
    <row r="10570" spans="2:2" ht="16" x14ac:dyDescent="0.2">
      <c r="B10570" s="9"/>
    </row>
    <row r="10571" spans="2:2" ht="16" x14ac:dyDescent="0.2">
      <c r="B10571" s="9"/>
    </row>
    <row r="10572" spans="2:2" ht="16" x14ac:dyDescent="0.2">
      <c r="B10572" s="9"/>
    </row>
    <row r="10573" spans="2:2" ht="16" x14ac:dyDescent="0.2">
      <c r="B10573" s="9"/>
    </row>
    <row r="10574" spans="2:2" ht="16" x14ac:dyDescent="0.2">
      <c r="B10574" s="9"/>
    </row>
    <row r="10575" spans="2:2" ht="16" x14ac:dyDescent="0.2">
      <c r="B10575" s="9"/>
    </row>
    <row r="10576" spans="2:2" ht="16" x14ac:dyDescent="0.2">
      <c r="B10576" s="9"/>
    </row>
    <row r="10577" spans="2:2" ht="16" x14ac:dyDescent="0.2">
      <c r="B10577" s="9"/>
    </row>
    <row r="10578" spans="2:2" ht="16" x14ac:dyDescent="0.2">
      <c r="B10578" s="9"/>
    </row>
    <row r="10579" spans="2:2" ht="16" x14ac:dyDescent="0.2">
      <c r="B10579" s="9"/>
    </row>
    <row r="10580" spans="2:2" ht="16" x14ac:dyDescent="0.2">
      <c r="B10580" s="9"/>
    </row>
    <row r="10581" spans="2:2" ht="16" x14ac:dyDescent="0.2">
      <c r="B10581" s="9"/>
    </row>
    <row r="10582" spans="2:2" ht="16" x14ac:dyDescent="0.2">
      <c r="B10582" s="9"/>
    </row>
    <row r="10583" spans="2:2" ht="16" x14ac:dyDescent="0.2">
      <c r="B10583" s="9"/>
    </row>
    <row r="10584" spans="2:2" ht="16" x14ac:dyDescent="0.2">
      <c r="B10584" s="9"/>
    </row>
    <row r="10585" spans="2:2" ht="16" x14ac:dyDescent="0.2">
      <c r="B10585" s="9"/>
    </row>
    <row r="10586" spans="2:2" ht="16" x14ac:dyDescent="0.2">
      <c r="B10586" s="9"/>
    </row>
    <row r="10587" spans="2:2" ht="16" x14ac:dyDescent="0.2">
      <c r="B10587" s="9"/>
    </row>
    <row r="10588" spans="2:2" ht="16" x14ac:dyDescent="0.2">
      <c r="B10588" s="9"/>
    </row>
    <row r="10589" spans="2:2" ht="16" x14ac:dyDescent="0.2">
      <c r="B10589" s="9"/>
    </row>
    <row r="10590" spans="2:2" ht="16" x14ac:dyDescent="0.2">
      <c r="B10590" s="9"/>
    </row>
    <row r="10591" spans="2:2" ht="16" x14ac:dyDescent="0.2">
      <c r="B10591" s="9"/>
    </row>
    <row r="10592" spans="2:2" ht="16" x14ac:dyDescent="0.2">
      <c r="B10592" s="9"/>
    </row>
    <row r="10593" spans="2:2" ht="16" x14ac:dyDescent="0.2">
      <c r="B10593" s="9"/>
    </row>
    <row r="10594" spans="2:2" ht="16" x14ac:dyDescent="0.2">
      <c r="B10594" s="9"/>
    </row>
    <row r="10595" spans="2:2" ht="16" x14ac:dyDescent="0.2">
      <c r="B10595" s="9"/>
    </row>
    <row r="10596" spans="2:2" ht="16" x14ac:dyDescent="0.2">
      <c r="B10596" s="9"/>
    </row>
    <row r="10597" spans="2:2" ht="16" x14ac:dyDescent="0.2">
      <c r="B10597" s="9"/>
    </row>
    <row r="10598" spans="2:2" ht="16" x14ac:dyDescent="0.2">
      <c r="B10598" s="9"/>
    </row>
    <row r="10599" spans="2:2" ht="16" x14ac:dyDescent="0.2">
      <c r="B10599" s="9"/>
    </row>
    <row r="10600" spans="2:2" ht="16" x14ac:dyDescent="0.2">
      <c r="B10600" s="9"/>
    </row>
    <row r="10601" spans="2:2" ht="16" x14ac:dyDescent="0.2">
      <c r="B10601" s="9"/>
    </row>
    <row r="10602" spans="2:2" ht="16" x14ac:dyDescent="0.2">
      <c r="B10602" s="9"/>
    </row>
    <row r="10603" spans="2:2" ht="16" x14ac:dyDescent="0.2">
      <c r="B10603" s="9"/>
    </row>
    <row r="10604" spans="2:2" ht="16" x14ac:dyDescent="0.2">
      <c r="B10604" s="9"/>
    </row>
    <row r="10605" spans="2:2" ht="16" x14ac:dyDescent="0.2">
      <c r="B10605" s="9"/>
    </row>
    <row r="10606" spans="2:2" ht="16" x14ac:dyDescent="0.2">
      <c r="B10606" s="9"/>
    </row>
    <row r="10607" spans="2:2" ht="16" x14ac:dyDescent="0.2">
      <c r="B10607" s="9"/>
    </row>
    <row r="10608" spans="2:2" ht="16" x14ac:dyDescent="0.2">
      <c r="B10608" s="9"/>
    </row>
    <row r="10609" spans="2:2" ht="16" x14ac:dyDescent="0.2">
      <c r="B10609" s="9"/>
    </row>
    <row r="10610" spans="2:2" ht="16" x14ac:dyDescent="0.2">
      <c r="B10610" s="9"/>
    </row>
    <row r="10611" spans="2:2" ht="16" x14ac:dyDescent="0.2">
      <c r="B10611" s="9"/>
    </row>
    <row r="10612" spans="2:2" ht="16" x14ac:dyDescent="0.2">
      <c r="B10612" s="9"/>
    </row>
    <row r="10613" spans="2:2" ht="16" x14ac:dyDescent="0.2">
      <c r="B10613" s="9"/>
    </row>
    <row r="10614" spans="2:2" ht="16" x14ac:dyDescent="0.2">
      <c r="B10614" s="9"/>
    </row>
    <row r="10615" spans="2:2" ht="16" x14ac:dyDescent="0.2">
      <c r="B10615" s="9"/>
    </row>
    <row r="10616" spans="2:2" ht="16" x14ac:dyDescent="0.2">
      <c r="B10616" s="9"/>
    </row>
    <row r="10617" spans="2:2" ht="16" x14ac:dyDescent="0.2">
      <c r="B10617" s="9"/>
    </row>
    <row r="10618" spans="2:2" ht="16" x14ac:dyDescent="0.2">
      <c r="B10618" s="9"/>
    </row>
    <row r="10619" spans="2:2" ht="16" x14ac:dyDescent="0.2">
      <c r="B10619" s="9"/>
    </row>
    <row r="10620" spans="2:2" ht="16" x14ac:dyDescent="0.2">
      <c r="B10620" s="9"/>
    </row>
    <row r="10621" spans="2:2" ht="16" x14ac:dyDescent="0.2">
      <c r="B10621" s="9"/>
    </row>
    <row r="10622" spans="2:2" ht="16" x14ac:dyDescent="0.2">
      <c r="B10622" s="9"/>
    </row>
    <row r="10623" spans="2:2" ht="16" x14ac:dyDescent="0.2">
      <c r="B10623" s="9"/>
    </row>
    <row r="10624" spans="2:2" ht="16" x14ac:dyDescent="0.2">
      <c r="B10624" s="9"/>
    </row>
    <row r="10625" spans="2:2" ht="16" x14ac:dyDescent="0.2">
      <c r="B10625" s="9"/>
    </row>
    <row r="10626" spans="2:2" ht="16" x14ac:dyDescent="0.2">
      <c r="B10626" s="9"/>
    </row>
    <row r="10627" spans="2:2" ht="16" x14ac:dyDescent="0.2">
      <c r="B10627" s="9"/>
    </row>
    <row r="10628" spans="2:2" ht="16" x14ac:dyDescent="0.2">
      <c r="B10628" s="9"/>
    </row>
    <row r="10629" spans="2:2" ht="16" x14ac:dyDescent="0.2">
      <c r="B10629" s="9"/>
    </row>
    <row r="10630" spans="2:2" ht="16" x14ac:dyDescent="0.2">
      <c r="B10630" s="9"/>
    </row>
    <row r="10631" spans="2:2" ht="16" x14ac:dyDescent="0.2">
      <c r="B10631" s="9"/>
    </row>
    <row r="10632" spans="2:2" ht="16" x14ac:dyDescent="0.2">
      <c r="B10632" s="9"/>
    </row>
    <row r="10633" spans="2:2" ht="16" x14ac:dyDescent="0.2">
      <c r="B10633" s="9"/>
    </row>
    <row r="10634" spans="2:2" ht="16" x14ac:dyDescent="0.2">
      <c r="B10634" s="9"/>
    </row>
    <row r="10635" spans="2:2" ht="16" x14ac:dyDescent="0.2">
      <c r="B10635" s="9"/>
    </row>
    <row r="10636" spans="2:2" ht="16" x14ac:dyDescent="0.2">
      <c r="B10636" s="9"/>
    </row>
    <row r="10637" spans="2:2" ht="16" x14ac:dyDescent="0.2">
      <c r="B10637" s="9"/>
    </row>
    <row r="10638" spans="2:2" ht="16" x14ac:dyDescent="0.2">
      <c r="B10638" s="9"/>
    </row>
    <row r="10639" spans="2:2" ht="16" x14ac:dyDescent="0.2">
      <c r="B10639" s="9"/>
    </row>
    <row r="10640" spans="2:2" ht="16" x14ac:dyDescent="0.2">
      <c r="B10640" s="9"/>
    </row>
    <row r="10641" spans="2:2" ht="16" x14ac:dyDescent="0.2">
      <c r="B10641" s="9"/>
    </row>
    <row r="10642" spans="2:2" ht="16" x14ac:dyDescent="0.2">
      <c r="B10642" s="9"/>
    </row>
    <row r="10643" spans="2:2" ht="16" x14ac:dyDescent="0.2">
      <c r="B10643" s="9"/>
    </row>
    <row r="10644" spans="2:2" ht="16" x14ac:dyDescent="0.2">
      <c r="B10644" s="9"/>
    </row>
    <row r="10645" spans="2:2" ht="16" x14ac:dyDescent="0.2">
      <c r="B10645" s="9"/>
    </row>
    <row r="10646" spans="2:2" ht="16" x14ac:dyDescent="0.2">
      <c r="B10646" s="9"/>
    </row>
    <row r="10647" spans="2:2" ht="16" x14ac:dyDescent="0.2">
      <c r="B10647" s="9"/>
    </row>
    <row r="10648" spans="2:2" ht="16" x14ac:dyDescent="0.2">
      <c r="B10648" s="9"/>
    </row>
    <row r="10649" spans="2:2" ht="16" x14ac:dyDescent="0.2">
      <c r="B10649" s="9"/>
    </row>
    <row r="10650" spans="2:2" ht="16" x14ac:dyDescent="0.2">
      <c r="B10650" s="9"/>
    </row>
    <row r="10651" spans="2:2" ht="16" x14ac:dyDescent="0.2">
      <c r="B10651" s="9"/>
    </row>
    <row r="10652" spans="2:2" ht="16" x14ac:dyDescent="0.2">
      <c r="B10652" s="9"/>
    </row>
    <row r="10653" spans="2:2" ht="16" x14ac:dyDescent="0.2">
      <c r="B10653" s="9"/>
    </row>
    <row r="10654" spans="2:2" ht="16" x14ac:dyDescent="0.2">
      <c r="B10654" s="9"/>
    </row>
    <row r="10655" spans="2:2" ht="16" x14ac:dyDescent="0.2">
      <c r="B10655" s="9"/>
    </row>
    <row r="10656" spans="2:2" ht="16" x14ac:dyDescent="0.2">
      <c r="B10656" s="9"/>
    </row>
    <row r="10657" spans="2:2" ht="16" x14ac:dyDescent="0.2">
      <c r="B10657" s="9"/>
    </row>
    <row r="10658" spans="2:2" ht="16" x14ac:dyDescent="0.2">
      <c r="B10658" s="9"/>
    </row>
    <row r="10659" spans="2:2" ht="16" x14ac:dyDescent="0.2">
      <c r="B10659" s="9"/>
    </row>
    <row r="10660" spans="2:2" ht="16" x14ac:dyDescent="0.2">
      <c r="B10660" s="9"/>
    </row>
    <row r="10661" spans="2:2" ht="16" x14ac:dyDescent="0.2">
      <c r="B10661" s="9"/>
    </row>
    <row r="10662" spans="2:2" ht="16" x14ac:dyDescent="0.2">
      <c r="B10662" s="9"/>
    </row>
    <row r="10663" spans="2:2" ht="16" x14ac:dyDescent="0.2">
      <c r="B10663" s="9"/>
    </row>
    <row r="10664" spans="2:2" ht="16" x14ac:dyDescent="0.2">
      <c r="B10664" s="9"/>
    </row>
    <row r="10665" spans="2:2" ht="16" x14ac:dyDescent="0.2">
      <c r="B10665" s="9"/>
    </row>
    <row r="10666" spans="2:2" ht="16" x14ac:dyDescent="0.2">
      <c r="B10666" s="9"/>
    </row>
    <row r="10667" spans="2:2" ht="16" x14ac:dyDescent="0.2">
      <c r="B10667" s="9"/>
    </row>
    <row r="10668" spans="2:2" ht="16" x14ac:dyDescent="0.2">
      <c r="B10668" s="9"/>
    </row>
    <row r="10669" spans="2:2" ht="16" x14ac:dyDescent="0.2">
      <c r="B10669" s="9"/>
    </row>
    <row r="10670" spans="2:2" ht="16" x14ac:dyDescent="0.2">
      <c r="B10670" s="9"/>
    </row>
    <row r="10671" spans="2:2" ht="16" x14ac:dyDescent="0.2">
      <c r="B10671" s="9"/>
    </row>
    <row r="10672" spans="2:2" ht="16" x14ac:dyDescent="0.2">
      <c r="B10672" s="9"/>
    </row>
    <row r="10673" spans="2:2" ht="16" x14ac:dyDescent="0.2">
      <c r="B10673" s="9"/>
    </row>
    <row r="10674" spans="2:2" ht="16" x14ac:dyDescent="0.2">
      <c r="B10674" s="9"/>
    </row>
    <row r="10675" spans="2:2" ht="16" x14ac:dyDescent="0.2">
      <c r="B10675" s="9"/>
    </row>
    <row r="10676" spans="2:2" ht="16" x14ac:dyDescent="0.2">
      <c r="B10676" s="9"/>
    </row>
    <row r="10677" spans="2:2" ht="16" x14ac:dyDescent="0.2">
      <c r="B10677" s="9"/>
    </row>
    <row r="10678" spans="2:2" ht="16" x14ac:dyDescent="0.2">
      <c r="B10678" s="9"/>
    </row>
    <row r="10679" spans="2:2" ht="16" x14ac:dyDescent="0.2">
      <c r="B10679" s="9"/>
    </row>
    <row r="10680" spans="2:2" ht="16" x14ac:dyDescent="0.2">
      <c r="B10680" s="9"/>
    </row>
    <row r="10681" spans="2:2" ht="16" x14ac:dyDescent="0.2">
      <c r="B10681" s="9"/>
    </row>
    <row r="10682" spans="2:2" ht="16" x14ac:dyDescent="0.2">
      <c r="B10682" s="9"/>
    </row>
    <row r="10683" spans="2:2" ht="16" x14ac:dyDescent="0.2">
      <c r="B10683" s="9"/>
    </row>
    <row r="10684" spans="2:2" ht="16" x14ac:dyDescent="0.2">
      <c r="B10684" s="9"/>
    </row>
    <row r="10685" spans="2:2" ht="16" x14ac:dyDescent="0.2">
      <c r="B10685" s="9"/>
    </row>
    <row r="10686" spans="2:2" ht="16" x14ac:dyDescent="0.2">
      <c r="B10686" s="9"/>
    </row>
    <row r="10687" spans="2:2" ht="16" x14ac:dyDescent="0.2">
      <c r="B10687" s="9"/>
    </row>
    <row r="10688" spans="2:2" ht="16" x14ac:dyDescent="0.2">
      <c r="B10688" s="9"/>
    </row>
    <row r="10689" spans="2:2" ht="16" x14ac:dyDescent="0.2">
      <c r="B10689" s="9"/>
    </row>
    <row r="10690" spans="2:2" ht="16" x14ac:dyDescent="0.2">
      <c r="B10690" s="9"/>
    </row>
    <row r="10691" spans="2:2" ht="16" x14ac:dyDescent="0.2">
      <c r="B10691" s="9"/>
    </row>
    <row r="10692" spans="2:2" ht="16" x14ac:dyDescent="0.2">
      <c r="B10692" s="9"/>
    </row>
    <row r="10693" spans="2:2" ht="16" x14ac:dyDescent="0.2">
      <c r="B10693" s="9"/>
    </row>
    <row r="10694" spans="2:2" ht="16" x14ac:dyDescent="0.2">
      <c r="B10694" s="9"/>
    </row>
    <row r="10695" spans="2:2" ht="16" x14ac:dyDescent="0.2">
      <c r="B10695" s="9"/>
    </row>
    <row r="10696" spans="2:2" ht="16" x14ac:dyDescent="0.2">
      <c r="B10696" s="9"/>
    </row>
    <row r="10697" spans="2:2" ht="16" x14ac:dyDescent="0.2">
      <c r="B10697" s="9"/>
    </row>
    <row r="10698" spans="2:2" ht="16" x14ac:dyDescent="0.2">
      <c r="B10698" s="9"/>
    </row>
    <row r="10699" spans="2:2" ht="16" x14ac:dyDescent="0.2">
      <c r="B10699" s="9"/>
    </row>
    <row r="10700" spans="2:2" ht="16" x14ac:dyDescent="0.2">
      <c r="B10700" s="9"/>
    </row>
    <row r="10701" spans="2:2" ht="16" x14ac:dyDescent="0.2">
      <c r="B10701" s="9"/>
    </row>
    <row r="10702" spans="2:2" ht="16" x14ac:dyDescent="0.2">
      <c r="B10702" s="9"/>
    </row>
    <row r="10703" spans="2:2" ht="16" x14ac:dyDescent="0.2">
      <c r="B10703" s="9"/>
    </row>
    <row r="10704" spans="2:2" ht="16" x14ac:dyDescent="0.2">
      <c r="B10704" s="9"/>
    </row>
    <row r="10705" spans="2:2" ht="16" x14ac:dyDescent="0.2">
      <c r="B10705" s="9"/>
    </row>
    <row r="10706" spans="2:2" ht="16" x14ac:dyDescent="0.2">
      <c r="B10706" s="9"/>
    </row>
    <row r="10707" spans="2:2" ht="16" x14ac:dyDescent="0.2">
      <c r="B10707" s="9"/>
    </row>
    <row r="10708" spans="2:2" ht="16" x14ac:dyDescent="0.2">
      <c r="B10708" s="9"/>
    </row>
    <row r="10709" spans="2:2" ht="16" x14ac:dyDescent="0.2">
      <c r="B10709" s="9"/>
    </row>
    <row r="10710" spans="2:2" ht="16" x14ac:dyDescent="0.2">
      <c r="B10710" s="9"/>
    </row>
    <row r="10711" spans="2:2" ht="16" x14ac:dyDescent="0.2">
      <c r="B10711" s="9"/>
    </row>
    <row r="10712" spans="2:2" ht="16" x14ac:dyDescent="0.2">
      <c r="B10712" s="9"/>
    </row>
    <row r="10713" spans="2:2" ht="16" x14ac:dyDescent="0.2">
      <c r="B10713" s="9"/>
    </row>
    <row r="10714" spans="2:2" ht="16" x14ac:dyDescent="0.2">
      <c r="B10714" s="9"/>
    </row>
    <row r="10715" spans="2:2" ht="16" x14ac:dyDescent="0.2">
      <c r="B10715" s="9"/>
    </row>
    <row r="10716" spans="2:2" ht="16" x14ac:dyDescent="0.2">
      <c r="B10716" s="9"/>
    </row>
    <row r="10717" spans="2:2" ht="16" x14ac:dyDescent="0.2">
      <c r="B10717" s="9"/>
    </row>
    <row r="10718" spans="2:2" ht="16" x14ac:dyDescent="0.2">
      <c r="B10718" s="9"/>
    </row>
    <row r="10719" spans="2:2" ht="16" x14ac:dyDescent="0.2">
      <c r="B10719" s="9"/>
    </row>
    <row r="10720" spans="2:2" ht="16" x14ac:dyDescent="0.2">
      <c r="B10720" s="9"/>
    </row>
    <row r="10721" spans="2:2" ht="16" x14ac:dyDescent="0.2">
      <c r="B10721" s="9"/>
    </row>
    <row r="10722" spans="2:2" ht="16" x14ac:dyDescent="0.2">
      <c r="B10722" s="9"/>
    </row>
    <row r="10723" spans="2:2" ht="16" x14ac:dyDescent="0.2">
      <c r="B10723" s="9"/>
    </row>
    <row r="10724" spans="2:2" ht="16" x14ac:dyDescent="0.2">
      <c r="B10724" s="9"/>
    </row>
    <row r="10725" spans="2:2" ht="16" x14ac:dyDescent="0.2">
      <c r="B10725" s="9"/>
    </row>
    <row r="10726" spans="2:2" ht="16" x14ac:dyDescent="0.2">
      <c r="B10726" s="9"/>
    </row>
    <row r="10727" spans="2:2" ht="16" x14ac:dyDescent="0.2">
      <c r="B10727" s="9"/>
    </row>
    <row r="10728" spans="2:2" ht="16" x14ac:dyDescent="0.2">
      <c r="B10728" s="9"/>
    </row>
    <row r="10729" spans="2:2" ht="16" x14ac:dyDescent="0.2">
      <c r="B10729" s="9"/>
    </row>
    <row r="10730" spans="2:2" ht="16" x14ac:dyDescent="0.2">
      <c r="B10730" s="9"/>
    </row>
    <row r="10731" spans="2:2" ht="16" x14ac:dyDescent="0.2">
      <c r="B10731" s="9"/>
    </row>
    <row r="10732" spans="2:2" ht="16" x14ac:dyDescent="0.2">
      <c r="B10732" s="9"/>
    </row>
    <row r="10733" spans="2:2" ht="16" x14ac:dyDescent="0.2">
      <c r="B10733" s="9"/>
    </row>
    <row r="10734" spans="2:2" ht="16" x14ac:dyDescent="0.2">
      <c r="B10734" s="9"/>
    </row>
    <row r="10735" spans="2:2" ht="16" x14ac:dyDescent="0.2">
      <c r="B10735" s="9"/>
    </row>
    <row r="10736" spans="2:2" ht="16" x14ac:dyDescent="0.2">
      <c r="B10736" s="9"/>
    </row>
    <row r="10737" spans="2:2" ht="16" x14ac:dyDescent="0.2">
      <c r="B10737" s="9"/>
    </row>
    <row r="10738" spans="2:2" ht="16" x14ac:dyDescent="0.2">
      <c r="B10738" s="9"/>
    </row>
    <row r="10739" spans="2:2" ht="16" x14ac:dyDescent="0.2">
      <c r="B10739" s="9"/>
    </row>
    <row r="10740" spans="2:2" ht="16" x14ac:dyDescent="0.2">
      <c r="B10740" s="9"/>
    </row>
    <row r="10741" spans="2:2" ht="16" x14ac:dyDescent="0.2">
      <c r="B10741" s="9"/>
    </row>
    <row r="10742" spans="2:2" ht="16" x14ac:dyDescent="0.2">
      <c r="B10742" s="9"/>
    </row>
    <row r="10743" spans="2:2" ht="16" x14ac:dyDescent="0.2">
      <c r="B10743" s="9"/>
    </row>
    <row r="10744" spans="2:2" ht="16" x14ac:dyDescent="0.2">
      <c r="B10744" s="9"/>
    </row>
    <row r="10745" spans="2:2" ht="16" x14ac:dyDescent="0.2">
      <c r="B10745" s="9"/>
    </row>
    <row r="10746" spans="2:2" ht="16" x14ac:dyDescent="0.2">
      <c r="B10746" s="9"/>
    </row>
    <row r="10747" spans="2:2" ht="16" x14ac:dyDescent="0.2">
      <c r="B10747" s="9"/>
    </row>
    <row r="10748" spans="2:2" ht="16" x14ac:dyDescent="0.2">
      <c r="B10748" s="9"/>
    </row>
    <row r="10749" spans="2:2" ht="16" x14ac:dyDescent="0.2">
      <c r="B10749" s="9"/>
    </row>
    <row r="10750" spans="2:2" ht="16" x14ac:dyDescent="0.2">
      <c r="B10750" s="9"/>
    </row>
    <row r="10751" spans="2:2" ht="16" x14ac:dyDescent="0.2">
      <c r="B10751" s="9"/>
    </row>
    <row r="10752" spans="2:2" ht="16" x14ac:dyDescent="0.2">
      <c r="B10752" s="9"/>
    </row>
    <row r="10753" spans="2:2" ht="16" x14ac:dyDescent="0.2">
      <c r="B10753" s="9"/>
    </row>
    <row r="10754" spans="2:2" ht="16" x14ac:dyDescent="0.2">
      <c r="B10754" s="9"/>
    </row>
    <row r="10755" spans="2:2" ht="16" x14ac:dyDescent="0.2">
      <c r="B10755" s="9"/>
    </row>
    <row r="10756" spans="2:2" ht="16" x14ac:dyDescent="0.2">
      <c r="B10756" s="9"/>
    </row>
    <row r="10757" spans="2:2" ht="16" x14ac:dyDescent="0.2">
      <c r="B10757" s="9"/>
    </row>
    <row r="10758" spans="2:2" ht="16" x14ac:dyDescent="0.2">
      <c r="B10758" s="9"/>
    </row>
    <row r="10759" spans="2:2" ht="16" x14ac:dyDescent="0.2">
      <c r="B10759" s="9"/>
    </row>
    <row r="10760" spans="2:2" ht="16" x14ac:dyDescent="0.2">
      <c r="B10760" s="9"/>
    </row>
    <row r="10761" spans="2:2" ht="16" x14ac:dyDescent="0.2">
      <c r="B10761" s="9"/>
    </row>
    <row r="10762" spans="2:2" ht="16" x14ac:dyDescent="0.2">
      <c r="B10762" s="9"/>
    </row>
    <row r="10763" spans="2:2" ht="16" x14ac:dyDescent="0.2">
      <c r="B10763" s="9"/>
    </row>
    <row r="10764" spans="2:2" ht="16" x14ac:dyDescent="0.2">
      <c r="B10764" s="9"/>
    </row>
    <row r="10765" spans="2:2" ht="16" x14ac:dyDescent="0.2">
      <c r="B10765" s="9"/>
    </row>
    <row r="10766" spans="2:2" ht="16" x14ac:dyDescent="0.2">
      <c r="B10766" s="9"/>
    </row>
    <row r="10767" spans="2:2" ht="16" x14ac:dyDescent="0.2">
      <c r="B10767" s="9"/>
    </row>
    <row r="10768" spans="2:2" ht="16" x14ac:dyDescent="0.2">
      <c r="B10768" s="9"/>
    </row>
    <row r="10769" spans="2:2" ht="16" x14ac:dyDescent="0.2">
      <c r="B10769" s="9"/>
    </row>
    <row r="10770" spans="2:2" ht="16" x14ac:dyDescent="0.2">
      <c r="B10770" s="9"/>
    </row>
    <row r="10771" spans="2:2" ht="16" x14ac:dyDescent="0.2">
      <c r="B10771" s="9"/>
    </row>
    <row r="10772" spans="2:2" ht="16" x14ac:dyDescent="0.2">
      <c r="B10772" s="9"/>
    </row>
    <row r="10773" spans="2:2" ht="16" x14ac:dyDescent="0.2">
      <c r="B10773" s="9"/>
    </row>
    <row r="10774" spans="2:2" ht="16" x14ac:dyDescent="0.2">
      <c r="B10774" s="9"/>
    </row>
    <row r="10775" spans="2:2" ht="16" x14ac:dyDescent="0.2">
      <c r="B10775" s="9"/>
    </row>
    <row r="10776" spans="2:2" ht="16" x14ac:dyDescent="0.2">
      <c r="B10776" s="9"/>
    </row>
    <row r="10777" spans="2:2" ht="16" x14ac:dyDescent="0.2">
      <c r="B10777" s="9"/>
    </row>
    <row r="10778" spans="2:2" ht="16" x14ac:dyDescent="0.2">
      <c r="B10778" s="9"/>
    </row>
    <row r="10779" spans="2:2" ht="16" x14ac:dyDescent="0.2">
      <c r="B10779" s="9"/>
    </row>
    <row r="10780" spans="2:2" ht="16" x14ac:dyDescent="0.2">
      <c r="B10780" s="9"/>
    </row>
    <row r="10781" spans="2:2" ht="16" x14ac:dyDescent="0.2">
      <c r="B10781" s="9"/>
    </row>
    <row r="10782" spans="2:2" ht="16" x14ac:dyDescent="0.2">
      <c r="B10782" s="9"/>
    </row>
    <row r="10783" spans="2:2" ht="16" x14ac:dyDescent="0.2">
      <c r="B10783" s="9"/>
    </row>
    <row r="10784" spans="2:2" ht="16" x14ac:dyDescent="0.2">
      <c r="B10784" s="9"/>
    </row>
    <row r="10785" spans="2:2" ht="16" x14ac:dyDescent="0.2">
      <c r="B10785" s="9"/>
    </row>
    <row r="10786" spans="2:2" ht="16" x14ac:dyDescent="0.2">
      <c r="B10786" s="9"/>
    </row>
    <row r="10787" spans="2:2" ht="16" x14ac:dyDescent="0.2">
      <c r="B10787" s="9"/>
    </row>
    <row r="10788" spans="2:2" ht="16" x14ac:dyDescent="0.2">
      <c r="B10788" s="9"/>
    </row>
    <row r="10789" spans="2:2" ht="16" x14ac:dyDescent="0.2">
      <c r="B10789" s="9"/>
    </row>
    <row r="10790" spans="2:2" ht="16" x14ac:dyDescent="0.2">
      <c r="B10790" s="9"/>
    </row>
    <row r="10791" spans="2:2" ht="16" x14ac:dyDescent="0.2">
      <c r="B10791" s="9"/>
    </row>
    <row r="10792" spans="2:2" ht="16" x14ac:dyDescent="0.2">
      <c r="B10792" s="9"/>
    </row>
    <row r="10793" spans="2:2" ht="16" x14ac:dyDescent="0.2">
      <c r="B10793" s="9"/>
    </row>
    <row r="10794" spans="2:2" ht="16" x14ac:dyDescent="0.2">
      <c r="B10794" s="9"/>
    </row>
    <row r="10795" spans="2:2" ht="16" x14ac:dyDescent="0.2">
      <c r="B10795" s="9"/>
    </row>
    <row r="10796" spans="2:2" ht="16" x14ac:dyDescent="0.2">
      <c r="B10796" s="9"/>
    </row>
    <row r="10797" spans="2:2" ht="16" x14ac:dyDescent="0.2">
      <c r="B10797" s="9"/>
    </row>
    <row r="10798" spans="2:2" ht="16" x14ac:dyDescent="0.2">
      <c r="B10798" s="9"/>
    </row>
    <row r="10799" spans="2:2" ht="16" x14ac:dyDescent="0.2">
      <c r="B10799" s="9"/>
    </row>
    <row r="10800" spans="2:2" ht="16" x14ac:dyDescent="0.2">
      <c r="B10800" s="9"/>
    </row>
    <row r="10801" spans="2:2" ht="16" x14ac:dyDescent="0.2">
      <c r="B10801" s="9"/>
    </row>
    <row r="10802" spans="2:2" ht="16" x14ac:dyDescent="0.2">
      <c r="B10802" s="9"/>
    </row>
    <row r="10803" spans="2:2" ht="16" x14ac:dyDescent="0.2">
      <c r="B10803" s="9"/>
    </row>
    <row r="10804" spans="2:2" ht="16" x14ac:dyDescent="0.2">
      <c r="B10804" s="9"/>
    </row>
    <row r="10805" spans="2:2" ht="16" x14ac:dyDescent="0.2">
      <c r="B10805" s="9"/>
    </row>
    <row r="10806" spans="2:2" ht="16" x14ac:dyDescent="0.2">
      <c r="B10806" s="9"/>
    </row>
    <row r="10807" spans="2:2" ht="16" x14ac:dyDescent="0.2">
      <c r="B10807" s="9"/>
    </row>
    <row r="10808" spans="2:2" ht="16" x14ac:dyDescent="0.2">
      <c r="B10808" s="9"/>
    </row>
    <row r="10809" spans="2:2" ht="16" x14ac:dyDescent="0.2">
      <c r="B10809" s="9"/>
    </row>
    <row r="10810" spans="2:2" ht="16" x14ac:dyDescent="0.2">
      <c r="B10810" s="9"/>
    </row>
    <row r="10811" spans="2:2" ht="16" x14ac:dyDescent="0.2">
      <c r="B10811" s="9"/>
    </row>
    <row r="10812" spans="2:2" ht="16" x14ac:dyDescent="0.2">
      <c r="B10812" s="9"/>
    </row>
    <row r="10813" spans="2:2" ht="16" x14ac:dyDescent="0.2">
      <c r="B10813" s="9"/>
    </row>
    <row r="10814" spans="2:2" ht="16" x14ac:dyDescent="0.2">
      <c r="B10814" s="9"/>
    </row>
    <row r="10815" spans="2:2" ht="16" x14ac:dyDescent="0.2">
      <c r="B10815" s="9"/>
    </row>
    <row r="10816" spans="2:2" ht="16" x14ac:dyDescent="0.2">
      <c r="B10816" s="9"/>
    </row>
    <row r="10817" spans="2:2" ht="16" x14ac:dyDescent="0.2">
      <c r="B10817" s="9"/>
    </row>
    <row r="10818" spans="2:2" ht="16" x14ac:dyDescent="0.2">
      <c r="B10818" s="9"/>
    </row>
    <row r="10819" spans="2:2" ht="16" x14ac:dyDescent="0.2">
      <c r="B10819" s="9"/>
    </row>
    <row r="10820" spans="2:2" ht="16" x14ac:dyDescent="0.2">
      <c r="B10820" s="9"/>
    </row>
    <row r="10821" spans="2:2" ht="16" x14ac:dyDescent="0.2">
      <c r="B10821" s="9"/>
    </row>
    <row r="10822" spans="2:2" ht="16" x14ac:dyDescent="0.2">
      <c r="B10822" s="9"/>
    </row>
    <row r="10823" spans="2:2" ht="16" x14ac:dyDescent="0.2">
      <c r="B10823" s="9"/>
    </row>
    <row r="10824" spans="2:2" ht="16" x14ac:dyDescent="0.2">
      <c r="B10824" s="9"/>
    </row>
    <row r="10825" spans="2:2" ht="16" x14ac:dyDescent="0.2">
      <c r="B10825" s="9"/>
    </row>
    <row r="10826" spans="2:2" ht="16" x14ac:dyDescent="0.2">
      <c r="B10826" s="9"/>
    </row>
    <row r="10827" spans="2:2" ht="16" x14ac:dyDescent="0.2">
      <c r="B10827" s="9"/>
    </row>
    <row r="10828" spans="2:2" ht="16" x14ac:dyDescent="0.2">
      <c r="B10828" s="9"/>
    </row>
    <row r="10829" spans="2:2" ht="16" x14ac:dyDescent="0.2">
      <c r="B10829" s="9"/>
    </row>
    <row r="10830" spans="2:2" ht="16" x14ac:dyDescent="0.2">
      <c r="B10830" s="9"/>
    </row>
    <row r="10831" spans="2:2" ht="16" x14ac:dyDescent="0.2">
      <c r="B10831" s="9"/>
    </row>
    <row r="10832" spans="2:2" ht="16" x14ac:dyDescent="0.2">
      <c r="B10832" s="9"/>
    </row>
    <row r="10833" spans="2:2" ht="16" x14ac:dyDescent="0.2">
      <c r="B10833" s="9"/>
    </row>
    <row r="10834" spans="2:2" ht="16" x14ac:dyDescent="0.2">
      <c r="B10834" s="9"/>
    </row>
    <row r="10835" spans="2:2" ht="16" x14ac:dyDescent="0.2">
      <c r="B10835" s="9"/>
    </row>
    <row r="10836" spans="2:2" ht="16" x14ac:dyDescent="0.2">
      <c r="B10836" s="9"/>
    </row>
    <row r="10837" spans="2:2" ht="16" x14ac:dyDescent="0.2">
      <c r="B10837" s="9"/>
    </row>
    <row r="10838" spans="2:2" ht="16" x14ac:dyDescent="0.2">
      <c r="B10838" s="9"/>
    </row>
    <row r="10839" spans="2:2" ht="16" x14ac:dyDescent="0.2">
      <c r="B10839" s="9"/>
    </row>
    <row r="10840" spans="2:2" ht="16" x14ac:dyDescent="0.2">
      <c r="B10840" s="9"/>
    </row>
    <row r="10841" spans="2:2" ht="16" x14ac:dyDescent="0.2">
      <c r="B10841" s="9"/>
    </row>
    <row r="10842" spans="2:2" ht="16" x14ac:dyDescent="0.2">
      <c r="B10842" s="9"/>
    </row>
    <row r="10843" spans="2:2" ht="16" x14ac:dyDescent="0.2">
      <c r="B10843" s="9"/>
    </row>
    <row r="10844" spans="2:2" ht="16" x14ac:dyDescent="0.2">
      <c r="B10844" s="9"/>
    </row>
    <row r="10845" spans="2:2" ht="16" x14ac:dyDescent="0.2">
      <c r="B10845" s="9"/>
    </row>
    <row r="10846" spans="2:2" ht="16" x14ac:dyDescent="0.2">
      <c r="B10846" s="9"/>
    </row>
    <row r="10847" spans="2:2" ht="16" x14ac:dyDescent="0.2">
      <c r="B10847" s="9"/>
    </row>
    <row r="10848" spans="2:2" ht="16" x14ac:dyDescent="0.2">
      <c r="B10848" s="9"/>
    </row>
    <row r="10849" spans="2:2" ht="16" x14ac:dyDescent="0.2">
      <c r="B10849" s="9"/>
    </row>
    <row r="10850" spans="2:2" ht="16" x14ac:dyDescent="0.2">
      <c r="B10850" s="9"/>
    </row>
    <row r="10851" spans="2:2" ht="16" x14ac:dyDescent="0.2">
      <c r="B10851" s="9"/>
    </row>
    <row r="10852" spans="2:2" ht="16" x14ac:dyDescent="0.2">
      <c r="B10852" s="9"/>
    </row>
    <row r="10853" spans="2:2" ht="16" x14ac:dyDescent="0.2">
      <c r="B10853" s="9"/>
    </row>
    <row r="10854" spans="2:2" ht="16" x14ac:dyDescent="0.2">
      <c r="B10854" s="9"/>
    </row>
    <row r="10855" spans="2:2" ht="16" x14ac:dyDescent="0.2">
      <c r="B10855" s="9"/>
    </row>
    <row r="10856" spans="2:2" ht="16" x14ac:dyDescent="0.2">
      <c r="B10856" s="9"/>
    </row>
    <row r="10857" spans="2:2" ht="16" x14ac:dyDescent="0.2">
      <c r="B10857" s="9"/>
    </row>
    <row r="10858" spans="2:2" ht="16" x14ac:dyDescent="0.2">
      <c r="B10858" s="9"/>
    </row>
    <row r="10859" spans="2:2" ht="16" x14ac:dyDescent="0.2">
      <c r="B10859" s="9"/>
    </row>
    <row r="10860" spans="2:2" ht="16" x14ac:dyDescent="0.2">
      <c r="B10860" s="9"/>
    </row>
    <row r="10861" spans="2:2" ht="16" x14ac:dyDescent="0.2">
      <c r="B10861" s="9"/>
    </row>
    <row r="10862" spans="2:2" ht="16" x14ac:dyDescent="0.2">
      <c r="B10862" s="9"/>
    </row>
    <row r="10863" spans="2:2" ht="16" x14ac:dyDescent="0.2">
      <c r="B10863" s="9"/>
    </row>
    <row r="10864" spans="2:2" ht="16" x14ac:dyDescent="0.2">
      <c r="B10864" s="9"/>
    </row>
    <row r="10865" spans="2:2" ht="16" x14ac:dyDescent="0.2">
      <c r="B10865" s="9"/>
    </row>
    <row r="10866" spans="2:2" ht="16" x14ac:dyDescent="0.2">
      <c r="B10866" s="9"/>
    </row>
    <row r="10867" spans="2:2" ht="16" x14ac:dyDescent="0.2">
      <c r="B10867" s="9"/>
    </row>
    <row r="10868" spans="2:2" ht="16" x14ac:dyDescent="0.2">
      <c r="B10868" s="9"/>
    </row>
    <row r="10869" spans="2:2" ht="16" x14ac:dyDescent="0.2">
      <c r="B10869" s="9"/>
    </row>
    <row r="10870" spans="2:2" ht="16" x14ac:dyDescent="0.2">
      <c r="B10870" s="9"/>
    </row>
    <row r="10871" spans="2:2" ht="16" x14ac:dyDescent="0.2">
      <c r="B10871" s="9"/>
    </row>
    <row r="10872" spans="2:2" ht="16" x14ac:dyDescent="0.2">
      <c r="B10872" s="9"/>
    </row>
    <row r="10873" spans="2:2" ht="16" x14ac:dyDescent="0.2">
      <c r="B10873" s="9"/>
    </row>
    <row r="10874" spans="2:2" ht="16" x14ac:dyDescent="0.2">
      <c r="B10874" s="9"/>
    </row>
    <row r="10875" spans="2:2" ht="16" x14ac:dyDescent="0.2">
      <c r="B10875" s="9"/>
    </row>
    <row r="10876" spans="2:2" ht="16" x14ac:dyDescent="0.2">
      <c r="B10876" s="9"/>
    </row>
    <row r="10877" spans="2:2" ht="16" x14ac:dyDescent="0.2">
      <c r="B10877" s="9"/>
    </row>
    <row r="10878" spans="2:2" ht="16" x14ac:dyDescent="0.2">
      <c r="B10878" s="9"/>
    </row>
    <row r="10879" spans="2:2" ht="16" x14ac:dyDescent="0.2">
      <c r="B10879" s="9"/>
    </row>
    <row r="10880" spans="2:2" ht="16" x14ac:dyDescent="0.2">
      <c r="B10880" s="9"/>
    </row>
    <row r="10881" spans="2:2" ht="16" x14ac:dyDescent="0.2">
      <c r="B10881" s="9"/>
    </row>
    <row r="10882" spans="2:2" ht="16" x14ac:dyDescent="0.2">
      <c r="B10882" s="9"/>
    </row>
    <row r="10883" spans="2:2" ht="16" x14ac:dyDescent="0.2">
      <c r="B10883" s="9"/>
    </row>
    <row r="10884" spans="2:2" ht="16" x14ac:dyDescent="0.2">
      <c r="B10884" s="9"/>
    </row>
    <row r="10885" spans="2:2" ht="16" x14ac:dyDescent="0.2">
      <c r="B10885" s="9"/>
    </row>
    <row r="10886" spans="2:2" ht="16" x14ac:dyDescent="0.2">
      <c r="B10886" s="9"/>
    </row>
    <row r="10887" spans="2:2" ht="16" x14ac:dyDescent="0.2">
      <c r="B10887" s="9"/>
    </row>
    <row r="10888" spans="2:2" ht="16" x14ac:dyDescent="0.2">
      <c r="B10888" s="9"/>
    </row>
    <row r="10889" spans="2:2" ht="16" x14ac:dyDescent="0.2">
      <c r="B10889" s="9"/>
    </row>
    <row r="10890" spans="2:2" ht="16" x14ac:dyDescent="0.2">
      <c r="B10890" s="9"/>
    </row>
    <row r="10891" spans="2:2" ht="16" x14ac:dyDescent="0.2">
      <c r="B10891" s="9"/>
    </row>
    <row r="10892" spans="2:2" ht="16" x14ac:dyDescent="0.2">
      <c r="B10892" s="9"/>
    </row>
    <row r="10893" spans="2:2" ht="16" x14ac:dyDescent="0.2">
      <c r="B10893" s="9"/>
    </row>
    <row r="10894" spans="2:2" ht="16" x14ac:dyDescent="0.2">
      <c r="B10894" s="9"/>
    </row>
    <row r="10895" spans="2:2" ht="16" x14ac:dyDescent="0.2">
      <c r="B10895" s="9"/>
    </row>
    <row r="10896" spans="2:2" ht="16" x14ac:dyDescent="0.2">
      <c r="B10896" s="9"/>
    </row>
    <row r="10897" spans="2:2" ht="16" x14ac:dyDescent="0.2">
      <c r="B10897" s="9"/>
    </row>
    <row r="10898" spans="2:2" ht="16" x14ac:dyDescent="0.2">
      <c r="B10898" s="9"/>
    </row>
    <row r="10899" spans="2:2" ht="16" x14ac:dyDescent="0.2">
      <c r="B10899" s="9"/>
    </row>
    <row r="10900" spans="2:2" ht="16" x14ac:dyDescent="0.2">
      <c r="B10900" s="9"/>
    </row>
    <row r="10901" spans="2:2" ht="16" x14ac:dyDescent="0.2">
      <c r="B10901" s="9"/>
    </row>
    <row r="10902" spans="2:2" ht="16" x14ac:dyDescent="0.2">
      <c r="B10902" s="9"/>
    </row>
    <row r="10903" spans="2:2" ht="16" x14ac:dyDescent="0.2">
      <c r="B10903" s="9"/>
    </row>
    <row r="10904" spans="2:2" ht="16" x14ac:dyDescent="0.2">
      <c r="B10904" s="9"/>
    </row>
    <row r="10905" spans="2:2" ht="16" x14ac:dyDescent="0.2">
      <c r="B10905" s="9"/>
    </row>
    <row r="10906" spans="2:2" ht="16" x14ac:dyDescent="0.2">
      <c r="B10906" s="9"/>
    </row>
    <row r="10907" spans="2:2" ht="16" x14ac:dyDescent="0.2">
      <c r="B10907" s="9"/>
    </row>
    <row r="10908" spans="2:2" ht="16" x14ac:dyDescent="0.2">
      <c r="B10908" s="9"/>
    </row>
    <row r="10909" spans="2:2" ht="16" x14ac:dyDescent="0.2">
      <c r="B10909" s="9"/>
    </row>
    <row r="10910" spans="2:2" ht="16" x14ac:dyDescent="0.2">
      <c r="B10910" s="9"/>
    </row>
    <row r="10911" spans="2:2" ht="16" x14ac:dyDescent="0.2">
      <c r="B10911" s="9"/>
    </row>
    <row r="10912" spans="2:2" ht="16" x14ac:dyDescent="0.2">
      <c r="B10912" s="9"/>
    </row>
    <row r="10913" spans="2:2" ht="16" x14ac:dyDescent="0.2">
      <c r="B10913" s="9"/>
    </row>
    <row r="10914" spans="2:2" ht="16" x14ac:dyDescent="0.2">
      <c r="B10914" s="9"/>
    </row>
    <row r="10915" spans="2:2" ht="16" x14ac:dyDescent="0.2">
      <c r="B10915" s="9"/>
    </row>
    <row r="10916" spans="2:2" ht="16" x14ac:dyDescent="0.2">
      <c r="B10916" s="9"/>
    </row>
    <row r="10917" spans="2:2" ht="16" x14ac:dyDescent="0.2">
      <c r="B10917" s="9"/>
    </row>
    <row r="10918" spans="2:2" ht="16" x14ac:dyDescent="0.2">
      <c r="B10918" s="9"/>
    </row>
    <row r="10919" spans="2:2" ht="16" x14ac:dyDescent="0.2">
      <c r="B10919" s="9"/>
    </row>
    <row r="10920" spans="2:2" ht="16" x14ac:dyDescent="0.2">
      <c r="B10920" s="9"/>
    </row>
    <row r="10921" spans="2:2" ht="16" x14ac:dyDescent="0.2">
      <c r="B10921" s="9"/>
    </row>
    <row r="10922" spans="2:2" ht="16" x14ac:dyDescent="0.2">
      <c r="B10922" s="9"/>
    </row>
    <row r="10923" spans="2:2" ht="16" x14ac:dyDescent="0.2">
      <c r="B10923" s="9"/>
    </row>
    <row r="10924" spans="2:2" ht="16" x14ac:dyDescent="0.2">
      <c r="B10924" s="9"/>
    </row>
    <row r="10925" spans="2:2" ht="16" x14ac:dyDescent="0.2">
      <c r="B10925" s="9"/>
    </row>
    <row r="10926" spans="2:2" ht="16" x14ac:dyDescent="0.2">
      <c r="B10926" s="9"/>
    </row>
    <row r="10927" spans="2:2" ht="16" x14ac:dyDescent="0.2">
      <c r="B10927" s="9"/>
    </row>
    <row r="10928" spans="2:2" ht="16" x14ac:dyDescent="0.2">
      <c r="B10928" s="9"/>
    </row>
    <row r="10929" spans="2:2" ht="16" x14ac:dyDescent="0.2">
      <c r="B10929" s="9"/>
    </row>
    <row r="10930" spans="2:2" ht="16" x14ac:dyDescent="0.2">
      <c r="B10930" s="9"/>
    </row>
    <row r="10931" spans="2:2" ht="16" x14ac:dyDescent="0.2">
      <c r="B10931" s="9"/>
    </row>
    <row r="10932" spans="2:2" ht="16" x14ac:dyDescent="0.2">
      <c r="B10932" s="9"/>
    </row>
    <row r="10933" spans="2:2" ht="16" x14ac:dyDescent="0.2">
      <c r="B10933" s="9"/>
    </row>
    <row r="10934" spans="2:2" ht="16" x14ac:dyDescent="0.2">
      <c r="B10934" s="9"/>
    </row>
    <row r="10935" spans="2:2" ht="16" x14ac:dyDescent="0.2">
      <c r="B10935" s="9"/>
    </row>
    <row r="10936" spans="2:2" ht="16" x14ac:dyDescent="0.2">
      <c r="B10936" s="9"/>
    </row>
    <row r="10937" spans="2:2" ht="16" x14ac:dyDescent="0.2">
      <c r="B10937" s="9"/>
    </row>
    <row r="10938" spans="2:2" ht="16" x14ac:dyDescent="0.2">
      <c r="B10938" s="9"/>
    </row>
    <row r="10939" spans="2:2" ht="16" x14ac:dyDescent="0.2">
      <c r="B10939" s="9"/>
    </row>
    <row r="10940" spans="2:2" ht="16" x14ac:dyDescent="0.2">
      <c r="B10940" s="9"/>
    </row>
    <row r="10941" spans="2:2" ht="16" x14ac:dyDescent="0.2">
      <c r="B10941" s="9"/>
    </row>
    <row r="10942" spans="2:2" ht="16" x14ac:dyDescent="0.2">
      <c r="B10942" s="9"/>
    </row>
    <row r="10943" spans="2:2" ht="16" x14ac:dyDescent="0.2">
      <c r="B10943" s="9"/>
    </row>
    <row r="10944" spans="2:2" ht="16" x14ac:dyDescent="0.2">
      <c r="B10944" s="9"/>
    </row>
    <row r="10945" spans="2:2" ht="16" x14ac:dyDescent="0.2">
      <c r="B10945" s="9"/>
    </row>
    <row r="10946" spans="2:2" ht="16" x14ac:dyDescent="0.2">
      <c r="B10946" s="9"/>
    </row>
    <row r="10947" spans="2:2" ht="16" x14ac:dyDescent="0.2">
      <c r="B10947" s="9"/>
    </row>
    <row r="10948" spans="2:2" ht="16" x14ac:dyDescent="0.2">
      <c r="B10948" s="9"/>
    </row>
    <row r="10949" spans="2:2" ht="16" x14ac:dyDescent="0.2">
      <c r="B10949" s="9"/>
    </row>
    <row r="10950" spans="2:2" ht="16" x14ac:dyDescent="0.2">
      <c r="B10950" s="9"/>
    </row>
    <row r="10951" spans="2:2" ht="16" x14ac:dyDescent="0.2">
      <c r="B10951" s="9"/>
    </row>
    <row r="10952" spans="2:2" ht="16" x14ac:dyDescent="0.2">
      <c r="B10952" s="9"/>
    </row>
    <row r="10953" spans="2:2" ht="16" x14ac:dyDescent="0.2">
      <c r="B10953" s="9"/>
    </row>
    <row r="10954" spans="2:2" ht="16" x14ac:dyDescent="0.2">
      <c r="B10954" s="9"/>
    </row>
    <row r="10955" spans="2:2" ht="16" x14ac:dyDescent="0.2">
      <c r="B10955" s="9"/>
    </row>
    <row r="10956" spans="2:2" ht="16" x14ac:dyDescent="0.2">
      <c r="B10956" s="9"/>
    </row>
    <row r="10957" spans="2:2" ht="16" x14ac:dyDescent="0.2">
      <c r="B10957" s="9"/>
    </row>
    <row r="10958" spans="2:2" ht="16" x14ac:dyDescent="0.2">
      <c r="B10958" s="9"/>
    </row>
    <row r="10959" spans="2:2" ht="16" x14ac:dyDescent="0.2">
      <c r="B10959" s="9"/>
    </row>
    <row r="10960" spans="2:2" ht="16" x14ac:dyDescent="0.2">
      <c r="B10960" s="9"/>
    </row>
    <row r="10961" spans="2:2" ht="16" x14ac:dyDescent="0.2">
      <c r="B10961" s="9"/>
    </row>
    <row r="10962" spans="2:2" ht="16" x14ac:dyDescent="0.2">
      <c r="B10962" s="9"/>
    </row>
    <row r="10963" spans="2:2" ht="16" x14ac:dyDescent="0.2">
      <c r="B10963" s="9"/>
    </row>
    <row r="10964" spans="2:2" ht="16" x14ac:dyDescent="0.2">
      <c r="B10964" s="9"/>
    </row>
    <row r="10965" spans="2:2" ht="16" x14ac:dyDescent="0.2">
      <c r="B10965" s="9"/>
    </row>
    <row r="10966" spans="2:2" ht="16" x14ac:dyDescent="0.2">
      <c r="B10966" s="9"/>
    </row>
    <row r="10967" spans="2:2" ht="16" x14ac:dyDescent="0.2">
      <c r="B10967" s="9"/>
    </row>
    <row r="10968" spans="2:2" ht="16" x14ac:dyDescent="0.2">
      <c r="B10968" s="9"/>
    </row>
    <row r="10969" spans="2:2" ht="16" x14ac:dyDescent="0.2">
      <c r="B10969" s="9"/>
    </row>
    <row r="10970" spans="2:2" ht="16" x14ac:dyDescent="0.2">
      <c r="B10970" s="9"/>
    </row>
    <row r="10971" spans="2:2" ht="16" x14ac:dyDescent="0.2">
      <c r="B10971" s="9"/>
    </row>
    <row r="10972" spans="2:2" ht="16" x14ac:dyDescent="0.2">
      <c r="B10972" s="9"/>
    </row>
    <row r="10973" spans="2:2" ht="16" x14ac:dyDescent="0.2">
      <c r="B10973" s="9"/>
    </row>
    <row r="10974" spans="2:2" ht="16" x14ac:dyDescent="0.2">
      <c r="B10974" s="9"/>
    </row>
    <row r="10975" spans="2:2" ht="16" x14ac:dyDescent="0.2">
      <c r="B10975" s="9"/>
    </row>
    <row r="10976" spans="2:2" ht="16" x14ac:dyDescent="0.2">
      <c r="B10976" s="9"/>
    </row>
    <row r="10977" spans="2:2" ht="16" x14ac:dyDescent="0.2">
      <c r="B10977" s="9"/>
    </row>
    <row r="10978" spans="2:2" ht="16" x14ac:dyDescent="0.2">
      <c r="B10978" s="9"/>
    </row>
    <row r="10979" spans="2:2" ht="16" x14ac:dyDescent="0.2">
      <c r="B10979" s="9"/>
    </row>
    <row r="10980" spans="2:2" ht="16" x14ac:dyDescent="0.2">
      <c r="B10980" s="9"/>
    </row>
    <row r="10981" spans="2:2" ht="16" x14ac:dyDescent="0.2">
      <c r="B10981" s="9"/>
    </row>
    <row r="10982" spans="2:2" ht="16" x14ac:dyDescent="0.2">
      <c r="B10982" s="9"/>
    </row>
    <row r="10983" spans="2:2" ht="16" x14ac:dyDescent="0.2">
      <c r="B10983" s="9"/>
    </row>
    <row r="10984" spans="2:2" ht="16" x14ac:dyDescent="0.2">
      <c r="B10984" s="9"/>
    </row>
    <row r="10985" spans="2:2" ht="16" x14ac:dyDescent="0.2">
      <c r="B10985" s="9"/>
    </row>
    <row r="10986" spans="2:2" ht="16" x14ac:dyDescent="0.2">
      <c r="B10986" s="9"/>
    </row>
    <row r="10987" spans="2:2" ht="16" x14ac:dyDescent="0.2">
      <c r="B10987" s="9"/>
    </row>
    <row r="10988" spans="2:2" ht="16" x14ac:dyDescent="0.2">
      <c r="B10988" s="9"/>
    </row>
    <row r="10989" spans="2:2" ht="16" x14ac:dyDescent="0.2">
      <c r="B10989" s="9"/>
    </row>
    <row r="10990" spans="2:2" ht="16" x14ac:dyDescent="0.2">
      <c r="B10990" s="9"/>
    </row>
    <row r="10991" spans="2:2" ht="16" x14ac:dyDescent="0.2">
      <c r="B10991" s="9"/>
    </row>
    <row r="10992" spans="2:2" ht="16" x14ac:dyDescent="0.2">
      <c r="B10992" s="9"/>
    </row>
    <row r="10993" spans="2:2" ht="16" x14ac:dyDescent="0.2">
      <c r="B10993" s="9"/>
    </row>
    <row r="10994" spans="2:2" ht="16" x14ac:dyDescent="0.2">
      <c r="B10994" s="9"/>
    </row>
    <row r="10995" spans="2:2" ht="16" x14ac:dyDescent="0.2">
      <c r="B10995" s="9"/>
    </row>
    <row r="10996" spans="2:2" ht="16" x14ac:dyDescent="0.2">
      <c r="B10996" s="9"/>
    </row>
    <row r="10997" spans="2:2" ht="16" x14ac:dyDescent="0.2">
      <c r="B10997" s="9"/>
    </row>
    <row r="10998" spans="2:2" ht="16" x14ac:dyDescent="0.2">
      <c r="B10998" s="9"/>
    </row>
    <row r="10999" spans="2:2" ht="16" x14ac:dyDescent="0.2">
      <c r="B10999" s="9"/>
    </row>
    <row r="11000" spans="2:2" ht="16" x14ac:dyDescent="0.2">
      <c r="B11000" s="9"/>
    </row>
    <row r="11001" spans="2:2" ht="16" x14ac:dyDescent="0.2">
      <c r="B11001" s="9"/>
    </row>
    <row r="11002" spans="2:2" ht="16" x14ac:dyDescent="0.2">
      <c r="B11002" s="9"/>
    </row>
    <row r="11003" spans="2:2" ht="16" x14ac:dyDescent="0.2">
      <c r="B11003" s="9"/>
    </row>
    <row r="11004" spans="2:2" ht="16" x14ac:dyDescent="0.2">
      <c r="B11004" s="9"/>
    </row>
    <row r="11005" spans="2:2" ht="16" x14ac:dyDescent="0.2">
      <c r="B11005" s="9"/>
    </row>
    <row r="11006" spans="2:2" ht="16" x14ac:dyDescent="0.2">
      <c r="B11006" s="9"/>
    </row>
    <row r="11007" spans="2:2" ht="16" x14ac:dyDescent="0.2">
      <c r="B11007" s="9"/>
    </row>
    <row r="11008" spans="2:2" ht="16" x14ac:dyDescent="0.2">
      <c r="B11008" s="9"/>
    </row>
    <row r="11009" spans="2:2" ht="16" x14ac:dyDescent="0.2">
      <c r="B11009" s="9"/>
    </row>
    <row r="11010" spans="2:2" ht="16" x14ac:dyDescent="0.2">
      <c r="B11010" s="9"/>
    </row>
    <row r="11011" spans="2:2" ht="16" x14ac:dyDescent="0.2">
      <c r="B11011" s="9"/>
    </row>
    <row r="11012" spans="2:2" ht="16" x14ac:dyDescent="0.2">
      <c r="B11012" s="9"/>
    </row>
    <row r="11013" spans="2:2" ht="16" x14ac:dyDescent="0.2">
      <c r="B11013" s="9"/>
    </row>
    <row r="11014" spans="2:2" ht="16" x14ac:dyDescent="0.2">
      <c r="B11014" s="9"/>
    </row>
    <row r="11015" spans="2:2" ht="16" x14ac:dyDescent="0.2">
      <c r="B11015" s="9"/>
    </row>
    <row r="11016" spans="2:2" ht="16" x14ac:dyDescent="0.2">
      <c r="B11016" s="9"/>
    </row>
    <row r="11017" spans="2:2" ht="16" x14ac:dyDescent="0.2">
      <c r="B11017" s="9"/>
    </row>
    <row r="11018" spans="2:2" ht="16" x14ac:dyDescent="0.2">
      <c r="B11018" s="9"/>
    </row>
    <row r="11019" spans="2:2" ht="16" x14ac:dyDescent="0.2">
      <c r="B11019" s="9"/>
    </row>
    <row r="11020" spans="2:2" ht="16" x14ac:dyDescent="0.2">
      <c r="B11020" s="9"/>
    </row>
    <row r="11021" spans="2:2" ht="16" x14ac:dyDescent="0.2">
      <c r="B11021" s="9"/>
    </row>
    <row r="11022" spans="2:2" ht="16" x14ac:dyDescent="0.2">
      <c r="B11022" s="9"/>
    </row>
    <row r="11023" spans="2:2" ht="16" x14ac:dyDescent="0.2">
      <c r="B11023" s="9"/>
    </row>
    <row r="11024" spans="2:2" ht="16" x14ac:dyDescent="0.2">
      <c r="B11024" s="9"/>
    </row>
    <row r="11025" spans="2:2" ht="16" x14ac:dyDescent="0.2">
      <c r="B11025" s="9"/>
    </row>
    <row r="11026" spans="2:2" ht="16" x14ac:dyDescent="0.2">
      <c r="B11026" s="9"/>
    </row>
    <row r="11027" spans="2:2" ht="16" x14ac:dyDescent="0.2">
      <c r="B11027" s="9"/>
    </row>
    <row r="11028" spans="2:2" ht="16" x14ac:dyDescent="0.2">
      <c r="B11028" s="9"/>
    </row>
    <row r="11029" spans="2:2" ht="16" x14ac:dyDescent="0.2">
      <c r="B11029" s="9"/>
    </row>
    <row r="11030" spans="2:2" ht="16" x14ac:dyDescent="0.2">
      <c r="B11030" s="9"/>
    </row>
    <row r="11031" spans="2:2" ht="16" x14ac:dyDescent="0.2">
      <c r="B11031" s="9"/>
    </row>
    <row r="11032" spans="2:2" ht="16" x14ac:dyDescent="0.2">
      <c r="B11032" s="9"/>
    </row>
    <row r="11033" spans="2:2" ht="16" x14ac:dyDescent="0.2">
      <c r="B11033" s="9"/>
    </row>
    <row r="11034" spans="2:2" ht="16" x14ac:dyDescent="0.2">
      <c r="B11034" s="9"/>
    </row>
    <row r="11035" spans="2:2" ht="16" x14ac:dyDescent="0.2">
      <c r="B11035" s="9"/>
    </row>
    <row r="11036" spans="2:2" ht="16" x14ac:dyDescent="0.2">
      <c r="B11036" s="9"/>
    </row>
    <row r="11037" spans="2:2" ht="16" x14ac:dyDescent="0.2">
      <c r="B11037" s="9"/>
    </row>
    <row r="11038" spans="2:2" ht="16" x14ac:dyDescent="0.2">
      <c r="B11038" s="9"/>
    </row>
    <row r="11039" spans="2:2" ht="16" x14ac:dyDescent="0.2">
      <c r="B11039" s="9"/>
    </row>
    <row r="11040" spans="2:2" ht="16" x14ac:dyDescent="0.2">
      <c r="B11040" s="9"/>
    </row>
    <row r="11041" spans="2:2" ht="16" x14ac:dyDescent="0.2">
      <c r="B11041" s="9"/>
    </row>
    <row r="11042" spans="2:2" ht="16" x14ac:dyDescent="0.2">
      <c r="B11042" s="9"/>
    </row>
    <row r="11043" spans="2:2" ht="16" x14ac:dyDescent="0.2">
      <c r="B11043" s="9"/>
    </row>
    <row r="11044" spans="2:2" ht="16" x14ac:dyDescent="0.2">
      <c r="B11044" s="9"/>
    </row>
    <row r="11045" spans="2:2" ht="16" x14ac:dyDescent="0.2">
      <c r="B11045" s="9"/>
    </row>
    <row r="11046" spans="2:2" ht="16" x14ac:dyDescent="0.2">
      <c r="B11046" s="9"/>
    </row>
    <row r="11047" spans="2:2" ht="16" x14ac:dyDescent="0.2">
      <c r="B11047" s="9"/>
    </row>
    <row r="11048" spans="2:2" ht="16" x14ac:dyDescent="0.2">
      <c r="B11048" s="9"/>
    </row>
    <row r="11049" spans="2:2" ht="16" x14ac:dyDescent="0.2">
      <c r="B11049" s="9"/>
    </row>
    <row r="11050" spans="2:2" ht="16" x14ac:dyDescent="0.2">
      <c r="B11050" s="9"/>
    </row>
    <row r="11051" spans="2:2" ht="16" x14ac:dyDescent="0.2">
      <c r="B11051" s="9"/>
    </row>
    <row r="11052" spans="2:2" ht="16" x14ac:dyDescent="0.2">
      <c r="B11052" s="9"/>
    </row>
    <row r="11053" spans="2:2" ht="16" x14ac:dyDescent="0.2">
      <c r="B11053" s="9"/>
    </row>
    <row r="11054" spans="2:2" ht="16" x14ac:dyDescent="0.2">
      <c r="B11054" s="9"/>
    </row>
    <row r="11055" spans="2:2" ht="16" x14ac:dyDescent="0.2">
      <c r="B11055" s="9"/>
    </row>
    <row r="11056" spans="2:2" ht="16" x14ac:dyDescent="0.2">
      <c r="B11056" s="9"/>
    </row>
    <row r="11057" spans="2:2" ht="16" x14ac:dyDescent="0.2">
      <c r="B11057" s="9"/>
    </row>
    <row r="11058" spans="2:2" ht="16" x14ac:dyDescent="0.2">
      <c r="B11058" s="9"/>
    </row>
    <row r="11059" spans="2:2" ht="16" x14ac:dyDescent="0.2">
      <c r="B11059" s="9"/>
    </row>
    <row r="11060" spans="2:2" ht="16" x14ac:dyDescent="0.2">
      <c r="B11060" s="9"/>
    </row>
    <row r="11061" spans="2:2" ht="16" x14ac:dyDescent="0.2">
      <c r="B11061" s="9"/>
    </row>
    <row r="11062" spans="2:2" ht="16" x14ac:dyDescent="0.2">
      <c r="B11062" s="9"/>
    </row>
    <row r="11063" spans="2:2" ht="16" x14ac:dyDescent="0.2">
      <c r="B11063" s="9"/>
    </row>
    <row r="11064" spans="2:2" ht="16" x14ac:dyDescent="0.2">
      <c r="B11064" s="9"/>
    </row>
    <row r="11065" spans="2:2" ht="16" x14ac:dyDescent="0.2">
      <c r="B11065" s="9"/>
    </row>
    <row r="11066" spans="2:2" ht="16" x14ac:dyDescent="0.2">
      <c r="B11066" s="9"/>
    </row>
    <row r="11067" spans="2:2" ht="16" x14ac:dyDescent="0.2">
      <c r="B11067" s="9"/>
    </row>
    <row r="11068" spans="2:2" ht="16" x14ac:dyDescent="0.2">
      <c r="B11068" s="9"/>
    </row>
    <row r="11069" spans="2:2" ht="16" x14ac:dyDescent="0.2">
      <c r="B11069" s="9"/>
    </row>
    <row r="11070" spans="2:2" ht="16" x14ac:dyDescent="0.2">
      <c r="B11070" s="9"/>
    </row>
    <row r="11071" spans="2:2" ht="16" x14ac:dyDescent="0.2">
      <c r="B11071" s="9"/>
    </row>
    <row r="11072" spans="2:2" ht="16" x14ac:dyDescent="0.2">
      <c r="B11072" s="9"/>
    </row>
    <row r="11073" spans="2:2" ht="16" x14ac:dyDescent="0.2">
      <c r="B11073" s="9"/>
    </row>
    <row r="11074" spans="2:2" ht="16" x14ac:dyDescent="0.2">
      <c r="B11074" s="9"/>
    </row>
    <row r="11075" spans="2:2" ht="16" x14ac:dyDescent="0.2">
      <c r="B11075" s="9"/>
    </row>
    <row r="11076" spans="2:2" ht="16" x14ac:dyDescent="0.2">
      <c r="B11076" s="9"/>
    </row>
    <row r="11077" spans="2:2" ht="16" x14ac:dyDescent="0.2">
      <c r="B11077" s="9"/>
    </row>
    <row r="11078" spans="2:2" ht="16" x14ac:dyDescent="0.2">
      <c r="B11078" s="9"/>
    </row>
    <row r="11079" spans="2:2" ht="16" x14ac:dyDescent="0.2">
      <c r="B11079" s="9"/>
    </row>
    <row r="11080" spans="2:2" ht="16" x14ac:dyDescent="0.2">
      <c r="B11080" s="9"/>
    </row>
    <row r="11081" spans="2:2" ht="16" x14ac:dyDescent="0.2">
      <c r="B11081" s="9"/>
    </row>
    <row r="11082" spans="2:2" ht="16" x14ac:dyDescent="0.2">
      <c r="B11082" s="9"/>
    </row>
    <row r="11083" spans="2:2" ht="16" x14ac:dyDescent="0.2">
      <c r="B11083" s="9"/>
    </row>
    <row r="11084" spans="2:2" ht="16" x14ac:dyDescent="0.2">
      <c r="B11084" s="9"/>
    </row>
    <row r="11085" spans="2:2" ht="16" x14ac:dyDescent="0.2">
      <c r="B11085" s="9"/>
    </row>
    <row r="11086" spans="2:2" ht="16" x14ac:dyDescent="0.2">
      <c r="B11086" s="9"/>
    </row>
    <row r="11087" spans="2:2" ht="16" x14ac:dyDescent="0.2">
      <c r="B11087" s="9"/>
    </row>
    <row r="11088" spans="2:2" ht="16" x14ac:dyDescent="0.2">
      <c r="B11088" s="9"/>
    </row>
    <row r="11089" spans="2:2" ht="16" x14ac:dyDescent="0.2">
      <c r="B11089" s="9"/>
    </row>
    <row r="11090" spans="2:2" ht="16" x14ac:dyDescent="0.2">
      <c r="B11090" s="9"/>
    </row>
    <row r="11091" spans="2:2" ht="16" x14ac:dyDescent="0.2">
      <c r="B11091" s="9"/>
    </row>
    <row r="11092" spans="2:2" ht="16" x14ac:dyDescent="0.2">
      <c r="B11092" s="9"/>
    </row>
    <row r="11093" spans="2:2" ht="16" x14ac:dyDescent="0.2">
      <c r="B11093" s="9"/>
    </row>
    <row r="11094" spans="2:2" ht="16" x14ac:dyDescent="0.2">
      <c r="B11094" s="9"/>
    </row>
    <row r="11095" spans="2:2" ht="16" x14ac:dyDescent="0.2">
      <c r="B11095" s="9"/>
    </row>
    <row r="11096" spans="2:2" ht="16" x14ac:dyDescent="0.2">
      <c r="B11096" s="9"/>
    </row>
    <row r="11097" spans="2:2" ht="16" x14ac:dyDescent="0.2">
      <c r="B11097" s="9"/>
    </row>
    <row r="11098" spans="2:2" ht="16" x14ac:dyDescent="0.2">
      <c r="B11098" s="9"/>
    </row>
    <row r="11099" spans="2:2" ht="16" x14ac:dyDescent="0.2">
      <c r="B11099" s="9"/>
    </row>
    <row r="11100" spans="2:2" ht="16" x14ac:dyDescent="0.2">
      <c r="B11100" s="9"/>
    </row>
    <row r="11101" spans="2:2" ht="16" x14ac:dyDescent="0.2">
      <c r="B11101" s="9"/>
    </row>
    <row r="11102" spans="2:2" ht="16" x14ac:dyDescent="0.2">
      <c r="B11102" s="9"/>
    </row>
    <row r="11103" spans="2:2" ht="16" x14ac:dyDescent="0.2">
      <c r="B11103" s="9"/>
    </row>
    <row r="11104" spans="2:2" ht="16" x14ac:dyDescent="0.2">
      <c r="B11104" s="9"/>
    </row>
    <row r="11105" spans="2:2" ht="16" x14ac:dyDescent="0.2">
      <c r="B11105" s="9"/>
    </row>
    <row r="11106" spans="2:2" ht="16" x14ac:dyDescent="0.2">
      <c r="B11106" s="9"/>
    </row>
    <row r="11107" spans="2:2" ht="16" x14ac:dyDescent="0.2">
      <c r="B11107" s="9"/>
    </row>
    <row r="11108" spans="2:2" ht="16" x14ac:dyDescent="0.2">
      <c r="B11108" s="9"/>
    </row>
    <row r="11109" spans="2:2" ht="16" x14ac:dyDescent="0.2">
      <c r="B11109" s="9"/>
    </row>
    <row r="11110" spans="2:2" ht="16" x14ac:dyDescent="0.2">
      <c r="B11110" s="9"/>
    </row>
    <row r="11111" spans="2:2" ht="16" x14ac:dyDescent="0.2">
      <c r="B11111" s="9"/>
    </row>
    <row r="11112" spans="2:2" ht="16" x14ac:dyDescent="0.2">
      <c r="B11112" s="9"/>
    </row>
    <row r="11113" spans="2:2" ht="16" x14ac:dyDescent="0.2">
      <c r="B11113" s="9"/>
    </row>
    <row r="11114" spans="2:2" ht="16" x14ac:dyDescent="0.2">
      <c r="B11114" s="9"/>
    </row>
    <row r="11115" spans="2:2" ht="16" x14ac:dyDescent="0.2">
      <c r="B11115" s="9"/>
    </row>
    <row r="11116" spans="2:2" ht="16" x14ac:dyDescent="0.2">
      <c r="B11116" s="9"/>
    </row>
    <row r="11117" spans="2:2" ht="16" x14ac:dyDescent="0.2">
      <c r="B11117" s="9"/>
    </row>
    <row r="11118" spans="2:2" ht="16" x14ac:dyDescent="0.2">
      <c r="B11118" s="9"/>
    </row>
    <row r="11119" spans="2:2" ht="16" x14ac:dyDescent="0.2">
      <c r="B11119" s="9"/>
    </row>
    <row r="11120" spans="2:2" ht="16" x14ac:dyDescent="0.2">
      <c r="B11120" s="9"/>
    </row>
    <row r="11121" spans="2:2" ht="16" x14ac:dyDescent="0.2">
      <c r="B11121" s="9"/>
    </row>
    <row r="11122" spans="2:2" ht="16" x14ac:dyDescent="0.2">
      <c r="B11122" s="9"/>
    </row>
    <row r="11123" spans="2:2" ht="16" x14ac:dyDescent="0.2">
      <c r="B11123" s="9"/>
    </row>
    <row r="11124" spans="2:2" ht="16" x14ac:dyDescent="0.2">
      <c r="B11124" s="9"/>
    </row>
    <row r="11125" spans="2:2" ht="16" x14ac:dyDescent="0.2">
      <c r="B11125" s="9"/>
    </row>
    <row r="11126" spans="2:2" ht="16" x14ac:dyDescent="0.2">
      <c r="B11126" s="9"/>
    </row>
    <row r="11127" spans="2:2" ht="16" x14ac:dyDescent="0.2">
      <c r="B11127" s="9"/>
    </row>
    <row r="11128" spans="2:2" ht="16" x14ac:dyDescent="0.2">
      <c r="B11128" s="9"/>
    </row>
    <row r="11129" spans="2:2" ht="16" x14ac:dyDescent="0.2">
      <c r="B11129" s="9"/>
    </row>
    <row r="11130" spans="2:2" ht="16" x14ac:dyDescent="0.2">
      <c r="B11130" s="9"/>
    </row>
    <row r="11131" spans="2:2" ht="16" x14ac:dyDescent="0.2">
      <c r="B11131" s="9"/>
    </row>
    <row r="11132" spans="2:2" ht="16" x14ac:dyDescent="0.2">
      <c r="B11132" s="9"/>
    </row>
    <row r="11133" spans="2:2" ht="16" x14ac:dyDescent="0.2">
      <c r="B11133" s="9"/>
    </row>
    <row r="11134" spans="2:2" ht="16" x14ac:dyDescent="0.2">
      <c r="B11134" s="9"/>
    </row>
    <row r="11135" spans="2:2" ht="16" x14ac:dyDescent="0.2">
      <c r="B11135" s="9"/>
    </row>
    <row r="11136" spans="2:2" ht="16" x14ac:dyDescent="0.2">
      <c r="B11136" s="9"/>
    </row>
    <row r="11137" spans="2:2" ht="16" x14ac:dyDescent="0.2">
      <c r="B11137" s="9"/>
    </row>
    <row r="11138" spans="2:2" ht="16" x14ac:dyDescent="0.2">
      <c r="B11138" s="9"/>
    </row>
    <row r="11139" spans="2:2" ht="16" x14ac:dyDescent="0.2">
      <c r="B11139" s="9"/>
    </row>
    <row r="11140" spans="2:2" ht="16" x14ac:dyDescent="0.2">
      <c r="B11140" s="9"/>
    </row>
    <row r="11141" spans="2:2" ht="16" x14ac:dyDescent="0.2">
      <c r="B11141" s="9"/>
    </row>
    <row r="11142" spans="2:2" ht="16" x14ac:dyDescent="0.2">
      <c r="B11142" s="9"/>
    </row>
    <row r="11143" spans="2:2" ht="16" x14ac:dyDescent="0.2">
      <c r="B11143" s="9"/>
    </row>
    <row r="11144" spans="2:2" ht="16" x14ac:dyDescent="0.2">
      <c r="B11144" s="9"/>
    </row>
    <row r="11145" spans="2:2" ht="16" x14ac:dyDescent="0.2">
      <c r="B11145" s="9"/>
    </row>
    <row r="11146" spans="2:2" ht="16" x14ac:dyDescent="0.2">
      <c r="B11146" s="9"/>
    </row>
    <row r="11147" spans="2:2" ht="16" x14ac:dyDescent="0.2">
      <c r="B11147" s="9"/>
    </row>
    <row r="11148" spans="2:2" ht="16" x14ac:dyDescent="0.2">
      <c r="B11148" s="9"/>
    </row>
    <row r="11149" spans="2:2" ht="16" x14ac:dyDescent="0.2">
      <c r="B11149" s="9"/>
    </row>
    <row r="11150" spans="2:2" ht="16" x14ac:dyDescent="0.2">
      <c r="B11150" s="9"/>
    </row>
    <row r="11151" spans="2:2" ht="16" x14ac:dyDescent="0.2">
      <c r="B11151" s="9"/>
    </row>
    <row r="11152" spans="2:2" ht="16" x14ac:dyDescent="0.2">
      <c r="B11152" s="9"/>
    </row>
    <row r="11153" spans="2:2" ht="16" x14ac:dyDescent="0.2">
      <c r="B11153" s="9"/>
    </row>
    <row r="11154" spans="2:2" ht="16" x14ac:dyDescent="0.2">
      <c r="B11154" s="9"/>
    </row>
    <row r="11155" spans="2:2" ht="16" x14ac:dyDescent="0.2">
      <c r="B11155" s="9"/>
    </row>
    <row r="11156" spans="2:2" ht="16" x14ac:dyDescent="0.2">
      <c r="B11156" s="9"/>
    </row>
    <row r="11157" spans="2:2" ht="16" x14ac:dyDescent="0.2">
      <c r="B11157" s="9"/>
    </row>
    <row r="11158" spans="2:2" ht="16" x14ac:dyDescent="0.2">
      <c r="B11158" s="9"/>
    </row>
    <row r="11159" spans="2:2" ht="16" x14ac:dyDescent="0.2">
      <c r="B11159" s="9"/>
    </row>
    <row r="11160" spans="2:2" ht="16" x14ac:dyDescent="0.2">
      <c r="B11160" s="9"/>
    </row>
    <row r="11161" spans="2:2" ht="16" x14ac:dyDescent="0.2">
      <c r="B11161" s="9"/>
    </row>
    <row r="11162" spans="2:2" ht="16" x14ac:dyDescent="0.2">
      <c r="B11162" s="9"/>
    </row>
    <row r="11163" spans="2:2" ht="16" x14ac:dyDescent="0.2">
      <c r="B11163" s="9"/>
    </row>
    <row r="11164" spans="2:2" ht="16" x14ac:dyDescent="0.2">
      <c r="B11164" s="9"/>
    </row>
    <row r="11165" spans="2:2" ht="16" x14ac:dyDescent="0.2">
      <c r="B11165" s="9"/>
    </row>
    <row r="11166" spans="2:2" ht="16" x14ac:dyDescent="0.2">
      <c r="B11166" s="9"/>
    </row>
    <row r="11167" spans="2:2" ht="16" x14ac:dyDescent="0.2">
      <c r="B11167" s="9"/>
    </row>
    <row r="11168" spans="2:2" ht="16" x14ac:dyDescent="0.2">
      <c r="B11168" s="9"/>
    </row>
    <row r="11169" spans="2:2" ht="16" x14ac:dyDescent="0.2">
      <c r="B11169" s="9"/>
    </row>
    <row r="11170" spans="2:2" ht="16" x14ac:dyDescent="0.2">
      <c r="B11170" s="9"/>
    </row>
    <row r="11171" spans="2:2" ht="16" x14ac:dyDescent="0.2">
      <c r="B11171" s="9"/>
    </row>
    <row r="11172" spans="2:2" ht="16" x14ac:dyDescent="0.2">
      <c r="B11172" s="9"/>
    </row>
    <row r="11173" spans="2:2" ht="16" x14ac:dyDescent="0.2">
      <c r="B11173" s="9"/>
    </row>
    <row r="11174" spans="2:2" ht="16" x14ac:dyDescent="0.2">
      <c r="B11174" s="9"/>
    </row>
    <row r="11175" spans="2:2" ht="16" x14ac:dyDescent="0.2">
      <c r="B11175" s="9"/>
    </row>
    <row r="11176" spans="2:2" ht="16" x14ac:dyDescent="0.2">
      <c r="B11176" s="9"/>
    </row>
    <row r="11177" spans="2:2" ht="16" x14ac:dyDescent="0.2">
      <c r="B11177" s="9"/>
    </row>
    <row r="11178" spans="2:2" ht="16" x14ac:dyDescent="0.2">
      <c r="B11178" s="9"/>
    </row>
    <row r="11179" spans="2:2" ht="16" x14ac:dyDescent="0.2">
      <c r="B11179" s="9"/>
    </row>
    <row r="11180" spans="2:2" ht="16" x14ac:dyDescent="0.2">
      <c r="B11180" s="9"/>
    </row>
    <row r="11181" spans="2:2" ht="16" x14ac:dyDescent="0.2">
      <c r="B11181" s="9"/>
    </row>
    <row r="11182" spans="2:2" ht="16" x14ac:dyDescent="0.2">
      <c r="B11182" s="9"/>
    </row>
    <row r="11183" spans="2:2" ht="16" x14ac:dyDescent="0.2">
      <c r="B11183" s="9"/>
    </row>
    <row r="11184" spans="2:2" ht="16" x14ac:dyDescent="0.2">
      <c r="B11184" s="9"/>
    </row>
    <row r="11185" spans="2:2" ht="16" x14ac:dyDescent="0.2">
      <c r="B11185" s="9"/>
    </row>
    <row r="11186" spans="2:2" ht="16" x14ac:dyDescent="0.2">
      <c r="B11186" s="9"/>
    </row>
    <row r="11187" spans="2:2" ht="16" x14ac:dyDescent="0.2">
      <c r="B11187" s="9"/>
    </row>
    <row r="11188" spans="2:2" ht="16" x14ac:dyDescent="0.2">
      <c r="B11188" s="9"/>
    </row>
    <row r="11189" spans="2:2" ht="16" x14ac:dyDescent="0.2">
      <c r="B11189" s="9"/>
    </row>
    <row r="11190" spans="2:2" ht="16" x14ac:dyDescent="0.2">
      <c r="B11190" s="9"/>
    </row>
    <row r="11191" spans="2:2" ht="16" x14ac:dyDescent="0.2">
      <c r="B11191" s="9"/>
    </row>
    <row r="11192" spans="2:2" ht="16" x14ac:dyDescent="0.2">
      <c r="B11192" s="9"/>
    </row>
    <row r="11193" spans="2:2" ht="16" x14ac:dyDescent="0.2">
      <c r="B11193" s="9"/>
    </row>
    <row r="11194" spans="2:2" ht="16" x14ac:dyDescent="0.2">
      <c r="B11194" s="9"/>
    </row>
    <row r="11195" spans="2:2" ht="16" x14ac:dyDescent="0.2">
      <c r="B11195" s="9"/>
    </row>
    <row r="11196" spans="2:2" ht="16" x14ac:dyDescent="0.2">
      <c r="B11196" s="9"/>
    </row>
    <row r="11197" spans="2:2" ht="16" x14ac:dyDescent="0.2">
      <c r="B11197" s="9"/>
    </row>
    <row r="11198" spans="2:2" ht="16" x14ac:dyDescent="0.2">
      <c r="B11198" s="9"/>
    </row>
    <row r="11199" spans="2:2" ht="16" x14ac:dyDescent="0.2">
      <c r="B11199" s="9"/>
    </row>
    <row r="11200" spans="2:2" ht="16" x14ac:dyDescent="0.2">
      <c r="B11200" s="9"/>
    </row>
    <row r="11201" spans="2:2" ht="16" x14ac:dyDescent="0.2">
      <c r="B11201" s="9"/>
    </row>
    <row r="11202" spans="2:2" ht="16" x14ac:dyDescent="0.2">
      <c r="B11202" s="9"/>
    </row>
    <row r="11203" spans="2:2" ht="16" x14ac:dyDescent="0.2">
      <c r="B11203" s="9"/>
    </row>
    <row r="11204" spans="2:2" ht="16" x14ac:dyDescent="0.2">
      <c r="B11204" s="9"/>
    </row>
    <row r="11205" spans="2:2" ht="16" x14ac:dyDescent="0.2">
      <c r="B11205" s="9"/>
    </row>
    <row r="11206" spans="2:2" ht="16" x14ac:dyDescent="0.2">
      <c r="B11206" s="9"/>
    </row>
    <row r="11207" spans="2:2" ht="16" x14ac:dyDescent="0.2">
      <c r="B11207" s="9"/>
    </row>
    <row r="11208" spans="2:2" ht="16" x14ac:dyDescent="0.2">
      <c r="B11208" s="9"/>
    </row>
    <row r="11209" spans="2:2" ht="16" x14ac:dyDescent="0.2">
      <c r="B11209" s="9"/>
    </row>
    <row r="11210" spans="2:2" ht="16" x14ac:dyDescent="0.2">
      <c r="B11210" s="9"/>
    </row>
    <row r="11211" spans="2:2" ht="16" x14ac:dyDescent="0.2">
      <c r="B11211" s="9"/>
    </row>
    <row r="11212" spans="2:2" ht="16" x14ac:dyDescent="0.2">
      <c r="B11212" s="9"/>
    </row>
    <row r="11213" spans="2:2" ht="16" x14ac:dyDescent="0.2">
      <c r="B11213" s="9"/>
    </row>
    <row r="11214" spans="2:2" ht="16" x14ac:dyDescent="0.2">
      <c r="B11214" s="9"/>
    </row>
    <row r="11215" spans="2:2" ht="16" x14ac:dyDescent="0.2">
      <c r="B11215" s="9"/>
    </row>
    <row r="11216" spans="2:2" ht="16" x14ac:dyDescent="0.2">
      <c r="B11216" s="9"/>
    </row>
    <row r="11217" spans="2:2" ht="16" x14ac:dyDescent="0.2">
      <c r="B11217" s="9"/>
    </row>
    <row r="11218" spans="2:2" ht="16" x14ac:dyDescent="0.2">
      <c r="B11218" s="9"/>
    </row>
    <row r="11219" spans="2:2" ht="16" x14ac:dyDescent="0.2">
      <c r="B11219" s="9"/>
    </row>
    <row r="11220" spans="2:2" ht="16" x14ac:dyDescent="0.2">
      <c r="B11220" s="9"/>
    </row>
    <row r="11221" spans="2:2" ht="16" x14ac:dyDescent="0.2">
      <c r="B11221" s="9"/>
    </row>
    <row r="11222" spans="2:2" ht="16" x14ac:dyDescent="0.2">
      <c r="B11222" s="9"/>
    </row>
    <row r="11223" spans="2:2" ht="16" x14ac:dyDescent="0.2">
      <c r="B11223" s="9"/>
    </row>
    <row r="11224" spans="2:2" ht="16" x14ac:dyDescent="0.2">
      <c r="B11224" s="9"/>
    </row>
    <row r="11225" spans="2:2" ht="16" x14ac:dyDescent="0.2">
      <c r="B11225" s="9"/>
    </row>
    <row r="11226" spans="2:2" ht="16" x14ac:dyDescent="0.2">
      <c r="B11226" s="9"/>
    </row>
    <row r="11227" spans="2:2" ht="16" x14ac:dyDescent="0.2">
      <c r="B11227" s="9"/>
    </row>
    <row r="11228" spans="2:2" ht="16" x14ac:dyDescent="0.2">
      <c r="B11228" s="9"/>
    </row>
    <row r="11229" spans="2:2" ht="16" x14ac:dyDescent="0.2">
      <c r="B11229" s="9"/>
    </row>
    <row r="11230" spans="2:2" ht="16" x14ac:dyDescent="0.2">
      <c r="B11230" s="9"/>
    </row>
    <row r="11231" spans="2:2" ht="16" x14ac:dyDescent="0.2">
      <c r="B11231" s="9"/>
    </row>
    <row r="11232" spans="2:2" ht="16" x14ac:dyDescent="0.2">
      <c r="B11232" s="9"/>
    </row>
    <row r="11233" spans="2:2" ht="16" x14ac:dyDescent="0.2">
      <c r="B11233" s="9"/>
    </row>
    <row r="11234" spans="2:2" ht="16" x14ac:dyDescent="0.2">
      <c r="B11234" s="9"/>
    </row>
    <row r="11235" spans="2:2" ht="16" x14ac:dyDescent="0.2">
      <c r="B11235" s="9"/>
    </row>
    <row r="11236" spans="2:2" ht="16" x14ac:dyDescent="0.2">
      <c r="B11236" s="9"/>
    </row>
    <row r="11237" spans="2:2" ht="16" x14ac:dyDescent="0.2">
      <c r="B11237" s="9"/>
    </row>
    <row r="11238" spans="2:2" ht="16" x14ac:dyDescent="0.2">
      <c r="B11238" s="9"/>
    </row>
    <row r="11239" spans="2:2" ht="16" x14ac:dyDescent="0.2">
      <c r="B11239" s="9"/>
    </row>
    <row r="11240" spans="2:2" ht="16" x14ac:dyDescent="0.2">
      <c r="B11240" s="9"/>
    </row>
    <row r="11241" spans="2:2" ht="16" x14ac:dyDescent="0.2">
      <c r="B11241" s="9"/>
    </row>
    <row r="11242" spans="2:2" ht="16" x14ac:dyDescent="0.2">
      <c r="B11242" s="9"/>
    </row>
    <row r="11243" spans="2:2" ht="16" x14ac:dyDescent="0.2">
      <c r="B11243" s="9"/>
    </row>
    <row r="11244" spans="2:2" ht="16" x14ac:dyDescent="0.2">
      <c r="B11244" s="9"/>
    </row>
    <row r="11245" spans="2:2" ht="16" x14ac:dyDescent="0.2">
      <c r="B11245" s="9"/>
    </row>
    <row r="11246" spans="2:2" ht="16" x14ac:dyDescent="0.2">
      <c r="B11246" s="9"/>
    </row>
    <row r="11247" spans="2:2" ht="16" x14ac:dyDescent="0.2">
      <c r="B11247" s="9"/>
    </row>
    <row r="11248" spans="2:2" ht="16" x14ac:dyDescent="0.2">
      <c r="B11248" s="9"/>
    </row>
    <row r="11249" spans="2:2" ht="16" x14ac:dyDescent="0.2">
      <c r="B11249" s="9"/>
    </row>
    <row r="11250" spans="2:2" ht="16" x14ac:dyDescent="0.2">
      <c r="B11250" s="9"/>
    </row>
    <row r="11251" spans="2:2" ht="16" x14ac:dyDescent="0.2">
      <c r="B11251" s="9"/>
    </row>
    <row r="11252" spans="2:2" ht="16" x14ac:dyDescent="0.2">
      <c r="B11252" s="9"/>
    </row>
    <row r="11253" spans="2:2" ht="16" x14ac:dyDescent="0.2">
      <c r="B11253" s="9"/>
    </row>
    <row r="11254" spans="2:2" ht="16" x14ac:dyDescent="0.2">
      <c r="B11254" s="9"/>
    </row>
    <row r="11255" spans="2:2" ht="16" x14ac:dyDescent="0.2">
      <c r="B11255" s="9"/>
    </row>
    <row r="11256" spans="2:2" ht="16" x14ac:dyDescent="0.2">
      <c r="B11256" s="9"/>
    </row>
    <row r="11257" spans="2:2" ht="16" x14ac:dyDescent="0.2">
      <c r="B11257" s="9"/>
    </row>
    <row r="11258" spans="2:2" ht="16" x14ac:dyDescent="0.2">
      <c r="B11258" s="9"/>
    </row>
    <row r="11259" spans="2:2" ht="16" x14ac:dyDescent="0.2">
      <c r="B11259" s="9"/>
    </row>
    <row r="11260" spans="2:2" ht="16" x14ac:dyDescent="0.2">
      <c r="B11260" s="9"/>
    </row>
    <row r="11261" spans="2:2" ht="16" x14ac:dyDescent="0.2">
      <c r="B11261" s="9"/>
    </row>
    <row r="11262" spans="2:2" ht="16" x14ac:dyDescent="0.2">
      <c r="B11262" s="9"/>
    </row>
    <row r="11263" spans="2:2" ht="16" x14ac:dyDescent="0.2">
      <c r="B11263" s="9"/>
    </row>
    <row r="11264" spans="2:2" ht="16" x14ac:dyDescent="0.2">
      <c r="B11264" s="9"/>
    </row>
    <row r="11265" spans="2:2" ht="16" x14ac:dyDescent="0.2">
      <c r="B11265" s="9"/>
    </row>
    <row r="11266" spans="2:2" ht="16" x14ac:dyDescent="0.2">
      <c r="B11266" s="9"/>
    </row>
    <row r="11267" spans="2:2" ht="16" x14ac:dyDescent="0.2">
      <c r="B11267" s="9"/>
    </row>
    <row r="11268" spans="2:2" ht="16" x14ac:dyDescent="0.2">
      <c r="B11268" s="9"/>
    </row>
    <row r="11269" spans="2:2" ht="16" x14ac:dyDescent="0.2">
      <c r="B11269" s="9"/>
    </row>
    <row r="11270" spans="2:2" ht="16" x14ac:dyDescent="0.2">
      <c r="B11270" s="9"/>
    </row>
    <row r="11271" spans="2:2" ht="16" x14ac:dyDescent="0.2">
      <c r="B11271" s="9"/>
    </row>
    <row r="11272" spans="2:2" ht="16" x14ac:dyDescent="0.2">
      <c r="B11272" s="9"/>
    </row>
    <row r="11273" spans="2:2" ht="16" x14ac:dyDescent="0.2">
      <c r="B11273" s="9"/>
    </row>
    <row r="11274" spans="2:2" ht="16" x14ac:dyDescent="0.2">
      <c r="B11274" s="9"/>
    </row>
    <row r="11275" spans="2:2" ht="16" x14ac:dyDescent="0.2">
      <c r="B11275" s="9"/>
    </row>
    <row r="11276" spans="2:2" ht="16" x14ac:dyDescent="0.2">
      <c r="B11276" s="9"/>
    </row>
    <row r="11277" spans="2:2" ht="16" x14ac:dyDescent="0.2">
      <c r="B11277" s="9"/>
    </row>
    <row r="11278" spans="2:2" ht="16" x14ac:dyDescent="0.2">
      <c r="B11278" s="9"/>
    </row>
    <row r="11279" spans="2:2" ht="16" x14ac:dyDescent="0.2">
      <c r="B11279" s="9"/>
    </row>
    <row r="11280" spans="2:2" ht="16" x14ac:dyDescent="0.2">
      <c r="B11280" s="9"/>
    </row>
    <row r="11281" spans="2:2" ht="16" x14ac:dyDescent="0.2">
      <c r="B11281" s="9"/>
    </row>
    <row r="11282" spans="2:2" ht="16" x14ac:dyDescent="0.2">
      <c r="B11282" s="9"/>
    </row>
    <row r="11283" spans="2:2" ht="16" x14ac:dyDescent="0.2">
      <c r="B11283" s="9"/>
    </row>
    <row r="11284" spans="2:2" ht="16" x14ac:dyDescent="0.2">
      <c r="B11284" s="9"/>
    </row>
    <row r="11285" spans="2:2" ht="16" x14ac:dyDescent="0.2">
      <c r="B11285" s="9"/>
    </row>
    <row r="11286" spans="2:2" ht="16" x14ac:dyDescent="0.2">
      <c r="B11286" s="9"/>
    </row>
    <row r="11287" spans="2:2" ht="16" x14ac:dyDescent="0.2">
      <c r="B11287" s="9"/>
    </row>
    <row r="11288" spans="2:2" ht="16" x14ac:dyDescent="0.2">
      <c r="B11288" s="9"/>
    </row>
    <row r="11289" spans="2:2" ht="16" x14ac:dyDescent="0.2">
      <c r="B11289" s="9"/>
    </row>
    <row r="11290" spans="2:2" ht="16" x14ac:dyDescent="0.2">
      <c r="B11290" s="9"/>
    </row>
    <row r="11291" spans="2:2" ht="16" x14ac:dyDescent="0.2">
      <c r="B11291" s="9"/>
    </row>
    <row r="11292" spans="2:2" ht="16" x14ac:dyDescent="0.2">
      <c r="B11292" s="9"/>
    </row>
    <row r="11293" spans="2:2" ht="16" x14ac:dyDescent="0.2">
      <c r="B11293" s="9"/>
    </row>
    <row r="11294" spans="2:2" ht="16" x14ac:dyDescent="0.2">
      <c r="B11294" s="9"/>
    </row>
    <row r="11295" spans="2:2" ht="16" x14ac:dyDescent="0.2">
      <c r="B11295" s="9"/>
    </row>
    <row r="11296" spans="2:2" ht="16" x14ac:dyDescent="0.2">
      <c r="B11296" s="9"/>
    </row>
    <row r="11297" spans="2:2" ht="16" x14ac:dyDescent="0.2">
      <c r="B11297" s="9"/>
    </row>
    <row r="11298" spans="2:2" ht="16" x14ac:dyDescent="0.2">
      <c r="B11298" s="9"/>
    </row>
    <row r="11299" spans="2:2" ht="16" x14ac:dyDescent="0.2">
      <c r="B11299" s="9"/>
    </row>
    <row r="11300" spans="2:2" ht="16" x14ac:dyDescent="0.2">
      <c r="B11300" s="9"/>
    </row>
    <row r="11301" spans="2:2" ht="16" x14ac:dyDescent="0.2">
      <c r="B11301" s="9"/>
    </row>
    <row r="11302" spans="2:2" ht="16" x14ac:dyDescent="0.2">
      <c r="B11302" s="9"/>
    </row>
    <row r="11303" spans="2:2" ht="16" x14ac:dyDescent="0.2">
      <c r="B11303" s="9"/>
    </row>
    <row r="11304" spans="2:2" ht="16" x14ac:dyDescent="0.2">
      <c r="B11304" s="9"/>
    </row>
    <row r="11305" spans="2:2" ht="16" x14ac:dyDescent="0.2">
      <c r="B11305" s="9"/>
    </row>
    <row r="11306" spans="2:2" ht="16" x14ac:dyDescent="0.2">
      <c r="B11306" s="9"/>
    </row>
    <row r="11307" spans="2:2" ht="16" x14ac:dyDescent="0.2">
      <c r="B11307" s="9"/>
    </row>
    <row r="11308" spans="2:2" ht="16" x14ac:dyDescent="0.2">
      <c r="B11308" s="9"/>
    </row>
    <row r="11309" spans="2:2" ht="16" x14ac:dyDescent="0.2">
      <c r="B11309" s="9"/>
    </row>
    <row r="11310" spans="2:2" ht="16" x14ac:dyDescent="0.2">
      <c r="B11310" s="9"/>
    </row>
    <row r="11311" spans="2:2" ht="16" x14ac:dyDescent="0.2">
      <c r="B11311" s="9"/>
    </row>
    <row r="11312" spans="2:2" ht="16" x14ac:dyDescent="0.2">
      <c r="B11312" s="9"/>
    </row>
    <row r="11313" spans="2:2" ht="16" x14ac:dyDescent="0.2">
      <c r="B11313" s="9"/>
    </row>
    <row r="11314" spans="2:2" ht="16" x14ac:dyDescent="0.2">
      <c r="B11314" s="9"/>
    </row>
    <row r="11315" spans="2:2" ht="16" x14ac:dyDescent="0.2">
      <c r="B11315" s="9"/>
    </row>
    <row r="11316" spans="2:2" ht="16" x14ac:dyDescent="0.2">
      <c r="B11316" s="9"/>
    </row>
    <row r="11317" spans="2:2" ht="16" x14ac:dyDescent="0.2">
      <c r="B11317" s="9"/>
    </row>
    <row r="11318" spans="2:2" ht="16" x14ac:dyDescent="0.2">
      <c r="B11318" s="9"/>
    </row>
    <row r="11319" spans="2:2" ht="16" x14ac:dyDescent="0.2">
      <c r="B11319" s="9"/>
    </row>
    <row r="11320" spans="2:2" ht="16" x14ac:dyDescent="0.2">
      <c r="B11320" s="9"/>
    </row>
    <row r="11321" spans="2:2" ht="16" x14ac:dyDescent="0.2">
      <c r="B11321" s="9"/>
    </row>
    <row r="11322" spans="2:2" ht="16" x14ac:dyDescent="0.2">
      <c r="B11322" s="9"/>
    </row>
    <row r="11323" spans="2:2" ht="16" x14ac:dyDescent="0.2">
      <c r="B11323" s="9"/>
    </row>
    <row r="11324" spans="2:2" ht="16" x14ac:dyDescent="0.2">
      <c r="B11324" s="9"/>
    </row>
    <row r="11325" spans="2:2" ht="16" x14ac:dyDescent="0.2">
      <c r="B11325" s="9"/>
    </row>
    <row r="11326" spans="2:2" ht="16" x14ac:dyDescent="0.2">
      <c r="B11326" s="9"/>
    </row>
    <row r="11327" spans="2:2" ht="16" x14ac:dyDescent="0.2">
      <c r="B11327" s="9"/>
    </row>
    <row r="11328" spans="2:2" ht="16" x14ac:dyDescent="0.2">
      <c r="B11328" s="9"/>
    </row>
    <row r="11329" spans="2:2" ht="16" x14ac:dyDescent="0.2">
      <c r="B11329" s="9"/>
    </row>
    <row r="11330" spans="2:2" ht="16" x14ac:dyDescent="0.2">
      <c r="B11330" s="9"/>
    </row>
    <row r="11331" spans="2:2" ht="16" x14ac:dyDescent="0.2">
      <c r="B11331" s="9"/>
    </row>
    <row r="11332" spans="2:2" ht="16" x14ac:dyDescent="0.2">
      <c r="B11332" s="9"/>
    </row>
    <row r="11333" spans="2:2" ht="16" x14ac:dyDescent="0.2">
      <c r="B11333" s="9"/>
    </row>
    <row r="11334" spans="2:2" ht="16" x14ac:dyDescent="0.2">
      <c r="B11334" s="9"/>
    </row>
    <row r="11335" spans="2:2" ht="16" x14ac:dyDescent="0.2">
      <c r="B11335" s="9"/>
    </row>
    <row r="11336" spans="2:2" ht="16" x14ac:dyDescent="0.2">
      <c r="B11336" s="9"/>
    </row>
    <row r="11337" spans="2:2" ht="16" x14ac:dyDescent="0.2">
      <c r="B11337" s="9"/>
    </row>
    <row r="11338" spans="2:2" ht="16" x14ac:dyDescent="0.2">
      <c r="B11338" s="9"/>
    </row>
    <row r="11339" spans="2:2" ht="16" x14ac:dyDescent="0.2">
      <c r="B11339" s="9"/>
    </row>
    <row r="11340" spans="2:2" ht="16" x14ac:dyDescent="0.2">
      <c r="B11340" s="9"/>
    </row>
    <row r="11341" spans="2:2" ht="16" x14ac:dyDescent="0.2">
      <c r="B11341" s="9"/>
    </row>
    <row r="11342" spans="2:2" ht="16" x14ac:dyDescent="0.2">
      <c r="B11342" s="9"/>
    </row>
    <row r="11343" spans="2:2" ht="16" x14ac:dyDescent="0.2">
      <c r="B11343" s="9"/>
    </row>
    <row r="11344" spans="2:2" ht="16" x14ac:dyDescent="0.2">
      <c r="B11344" s="9"/>
    </row>
    <row r="11345" spans="2:2" ht="16" x14ac:dyDescent="0.2">
      <c r="B11345" s="9"/>
    </row>
    <row r="11346" spans="2:2" ht="16" x14ac:dyDescent="0.2">
      <c r="B11346" s="9"/>
    </row>
    <row r="11347" spans="2:2" ht="16" x14ac:dyDescent="0.2">
      <c r="B11347" s="9"/>
    </row>
    <row r="11348" spans="2:2" ht="16" x14ac:dyDescent="0.2">
      <c r="B11348" s="9"/>
    </row>
    <row r="11349" spans="2:2" ht="16" x14ac:dyDescent="0.2">
      <c r="B11349" s="9"/>
    </row>
    <row r="11350" spans="2:2" ht="16" x14ac:dyDescent="0.2">
      <c r="B11350" s="9"/>
    </row>
    <row r="11351" spans="2:2" ht="16" x14ac:dyDescent="0.2">
      <c r="B11351" s="9"/>
    </row>
    <row r="11352" spans="2:2" ht="16" x14ac:dyDescent="0.2">
      <c r="B11352" s="9"/>
    </row>
    <row r="11353" spans="2:2" ht="16" x14ac:dyDescent="0.2">
      <c r="B11353" s="9"/>
    </row>
    <row r="11354" spans="2:2" ht="16" x14ac:dyDescent="0.2">
      <c r="B11354" s="9"/>
    </row>
    <row r="11355" spans="2:2" ht="16" x14ac:dyDescent="0.2">
      <c r="B11355" s="9"/>
    </row>
    <row r="11356" spans="2:2" ht="16" x14ac:dyDescent="0.2">
      <c r="B11356" s="9"/>
    </row>
    <row r="11357" spans="2:2" ht="16" x14ac:dyDescent="0.2">
      <c r="B11357" s="9"/>
    </row>
    <row r="11358" spans="2:2" ht="16" x14ac:dyDescent="0.2">
      <c r="B11358" s="9"/>
    </row>
    <row r="11359" spans="2:2" ht="16" x14ac:dyDescent="0.2">
      <c r="B11359" s="9"/>
    </row>
    <row r="11360" spans="2:2" ht="16" x14ac:dyDescent="0.2">
      <c r="B11360" s="9"/>
    </row>
    <row r="11361" spans="2:2" ht="16" x14ac:dyDescent="0.2">
      <c r="B11361" s="9"/>
    </row>
    <row r="11362" spans="2:2" ht="16" x14ac:dyDescent="0.2">
      <c r="B11362" s="9"/>
    </row>
    <row r="11363" spans="2:2" ht="16" x14ac:dyDescent="0.2">
      <c r="B11363" s="9"/>
    </row>
    <row r="11364" spans="2:2" ht="16" x14ac:dyDescent="0.2">
      <c r="B11364" s="9"/>
    </row>
    <row r="11365" spans="2:2" ht="16" x14ac:dyDescent="0.2">
      <c r="B11365" s="9"/>
    </row>
    <row r="11366" spans="2:2" ht="16" x14ac:dyDescent="0.2">
      <c r="B11366" s="9"/>
    </row>
    <row r="11367" spans="2:2" ht="16" x14ac:dyDescent="0.2">
      <c r="B11367" s="9"/>
    </row>
    <row r="11368" spans="2:2" ht="16" x14ac:dyDescent="0.2">
      <c r="B11368" s="9"/>
    </row>
    <row r="11369" spans="2:2" ht="16" x14ac:dyDescent="0.2">
      <c r="B11369" s="9"/>
    </row>
    <row r="11370" spans="2:2" ht="16" x14ac:dyDescent="0.2">
      <c r="B11370" s="9"/>
    </row>
    <row r="11371" spans="2:2" ht="16" x14ac:dyDescent="0.2">
      <c r="B11371" s="9"/>
    </row>
    <row r="11372" spans="2:2" ht="16" x14ac:dyDescent="0.2">
      <c r="B11372" s="9"/>
    </row>
    <row r="11373" spans="2:2" ht="16" x14ac:dyDescent="0.2">
      <c r="B11373" s="9"/>
    </row>
    <row r="11374" spans="2:2" ht="16" x14ac:dyDescent="0.2">
      <c r="B11374" s="9"/>
    </row>
    <row r="11375" spans="2:2" ht="16" x14ac:dyDescent="0.2">
      <c r="B11375" s="9"/>
    </row>
    <row r="11376" spans="2:2" ht="16" x14ac:dyDescent="0.2">
      <c r="B11376" s="9"/>
    </row>
    <row r="11377" spans="2:2" ht="16" x14ac:dyDescent="0.2">
      <c r="B11377" s="9"/>
    </row>
    <row r="11378" spans="2:2" ht="16" x14ac:dyDescent="0.2">
      <c r="B11378" s="9"/>
    </row>
    <row r="11379" spans="2:2" ht="16" x14ac:dyDescent="0.2">
      <c r="B11379" s="9"/>
    </row>
    <row r="11380" spans="2:2" ht="16" x14ac:dyDescent="0.2">
      <c r="B11380" s="9"/>
    </row>
    <row r="11381" spans="2:2" ht="16" x14ac:dyDescent="0.2">
      <c r="B11381" s="9"/>
    </row>
    <row r="11382" spans="2:2" ht="16" x14ac:dyDescent="0.2">
      <c r="B11382" s="9"/>
    </row>
    <row r="11383" spans="2:2" ht="16" x14ac:dyDescent="0.2">
      <c r="B11383" s="9"/>
    </row>
    <row r="11384" spans="2:2" ht="16" x14ac:dyDescent="0.2">
      <c r="B11384" s="9"/>
    </row>
    <row r="11385" spans="2:2" ht="16" x14ac:dyDescent="0.2">
      <c r="B11385" s="9"/>
    </row>
    <row r="11386" spans="2:2" ht="16" x14ac:dyDescent="0.2">
      <c r="B11386" s="9"/>
    </row>
    <row r="11387" spans="2:2" ht="16" x14ac:dyDescent="0.2">
      <c r="B11387" s="9"/>
    </row>
    <row r="11388" spans="2:2" ht="16" x14ac:dyDescent="0.2">
      <c r="B11388" s="9"/>
    </row>
    <row r="11389" spans="2:2" ht="16" x14ac:dyDescent="0.2">
      <c r="B11389" s="9"/>
    </row>
    <row r="11390" spans="2:2" ht="16" x14ac:dyDescent="0.2">
      <c r="B11390" s="9"/>
    </row>
    <row r="11391" spans="2:2" ht="16" x14ac:dyDescent="0.2">
      <c r="B11391" s="9"/>
    </row>
    <row r="11392" spans="2:2" ht="16" x14ac:dyDescent="0.2">
      <c r="B11392" s="9"/>
    </row>
    <row r="11393" spans="2:2" ht="16" x14ac:dyDescent="0.2">
      <c r="B11393" s="9"/>
    </row>
    <row r="11394" spans="2:2" ht="16" x14ac:dyDescent="0.2">
      <c r="B11394" s="9"/>
    </row>
    <row r="11395" spans="2:2" ht="16" x14ac:dyDescent="0.2">
      <c r="B11395" s="9"/>
    </row>
    <row r="11396" spans="2:2" ht="16" x14ac:dyDescent="0.2">
      <c r="B11396" s="9"/>
    </row>
    <row r="11397" spans="2:2" ht="16" x14ac:dyDescent="0.2">
      <c r="B11397" s="9"/>
    </row>
    <row r="11398" spans="2:2" ht="16" x14ac:dyDescent="0.2">
      <c r="B11398" s="9"/>
    </row>
    <row r="11399" spans="2:2" ht="16" x14ac:dyDescent="0.2">
      <c r="B11399" s="9"/>
    </row>
    <row r="11400" spans="2:2" ht="16" x14ac:dyDescent="0.2">
      <c r="B11400" s="9"/>
    </row>
    <row r="11401" spans="2:2" ht="16" x14ac:dyDescent="0.2">
      <c r="B11401" s="9"/>
    </row>
    <row r="11402" spans="2:2" ht="16" x14ac:dyDescent="0.2">
      <c r="B11402" s="9"/>
    </row>
    <row r="11403" spans="2:2" ht="16" x14ac:dyDescent="0.2">
      <c r="B11403" s="9"/>
    </row>
    <row r="11404" spans="2:2" ht="16" x14ac:dyDescent="0.2">
      <c r="B11404" s="9"/>
    </row>
    <row r="11405" spans="2:2" ht="16" x14ac:dyDescent="0.2">
      <c r="B11405" s="9"/>
    </row>
    <row r="11406" spans="2:2" ht="16" x14ac:dyDescent="0.2">
      <c r="B11406" s="9"/>
    </row>
    <row r="11407" spans="2:2" ht="16" x14ac:dyDescent="0.2">
      <c r="B11407" s="9"/>
    </row>
    <row r="11408" spans="2:2" ht="16" x14ac:dyDescent="0.2">
      <c r="B11408" s="9"/>
    </row>
    <row r="11409" spans="2:2" ht="16" x14ac:dyDescent="0.2">
      <c r="B11409" s="9"/>
    </row>
    <row r="11410" spans="2:2" ht="16" x14ac:dyDescent="0.2">
      <c r="B11410" s="9"/>
    </row>
    <row r="11411" spans="2:2" ht="16" x14ac:dyDescent="0.2">
      <c r="B11411" s="9"/>
    </row>
    <row r="11412" spans="2:2" ht="16" x14ac:dyDescent="0.2">
      <c r="B11412" s="9"/>
    </row>
    <row r="11413" spans="2:2" ht="16" x14ac:dyDescent="0.2">
      <c r="B11413" s="9"/>
    </row>
    <row r="11414" spans="2:2" ht="16" x14ac:dyDescent="0.2">
      <c r="B11414" s="9"/>
    </row>
    <row r="11415" spans="2:2" ht="16" x14ac:dyDescent="0.2">
      <c r="B11415" s="9"/>
    </row>
    <row r="11416" spans="2:2" ht="16" x14ac:dyDescent="0.2">
      <c r="B11416" s="9"/>
    </row>
    <row r="11417" spans="2:2" ht="16" x14ac:dyDescent="0.2">
      <c r="B11417" s="9"/>
    </row>
    <row r="11418" spans="2:2" ht="16" x14ac:dyDescent="0.2">
      <c r="B11418" s="9"/>
    </row>
    <row r="11419" spans="2:2" ht="16" x14ac:dyDescent="0.2">
      <c r="B11419" s="9"/>
    </row>
    <row r="11420" spans="2:2" ht="16" x14ac:dyDescent="0.2">
      <c r="B11420" s="9"/>
    </row>
    <row r="11421" spans="2:2" ht="16" x14ac:dyDescent="0.2">
      <c r="B11421" s="9"/>
    </row>
    <row r="11422" spans="2:2" ht="16" x14ac:dyDescent="0.2">
      <c r="B11422" s="9"/>
    </row>
    <row r="11423" spans="2:2" ht="16" x14ac:dyDescent="0.2">
      <c r="B11423" s="9"/>
    </row>
    <row r="11424" spans="2:2" ht="16" x14ac:dyDescent="0.2">
      <c r="B11424" s="9"/>
    </row>
    <row r="11425" spans="2:2" ht="16" x14ac:dyDescent="0.2">
      <c r="B11425" s="9"/>
    </row>
    <row r="11426" spans="2:2" ht="16" x14ac:dyDescent="0.2">
      <c r="B11426" s="9"/>
    </row>
    <row r="11427" spans="2:2" ht="16" x14ac:dyDescent="0.2">
      <c r="B11427" s="9"/>
    </row>
    <row r="11428" spans="2:2" ht="16" x14ac:dyDescent="0.2">
      <c r="B11428" s="9"/>
    </row>
    <row r="11429" spans="2:2" ht="16" x14ac:dyDescent="0.2">
      <c r="B11429" s="9"/>
    </row>
    <row r="11430" spans="2:2" ht="16" x14ac:dyDescent="0.2">
      <c r="B11430" s="9"/>
    </row>
    <row r="11431" spans="2:2" ht="16" x14ac:dyDescent="0.2">
      <c r="B11431" s="9"/>
    </row>
    <row r="11432" spans="2:2" ht="16" x14ac:dyDescent="0.2">
      <c r="B11432" s="9"/>
    </row>
    <row r="11433" spans="2:2" ht="16" x14ac:dyDescent="0.2">
      <c r="B11433" s="9"/>
    </row>
    <row r="11434" spans="2:2" ht="16" x14ac:dyDescent="0.2">
      <c r="B11434" s="9"/>
    </row>
    <row r="11435" spans="2:2" ht="16" x14ac:dyDescent="0.2">
      <c r="B11435" s="9"/>
    </row>
    <row r="11436" spans="2:2" ht="16" x14ac:dyDescent="0.2">
      <c r="B11436" s="9"/>
    </row>
    <row r="11437" spans="2:2" ht="16" x14ac:dyDescent="0.2">
      <c r="B11437" s="9"/>
    </row>
    <row r="11438" spans="2:2" ht="16" x14ac:dyDescent="0.2">
      <c r="B11438" s="9"/>
    </row>
    <row r="11439" spans="2:2" ht="16" x14ac:dyDescent="0.2">
      <c r="B11439" s="9"/>
    </row>
    <row r="11440" spans="2:2" ht="16" x14ac:dyDescent="0.2">
      <c r="B11440" s="9"/>
    </row>
    <row r="11441" spans="2:2" ht="16" x14ac:dyDescent="0.2">
      <c r="B11441" s="9"/>
    </row>
    <row r="11442" spans="2:2" ht="16" x14ac:dyDescent="0.2">
      <c r="B11442" s="9"/>
    </row>
    <row r="11443" spans="2:2" ht="16" x14ac:dyDescent="0.2">
      <c r="B11443" s="9"/>
    </row>
    <row r="11444" spans="2:2" ht="16" x14ac:dyDescent="0.2">
      <c r="B11444" s="9"/>
    </row>
    <row r="11445" spans="2:2" ht="16" x14ac:dyDescent="0.2">
      <c r="B11445" s="9"/>
    </row>
    <row r="11446" spans="2:2" ht="16" x14ac:dyDescent="0.2">
      <c r="B11446" s="9"/>
    </row>
    <row r="11447" spans="2:2" ht="16" x14ac:dyDescent="0.2">
      <c r="B11447" s="9"/>
    </row>
    <row r="11448" spans="2:2" ht="16" x14ac:dyDescent="0.2">
      <c r="B11448" s="9"/>
    </row>
    <row r="11449" spans="2:2" ht="16" x14ac:dyDescent="0.2">
      <c r="B11449" s="9"/>
    </row>
    <row r="11450" spans="2:2" ht="16" x14ac:dyDescent="0.2">
      <c r="B11450" s="9"/>
    </row>
    <row r="11451" spans="2:2" ht="16" x14ac:dyDescent="0.2">
      <c r="B11451" s="9"/>
    </row>
    <row r="11452" spans="2:2" ht="16" x14ac:dyDescent="0.2">
      <c r="B11452" s="9"/>
    </row>
    <row r="11453" spans="2:2" ht="16" x14ac:dyDescent="0.2">
      <c r="B11453" s="9"/>
    </row>
    <row r="11454" spans="2:2" ht="16" x14ac:dyDescent="0.2">
      <c r="B11454" s="9"/>
    </row>
    <row r="11455" spans="2:2" ht="16" x14ac:dyDescent="0.2">
      <c r="B11455" s="9"/>
    </row>
    <row r="11456" spans="2:2" ht="16" x14ac:dyDescent="0.2">
      <c r="B11456" s="9"/>
    </row>
    <row r="11457" spans="2:2" ht="16" x14ac:dyDescent="0.2">
      <c r="B11457" s="9"/>
    </row>
    <row r="11458" spans="2:2" ht="16" x14ac:dyDescent="0.2">
      <c r="B11458" s="9"/>
    </row>
    <row r="11459" spans="2:2" ht="16" x14ac:dyDescent="0.2">
      <c r="B11459" s="9"/>
    </row>
    <row r="11460" spans="2:2" ht="16" x14ac:dyDescent="0.2">
      <c r="B11460" s="9"/>
    </row>
    <row r="11461" spans="2:2" ht="16" x14ac:dyDescent="0.2">
      <c r="B11461" s="9"/>
    </row>
    <row r="11462" spans="2:2" ht="16" x14ac:dyDescent="0.2">
      <c r="B11462" s="9"/>
    </row>
    <row r="11463" spans="2:2" ht="16" x14ac:dyDescent="0.2">
      <c r="B11463" s="9"/>
    </row>
    <row r="11464" spans="2:2" ht="16" x14ac:dyDescent="0.2">
      <c r="B11464" s="9"/>
    </row>
    <row r="11465" spans="2:2" ht="16" x14ac:dyDescent="0.2">
      <c r="B11465" s="9"/>
    </row>
    <row r="11466" spans="2:2" ht="16" x14ac:dyDescent="0.2">
      <c r="B11466" s="9"/>
    </row>
    <row r="11467" spans="2:2" ht="16" x14ac:dyDescent="0.2">
      <c r="B11467" s="9"/>
    </row>
    <row r="11468" spans="2:2" ht="16" x14ac:dyDescent="0.2">
      <c r="B11468" s="9"/>
    </row>
    <row r="11469" spans="2:2" ht="16" x14ac:dyDescent="0.2">
      <c r="B11469" s="9"/>
    </row>
    <row r="11470" spans="2:2" ht="16" x14ac:dyDescent="0.2">
      <c r="B11470" s="9"/>
    </row>
    <row r="11471" spans="2:2" ht="16" x14ac:dyDescent="0.2">
      <c r="B11471" s="9"/>
    </row>
    <row r="11472" spans="2:2" ht="16" x14ac:dyDescent="0.2">
      <c r="B11472" s="9"/>
    </row>
    <row r="11473" spans="2:2" ht="16" x14ac:dyDescent="0.2">
      <c r="B11473" s="9"/>
    </row>
    <row r="11474" spans="2:2" ht="16" x14ac:dyDescent="0.2">
      <c r="B11474" s="9"/>
    </row>
    <row r="11475" spans="2:2" ht="16" x14ac:dyDescent="0.2">
      <c r="B11475" s="9"/>
    </row>
    <row r="11476" spans="2:2" ht="16" x14ac:dyDescent="0.2">
      <c r="B11476" s="9"/>
    </row>
    <row r="11477" spans="2:2" ht="16" x14ac:dyDescent="0.2">
      <c r="B11477" s="9"/>
    </row>
    <row r="11478" spans="2:2" ht="16" x14ac:dyDescent="0.2">
      <c r="B11478" s="9"/>
    </row>
    <row r="11479" spans="2:2" ht="16" x14ac:dyDescent="0.2">
      <c r="B11479" s="9"/>
    </row>
    <row r="11480" spans="2:2" ht="16" x14ac:dyDescent="0.2">
      <c r="B11480" s="9"/>
    </row>
    <row r="11481" spans="2:2" ht="16" x14ac:dyDescent="0.2">
      <c r="B11481" s="9"/>
    </row>
    <row r="11482" spans="2:2" ht="16" x14ac:dyDescent="0.2">
      <c r="B11482" s="9"/>
    </row>
    <row r="11483" spans="2:2" ht="16" x14ac:dyDescent="0.2">
      <c r="B11483" s="9"/>
    </row>
    <row r="11484" spans="2:2" ht="16" x14ac:dyDescent="0.2">
      <c r="B11484" s="9"/>
    </row>
    <row r="11485" spans="2:2" ht="16" x14ac:dyDescent="0.2">
      <c r="B11485" s="9"/>
    </row>
    <row r="11486" spans="2:2" ht="16" x14ac:dyDescent="0.2">
      <c r="B11486" s="9"/>
    </row>
    <row r="11487" spans="2:2" ht="16" x14ac:dyDescent="0.2">
      <c r="B11487" s="9"/>
    </row>
    <row r="11488" spans="2:2" ht="16" x14ac:dyDescent="0.2">
      <c r="B11488" s="9"/>
    </row>
    <row r="11489" spans="2:2" ht="16" x14ac:dyDescent="0.2">
      <c r="B11489" s="9"/>
    </row>
    <row r="11490" spans="2:2" ht="16" x14ac:dyDescent="0.2">
      <c r="B11490" s="9"/>
    </row>
    <row r="11491" spans="2:2" ht="16" x14ac:dyDescent="0.2">
      <c r="B11491" s="9"/>
    </row>
    <row r="11492" spans="2:2" ht="16" x14ac:dyDescent="0.2">
      <c r="B11492" s="9"/>
    </row>
    <row r="11493" spans="2:2" ht="16" x14ac:dyDescent="0.2">
      <c r="B11493" s="9"/>
    </row>
    <row r="11494" spans="2:2" ht="16" x14ac:dyDescent="0.2">
      <c r="B11494" s="9"/>
    </row>
    <row r="11495" spans="2:2" ht="16" x14ac:dyDescent="0.2">
      <c r="B11495" s="9"/>
    </row>
    <row r="11496" spans="2:2" ht="16" x14ac:dyDescent="0.2">
      <c r="B11496" s="9"/>
    </row>
    <row r="11497" spans="2:2" ht="16" x14ac:dyDescent="0.2">
      <c r="B11497" s="9"/>
    </row>
    <row r="11498" spans="2:2" ht="16" x14ac:dyDescent="0.2">
      <c r="B11498" s="9"/>
    </row>
    <row r="11499" spans="2:2" ht="16" x14ac:dyDescent="0.2">
      <c r="B11499" s="9"/>
    </row>
    <row r="11500" spans="2:2" ht="16" x14ac:dyDescent="0.2">
      <c r="B11500" s="9"/>
    </row>
    <row r="11501" spans="2:2" ht="16" x14ac:dyDescent="0.2">
      <c r="B11501" s="9"/>
    </row>
    <row r="11502" spans="2:2" ht="16" x14ac:dyDescent="0.2">
      <c r="B11502" s="9"/>
    </row>
    <row r="11503" spans="2:2" ht="16" x14ac:dyDescent="0.2">
      <c r="B11503" s="9"/>
    </row>
    <row r="11504" spans="2:2" ht="16" x14ac:dyDescent="0.2">
      <c r="B11504" s="9"/>
    </row>
    <row r="11505" spans="2:2" ht="16" x14ac:dyDescent="0.2">
      <c r="B11505" s="9"/>
    </row>
    <row r="11506" spans="2:2" ht="16" x14ac:dyDescent="0.2">
      <c r="B11506" s="9"/>
    </row>
    <row r="11507" spans="2:2" ht="16" x14ac:dyDescent="0.2">
      <c r="B11507" s="9"/>
    </row>
    <row r="11508" spans="2:2" ht="16" x14ac:dyDescent="0.2">
      <c r="B11508" s="9"/>
    </row>
    <row r="11509" spans="2:2" ht="16" x14ac:dyDescent="0.2">
      <c r="B11509" s="9"/>
    </row>
    <row r="11510" spans="2:2" ht="16" x14ac:dyDescent="0.2">
      <c r="B11510" s="9"/>
    </row>
    <row r="11511" spans="2:2" ht="16" x14ac:dyDescent="0.2">
      <c r="B11511" s="9"/>
    </row>
    <row r="11512" spans="2:2" ht="16" x14ac:dyDescent="0.2">
      <c r="B11512" s="9"/>
    </row>
    <row r="11513" spans="2:2" ht="16" x14ac:dyDescent="0.2">
      <c r="B11513" s="9"/>
    </row>
    <row r="11514" spans="2:2" ht="16" x14ac:dyDescent="0.2">
      <c r="B11514" s="9"/>
    </row>
    <row r="11515" spans="2:2" ht="16" x14ac:dyDescent="0.2">
      <c r="B11515" s="9"/>
    </row>
    <row r="11516" spans="2:2" ht="16" x14ac:dyDescent="0.2">
      <c r="B11516" s="9"/>
    </row>
    <row r="11517" spans="2:2" ht="16" x14ac:dyDescent="0.2">
      <c r="B11517" s="9"/>
    </row>
    <row r="11518" spans="2:2" ht="16" x14ac:dyDescent="0.2">
      <c r="B11518" s="9"/>
    </row>
    <row r="11519" spans="2:2" ht="16" x14ac:dyDescent="0.2">
      <c r="B11519" s="9"/>
    </row>
    <row r="11520" spans="2:2" ht="16" x14ac:dyDescent="0.2">
      <c r="B11520" s="9"/>
    </row>
    <row r="11521" spans="2:2" ht="16" x14ac:dyDescent="0.2">
      <c r="B11521" s="9"/>
    </row>
    <row r="11522" spans="2:2" ht="16" x14ac:dyDescent="0.2">
      <c r="B11522" s="9"/>
    </row>
    <row r="11523" spans="2:2" ht="16" x14ac:dyDescent="0.2">
      <c r="B11523" s="9"/>
    </row>
    <row r="11524" spans="2:2" ht="16" x14ac:dyDescent="0.2">
      <c r="B11524" s="9"/>
    </row>
    <row r="11525" spans="2:2" ht="16" x14ac:dyDescent="0.2">
      <c r="B11525" s="9"/>
    </row>
    <row r="11526" spans="2:2" ht="16" x14ac:dyDescent="0.2">
      <c r="B11526" s="9"/>
    </row>
    <row r="11527" spans="2:2" ht="16" x14ac:dyDescent="0.2">
      <c r="B11527" s="9"/>
    </row>
    <row r="11528" spans="2:2" ht="16" x14ac:dyDescent="0.2">
      <c r="B11528" s="9"/>
    </row>
    <row r="11529" spans="2:2" ht="16" x14ac:dyDescent="0.2">
      <c r="B11529" s="9"/>
    </row>
    <row r="11530" spans="2:2" ht="16" x14ac:dyDescent="0.2">
      <c r="B11530" s="9"/>
    </row>
    <row r="11531" spans="2:2" ht="16" x14ac:dyDescent="0.2">
      <c r="B11531" s="9"/>
    </row>
    <row r="11532" spans="2:2" ht="16" x14ac:dyDescent="0.2">
      <c r="B11532" s="9"/>
    </row>
    <row r="11533" spans="2:2" ht="16" x14ac:dyDescent="0.2">
      <c r="B11533" s="9"/>
    </row>
    <row r="11534" spans="2:2" ht="16" x14ac:dyDescent="0.2">
      <c r="B11534" s="9"/>
    </row>
    <row r="11535" spans="2:2" ht="16" x14ac:dyDescent="0.2">
      <c r="B11535" s="9"/>
    </row>
    <row r="11536" spans="2:2" ht="16" x14ac:dyDescent="0.2">
      <c r="B11536" s="9"/>
    </row>
    <row r="11537" spans="2:2" ht="16" x14ac:dyDescent="0.2">
      <c r="B11537" s="9"/>
    </row>
    <row r="11538" spans="2:2" ht="16" x14ac:dyDescent="0.2">
      <c r="B11538" s="9"/>
    </row>
    <row r="11539" spans="2:2" ht="16" x14ac:dyDescent="0.2">
      <c r="B11539" s="9"/>
    </row>
    <row r="11540" spans="2:2" ht="16" x14ac:dyDescent="0.2">
      <c r="B11540" s="9"/>
    </row>
    <row r="11541" spans="2:2" ht="16" x14ac:dyDescent="0.2">
      <c r="B11541" s="9"/>
    </row>
    <row r="11542" spans="2:2" ht="16" x14ac:dyDescent="0.2">
      <c r="B11542" s="9"/>
    </row>
    <row r="11543" spans="2:2" ht="16" x14ac:dyDescent="0.2">
      <c r="B11543" s="9"/>
    </row>
    <row r="11544" spans="2:2" ht="16" x14ac:dyDescent="0.2">
      <c r="B11544" s="9"/>
    </row>
    <row r="11545" spans="2:2" ht="16" x14ac:dyDescent="0.2">
      <c r="B11545" s="9"/>
    </row>
    <row r="11546" spans="2:2" ht="16" x14ac:dyDescent="0.2">
      <c r="B11546" s="9"/>
    </row>
    <row r="11547" spans="2:2" ht="16" x14ac:dyDescent="0.2">
      <c r="B11547" s="9"/>
    </row>
    <row r="11548" spans="2:2" ht="16" x14ac:dyDescent="0.2">
      <c r="B11548" s="9"/>
    </row>
    <row r="11549" spans="2:2" ht="16" x14ac:dyDescent="0.2">
      <c r="B11549" s="9"/>
    </row>
    <row r="11550" spans="2:2" ht="16" x14ac:dyDescent="0.2">
      <c r="B11550" s="9"/>
    </row>
    <row r="11551" spans="2:2" ht="16" x14ac:dyDescent="0.2">
      <c r="B11551" s="9"/>
    </row>
    <row r="11552" spans="2:2" ht="16" x14ac:dyDescent="0.2">
      <c r="B11552" s="9"/>
    </row>
    <row r="11553" spans="2:2" ht="16" x14ac:dyDescent="0.2">
      <c r="B11553" s="9"/>
    </row>
    <row r="11554" spans="2:2" ht="16" x14ac:dyDescent="0.2">
      <c r="B11554" s="9"/>
    </row>
    <row r="11555" spans="2:2" ht="16" x14ac:dyDescent="0.2">
      <c r="B11555" s="9"/>
    </row>
    <row r="11556" spans="2:2" ht="16" x14ac:dyDescent="0.2">
      <c r="B11556" s="9"/>
    </row>
    <row r="11557" spans="2:2" ht="16" x14ac:dyDescent="0.2">
      <c r="B11557" s="9"/>
    </row>
    <row r="11558" spans="2:2" ht="16" x14ac:dyDescent="0.2">
      <c r="B11558" s="9"/>
    </row>
    <row r="11559" spans="2:2" ht="16" x14ac:dyDescent="0.2">
      <c r="B11559" s="9"/>
    </row>
    <row r="11560" spans="2:2" ht="16" x14ac:dyDescent="0.2">
      <c r="B11560" s="9"/>
    </row>
    <row r="11561" spans="2:2" ht="16" x14ac:dyDescent="0.2">
      <c r="B11561" s="9"/>
    </row>
    <row r="11562" spans="2:2" ht="16" x14ac:dyDescent="0.2">
      <c r="B11562" s="9"/>
    </row>
    <row r="11563" spans="2:2" ht="16" x14ac:dyDescent="0.2">
      <c r="B11563" s="9"/>
    </row>
    <row r="11564" spans="2:2" ht="16" x14ac:dyDescent="0.2">
      <c r="B11564" s="9"/>
    </row>
    <row r="11565" spans="2:2" ht="16" x14ac:dyDescent="0.2">
      <c r="B11565" s="9"/>
    </row>
    <row r="11566" spans="2:2" ht="16" x14ac:dyDescent="0.2">
      <c r="B11566" s="9"/>
    </row>
    <row r="11567" spans="2:2" ht="16" x14ac:dyDescent="0.2">
      <c r="B11567" s="9"/>
    </row>
    <row r="11568" spans="2:2" ht="16" x14ac:dyDescent="0.2">
      <c r="B11568" s="9"/>
    </row>
    <row r="11569" spans="2:2" ht="16" x14ac:dyDescent="0.2">
      <c r="B11569" s="9"/>
    </row>
    <row r="11570" spans="2:2" ht="16" x14ac:dyDescent="0.2">
      <c r="B11570" s="9"/>
    </row>
    <row r="11571" spans="2:2" ht="16" x14ac:dyDescent="0.2">
      <c r="B11571" s="9"/>
    </row>
    <row r="11572" spans="2:2" ht="16" x14ac:dyDescent="0.2">
      <c r="B11572" s="9"/>
    </row>
    <row r="11573" spans="2:2" ht="16" x14ac:dyDescent="0.2">
      <c r="B11573" s="9"/>
    </row>
    <row r="11574" spans="2:2" ht="16" x14ac:dyDescent="0.2">
      <c r="B11574" s="9"/>
    </row>
    <row r="11575" spans="2:2" ht="16" x14ac:dyDescent="0.2">
      <c r="B11575" s="9"/>
    </row>
    <row r="11576" spans="2:2" ht="16" x14ac:dyDescent="0.2">
      <c r="B11576" s="9"/>
    </row>
    <row r="11577" spans="2:2" ht="16" x14ac:dyDescent="0.2">
      <c r="B11577" s="9"/>
    </row>
    <row r="11578" spans="2:2" ht="16" x14ac:dyDescent="0.2">
      <c r="B11578" s="9"/>
    </row>
    <row r="11579" spans="2:2" ht="16" x14ac:dyDescent="0.2">
      <c r="B11579" s="9"/>
    </row>
    <row r="11580" spans="2:2" ht="16" x14ac:dyDescent="0.2">
      <c r="B11580" s="9"/>
    </row>
    <row r="11581" spans="2:2" ht="16" x14ac:dyDescent="0.2">
      <c r="B11581" s="9"/>
    </row>
    <row r="11582" spans="2:2" ht="16" x14ac:dyDescent="0.2">
      <c r="B11582" s="9"/>
    </row>
    <row r="11583" spans="2:2" ht="16" x14ac:dyDescent="0.2">
      <c r="B11583" s="9"/>
    </row>
    <row r="11584" spans="2:2" ht="16" x14ac:dyDescent="0.2">
      <c r="B11584" s="9"/>
    </row>
    <row r="11585" spans="2:2" ht="16" x14ac:dyDescent="0.2">
      <c r="B11585" s="9"/>
    </row>
    <row r="11586" spans="2:2" ht="16" x14ac:dyDescent="0.2">
      <c r="B11586" s="9"/>
    </row>
    <row r="11587" spans="2:2" ht="16" x14ac:dyDescent="0.2">
      <c r="B11587" s="9"/>
    </row>
    <row r="11588" spans="2:2" ht="16" x14ac:dyDescent="0.2">
      <c r="B11588" s="9"/>
    </row>
    <row r="11589" spans="2:2" ht="16" x14ac:dyDescent="0.2">
      <c r="B11589" s="9"/>
    </row>
    <row r="11590" spans="2:2" ht="16" x14ac:dyDescent="0.2">
      <c r="B11590" s="9"/>
    </row>
    <row r="11591" spans="2:2" ht="16" x14ac:dyDescent="0.2">
      <c r="B11591" s="9"/>
    </row>
    <row r="11592" spans="2:2" ht="16" x14ac:dyDescent="0.2">
      <c r="B11592" s="9"/>
    </row>
    <row r="11593" spans="2:2" ht="16" x14ac:dyDescent="0.2">
      <c r="B11593" s="9"/>
    </row>
    <row r="11594" spans="2:2" ht="16" x14ac:dyDescent="0.2">
      <c r="B11594" s="9"/>
    </row>
    <row r="11595" spans="2:2" ht="16" x14ac:dyDescent="0.2">
      <c r="B11595" s="9"/>
    </row>
    <row r="11596" spans="2:2" ht="16" x14ac:dyDescent="0.2">
      <c r="B11596" s="9"/>
    </row>
    <row r="11597" spans="2:2" ht="16" x14ac:dyDescent="0.2">
      <c r="B11597" s="9"/>
    </row>
    <row r="11598" spans="2:2" ht="16" x14ac:dyDescent="0.2">
      <c r="B11598" s="9"/>
    </row>
    <row r="11599" spans="2:2" ht="16" x14ac:dyDescent="0.2">
      <c r="B11599" s="9"/>
    </row>
    <row r="11600" spans="2:2" ht="16" x14ac:dyDescent="0.2">
      <c r="B11600" s="9"/>
    </row>
    <row r="11601" spans="2:2" ht="16" x14ac:dyDescent="0.2">
      <c r="B11601" s="9"/>
    </row>
    <row r="11602" spans="2:2" ht="16" x14ac:dyDescent="0.2">
      <c r="B11602" s="9"/>
    </row>
    <row r="11603" spans="2:2" ht="16" x14ac:dyDescent="0.2">
      <c r="B11603" s="9"/>
    </row>
    <row r="11604" spans="2:2" ht="16" x14ac:dyDescent="0.2">
      <c r="B11604" s="9"/>
    </row>
    <row r="11605" spans="2:2" ht="16" x14ac:dyDescent="0.2">
      <c r="B11605" s="9"/>
    </row>
    <row r="11606" spans="2:2" ht="16" x14ac:dyDescent="0.2">
      <c r="B11606" s="9"/>
    </row>
    <row r="11607" spans="2:2" ht="16" x14ac:dyDescent="0.2">
      <c r="B11607" s="9"/>
    </row>
    <row r="11608" spans="2:2" ht="16" x14ac:dyDescent="0.2">
      <c r="B11608" s="9"/>
    </row>
    <row r="11609" spans="2:2" ht="16" x14ac:dyDescent="0.2">
      <c r="B11609" s="9"/>
    </row>
    <row r="11610" spans="2:2" ht="16" x14ac:dyDescent="0.2">
      <c r="B11610" s="9"/>
    </row>
    <row r="11611" spans="2:2" ht="16" x14ac:dyDescent="0.2">
      <c r="B11611" s="9"/>
    </row>
    <row r="11612" spans="2:2" ht="16" x14ac:dyDescent="0.2">
      <c r="B11612" s="9"/>
    </row>
    <row r="11613" spans="2:2" ht="16" x14ac:dyDescent="0.2">
      <c r="B11613" s="9"/>
    </row>
    <row r="11614" spans="2:2" ht="16" x14ac:dyDescent="0.2">
      <c r="B11614" s="9"/>
    </row>
    <row r="11615" spans="2:2" ht="16" x14ac:dyDescent="0.2">
      <c r="B11615" s="9"/>
    </row>
    <row r="11616" spans="2:2" ht="16" x14ac:dyDescent="0.2">
      <c r="B11616" s="9"/>
    </row>
    <row r="11617" spans="2:2" ht="16" x14ac:dyDescent="0.2">
      <c r="B11617" s="9"/>
    </row>
    <row r="11618" spans="2:2" ht="16" x14ac:dyDescent="0.2">
      <c r="B11618" s="9"/>
    </row>
    <row r="11619" spans="2:2" ht="16" x14ac:dyDescent="0.2">
      <c r="B11619" s="9"/>
    </row>
    <row r="11620" spans="2:2" ht="16" x14ac:dyDescent="0.2">
      <c r="B11620" s="9"/>
    </row>
    <row r="11621" spans="2:2" ht="16" x14ac:dyDescent="0.2">
      <c r="B11621" s="9"/>
    </row>
    <row r="11622" spans="2:2" ht="16" x14ac:dyDescent="0.2">
      <c r="B11622" s="9"/>
    </row>
    <row r="11623" spans="2:2" ht="16" x14ac:dyDescent="0.2">
      <c r="B11623" s="9"/>
    </row>
    <row r="11624" spans="2:2" ht="16" x14ac:dyDescent="0.2">
      <c r="B11624" s="9"/>
    </row>
    <row r="11625" spans="2:2" ht="16" x14ac:dyDescent="0.2">
      <c r="B11625" s="9"/>
    </row>
    <row r="11626" spans="2:2" ht="16" x14ac:dyDescent="0.2">
      <c r="B11626" s="9"/>
    </row>
    <row r="11627" spans="2:2" ht="16" x14ac:dyDescent="0.2">
      <c r="B11627" s="9"/>
    </row>
    <row r="11628" spans="2:2" ht="16" x14ac:dyDescent="0.2">
      <c r="B11628" s="9"/>
    </row>
    <row r="11629" spans="2:2" ht="16" x14ac:dyDescent="0.2">
      <c r="B11629" s="9"/>
    </row>
    <row r="11630" spans="2:2" ht="16" x14ac:dyDescent="0.2">
      <c r="B11630" s="9"/>
    </row>
    <row r="11631" spans="2:2" ht="16" x14ac:dyDescent="0.2">
      <c r="B11631" s="9"/>
    </row>
    <row r="11632" spans="2:2" ht="16" x14ac:dyDescent="0.2">
      <c r="B11632" s="9"/>
    </row>
    <row r="11633" spans="2:2" ht="16" x14ac:dyDescent="0.2">
      <c r="B11633" s="9"/>
    </row>
    <row r="11634" spans="2:2" ht="16" x14ac:dyDescent="0.2">
      <c r="B11634" s="9"/>
    </row>
    <row r="11635" spans="2:2" ht="16" x14ac:dyDescent="0.2">
      <c r="B11635" s="9"/>
    </row>
    <row r="11636" spans="2:2" ht="16" x14ac:dyDescent="0.2">
      <c r="B11636" s="9"/>
    </row>
    <row r="11637" spans="2:2" ht="16" x14ac:dyDescent="0.2">
      <c r="B11637" s="9"/>
    </row>
    <row r="11638" spans="2:2" ht="16" x14ac:dyDescent="0.2">
      <c r="B11638" s="9"/>
    </row>
    <row r="11639" spans="2:2" ht="16" x14ac:dyDescent="0.2">
      <c r="B11639" s="9"/>
    </row>
    <row r="11640" spans="2:2" ht="16" x14ac:dyDescent="0.2">
      <c r="B11640" s="9"/>
    </row>
    <row r="11641" spans="2:2" ht="16" x14ac:dyDescent="0.2">
      <c r="B11641" s="9"/>
    </row>
    <row r="11642" spans="2:2" ht="16" x14ac:dyDescent="0.2">
      <c r="B11642" s="9"/>
    </row>
    <row r="11643" spans="2:2" ht="16" x14ac:dyDescent="0.2">
      <c r="B11643" s="9"/>
    </row>
    <row r="11644" spans="2:2" ht="16" x14ac:dyDescent="0.2">
      <c r="B11644" s="9"/>
    </row>
    <row r="11645" spans="2:2" ht="16" x14ac:dyDescent="0.2">
      <c r="B11645" s="9"/>
    </row>
    <row r="11646" spans="2:2" ht="16" x14ac:dyDescent="0.2">
      <c r="B11646" s="9"/>
    </row>
    <row r="11647" spans="2:2" ht="16" x14ac:dyDescent="0.2">
      <c r="B11647" s="9"/>
    </row>
    <row r="11648" spans="2:2" ht="16" x14ac:dyDescent="0.2">
      <c r="B11648" s="9"/>
    </row>
    <row r="11649" spans="2:2" ht="16" x14ac:dyDescent="0.2">
      <c r="B11649" s="9"/>
    </row>
    <row r="11650" spans="2:2" ht="16" x14ac:dyDescent="0.2">
      <c r="B11650" s="9"/>
    </row>
    <row r="11651" spans="2:2" ht="16" x14ac:dyDescent="0.2">
      <c r="B11651" s="9"/>
    </row>
    <row r="11652" spans="2:2" ht="16" x14ac:dyDescent="0.2">
      <c r="B11652" s="9"/>
    </row>
    <row r="11653" spans="2:2" ht="16" x14ac:dyDescent="0.2">
      <c r="B11653" s="9"/>
    </row>
    <row r="11654" spans="2:2" ht="16" x14ac:dyDescent="0.2">
      <c r="B11654" s="9"/>
    </row>
    <row r="11655" spans="2:2" ht="16" x14ac:dyDescent="0.2">
      <c r="B11655" s="9"/>
    </row>
    <row r="11656" spans="2:2" ht="16" x14ac:dyDescent="0.2">
      <c r="B11656" s="9"/>
    </row>
    <row r="11657" spans="2:2" ht="16" x14ac:dyDescent="0.2">
      <c r="B11657" s="9"/>
    </row>
    <row r="11658" spans="2:2" ht="16" x14ac:dyDescent="0.2">
      <c r="B11658" s="9"/>
    </row>
    <row r="11659" spans="2:2" ht="16" x14ac:dyDescent="0.2">
      <c r="B11659" s="9"/>
    </row>
    <row r="11660" spans="2:2" ht="16" x14ac:dyDescent="0.2">
      <c r="B11660" s="9"/>
    </row>
    <row r="11661" spans="2:2" ht="16" x14ac:dyDescent="0.2">
      <c r="B11661" s="9"/>
    </row>
    <row r="11662" spans="2:2" ht="16" x14ac:dyDescent="0.2">
      <c r="B11662" s="9"/>
    </row>
    <row r="11663" spans="2:2" ht="16" x14ac:dyDescent="0.2">
      <c r="B11663" s="9"/>
    </row>
    <row r="11664" spans="2:2" ht="16" x14ac:dyDescent="0.2">
      <c r="B11664" s="9"/>
    </row>
    <row r="11665" spans="2:2" ht="16" x14ac:dyDescent="0.2">
      <c r="B11665" s="9"/>
    </row>
    <row r="11666" spans="2:2" ht="16" x14ac:dyDescent="0.2">
      <c r="B11666" s="9"/>
    </row>
    <row r="11667" spans="2:2" ht="16" x14ac:dyDescent="0.2">
      <c r="B11667" s="9"/>
    </row>
    <row r="11668" spans="2:2" ht="16" x14ac:dyDescent="0.2">
      <c r="B11668" s="9"/>
    </row>
    <row r="11669" spans="2:2" ht="16" x14ac:dyDescent="0.2">
      <c r="B11669" s="9"/>
    </row>
    <row r="11670" spans="2:2" ht="16" x14ac:dyDescent="0.2">
      <c r="B11670" s="9"/>
    </row>
    <row r="11671" spans="2:2" ht="16" x14ac:dyDescent="0.2">
      <c r="B11671" s="9"/>
    </row>
    <row r="11672" spans="2:2" ht="16" x14ac:dyDescent="0.2">
      <c r="B11672" s="9"/>
    </row>
    <row r="11673" spans="2:2" ht="16" x14ac:dyDescent="0.2">
      <c r="B11673" s="9"/>
    </row>
    <row r="11674" spans="2:2" ht="16" x14ac:dyDescent="0.2">
      <c r="B11674" s="9"/>
    </row>
    <row r="11675" spans="2:2" ht="16" x14ac:dyDescent="0.2">
      <c r="B11675" s="9"/>
    </row>
    <row r="11676" spans="2:2" ht="16" x14ac:dyDescent="0.2">
      <c r="B11676" s="9"/>
    </row>
    <row r="11677" spans="2:2" ht="16" x14ac:dyDescent="0.2">
      <c r="B11677" s="9"/>
    </row>
    <row r="11678" spans="2:2" ht="16" x14ac:dyDescent="0.2">
      <c r="B11678" s="9"/>
    </row>
    <row r="11679" spans="2:2" ht="16" x14ac:dyDescent="0.2">
      <c r="B11679" s="9"/>
    </row>
    <row r="11680" spans="2:2" ht="16" x14ac:dyDescent="0.2">
      <c r="B11680" s="9"/>
    </row>
    <row r="11681" spans="2:2" ht="16" x14ac:dyDescent="0.2">
      <c r="B11681" s="9"/>
    </row>
    <row r="11682" spans="2:2" ht="16" x14ac:dyDescent="0.2">
      <c r="B11682" s="9"/>
    </row>
    <row r="11683" spans="2:2" ht="16" x14ac:dyDescent="0.2">
      <c r="B11683" s="9"/>
    </row>
    <row r="11684" spans="2:2" ht="16" x14ac:dyDescent="0.2">
      <c r="B11684" s="9"/>
    </row>
    <row r="11685" spans="2:2" ht="16" x14ac:dyDescent="0.2">
      <c r="B11685" s="9"/>
    </row>
    <row r="11686" spans="2:2" ht="16" x14ac:dyDescent="0.2">
      <c r="B11686" s="9"/>
    </row>
    <row r="11687" spans="2:2" ht="16" x14ac:dyDescent="0.2">
      <c r="B11687" s="9"/>
    </row>
    <row r="11688" spans="2:2" ht="16" x14ac:dyDescent="0.2">
      <c r="B11688" s="9"/>
    </row>
    <row r="11689" spans="2:2" ht="16" x14ac:dyDescent="0.2">
      <c r="B11689" s="9"/>
    </row>
    <row r="11690" spans="2:2" ht="16" x14ac:dyDescent="0.2">
      <c r="B11690" s="9"/>
    </row>
    <row r="11691" spans="2:2" ht="16" x14ac:dyDescent="0.2">
      <c r="B11691" s="9"/>
    </row>
    <row r="11692" spans="2:2" ht="16" x14ac:dyDescent="0.2">
      <c r="B11692" s="9"/>
    </row>
    <row r="11693" spans="2:2" ht="16" x14ac:dyDescent="0.2">
      <c r="B11693" s="9"/>
    </row>
    <row r="11694" spans="2:2" ht="16" x14ac:dyDescent="0.2">
      <c r="B11694" s="9"/>
    </row>
    <row r="11695" spans="2:2" ht="16" x14ac:dyDescent="0.2">
      <c r="B11695" s="9"/>
    </row>
    <row r="11696" spans="2:2" ht="16" x14ac:dyDescent="0.2">
      <c r="B11696" s="9"/>
    </row>
    <row r="11697" spans="2:2" ht="16" x14ac:dyDescent="0.2">
      <c r="B11697" s="9"/>
    </row>
    <row r="11698" spans="2:2" ht="16" x14ac:dyDescent="0.2">
      <c r="B11698" s="9"/>
    </row>
    <row r="11699" spans="2:2" ht="16" x14ac:dyDescent="0.2">
      <c r="B11699" s="9"/>
    </row>
    <row r="11700" spans="2:2" ht="16" x14ac:dyDescent="0.2">
      <c r="B11700" s="9"/>
    </row>
    <row r="11701" spans="2:2" ht="16" x14ac:dyDescent="0.2">
      <c r="B11701" s="9"/>
    </row>
    <row r="11702" spans="2:2" ht="16" x14ac:dyDescent="0.2">
      <c r="B11702" s="9"/>
    </row>
    <row r="11703" spans="2:2" ht="16" x14ac:dyDescent="0.2">
      <c r="B11703" s="9"/>
    </row>
    <row r="11704" spans="2:2" ht="16" x14ac:dyDescent="0.2">
      <c r="B11704" s="9"/>
    </row>
    <row r="11705" spans="2:2" ht="16" x14ac:dyDescent="0.2">
      <c r="B11705" s="9"/>
    </row>
    <row r="11706" spans="2:2" ht="16" x14ac:dyDescent="0.2">
      <c r="B11706" s="9"/>
    </row>
    <row r="11707" spans="2:2" ht="16" x14ac:dyDescent="0.2">
      <c r="B11707" s="9"/>
    </row>
    <row r="11708" spans="2:2" ht="16" x14ac:dyDescent="0.2">
      <c r="B11708" s="9"/>
    </row>
    <row r="11709" spans="2:2" ht="16" x14ac:dyDescent="0.2">
      <c r="B11709" s="9"/>
    </row>
    <row r="11710" spans="2:2" ht="16" x14ac:dyDescent="0.2">
      <c r="B11710" s="9"/>
    </row>
    <row r="11711" spans="2:2" ht="16" x14ac:dyDescent="0.2">
      <c r="B11711" s="9"/>
    </row>
    <row r="11712" spans="2:2" ht="16" x14ac:dyDescent="0.2">
      <c r="B11712" s="9"/>
    </row>
    <row r="11713" spans="2:2" ht="16" x14ac:dyDescent="0.2">
      <c r="B11713" s="9"/>
    </row>
    <row r="11714" spans="2:2" ht="16" x14ac:dyDescent="0.2">
      <c r="B11714" s="9"/>
    </row>
    <row r="11715" spans="2:2" ht="16" x14ac:dyDescent="0.2">
      <c r="B11715" s="9"/>
    </row>
    <row r="11716" spans="2:2" ht="16" x14ac:dyDescent="0.2">
      <c r="B11716" s="9"/>
    </row>
    <row r="11717" spans="2:2" ht="16" x14ac:dyDescent="0.2">
      <c r="B11717" s="9"/>
    </row>
    <row r="11718" spans="2:2" ht="16" x14ac:dyDescent="0.2">
      <c r="B11718" s="9"/>
    </row>
    <row r="11719" spans="2:2" ht="16" x14ac:dyDescent="0.2">
      <c r="B11719" s="9"/>
    </row>
    <row r="11720" spans="2:2" ht="16" x14ac:dyDescent="0.2">
      <c r="B11720" s="9"/>
    </row>
    <row r="11721" spans="2:2" ht="16" x14ac:dyDescent="0.2">
      <c r="B11721" s="9"/>
    </row>
    <row r="11722" spans="2:2" ht="16" x14ac:dyDescent="0.2">
      <c r="B11722" s="9"/>
    </row>
    <row r="11723" spans="2:2" ht="16" x14ac:dyDescent="0.2">
      <c r="B11723" s="9"/>
    </row>
    <row r="11724" spans="2:2" ht="16" x14ac:dyDescent="0.2">
      <c r="B11724" s="9"/>
    </row>
    <row r="11725" spans="2:2" ht="16" x14ac:dyDescent="0.2">
      <c r="B11725" s="9"/>
    </row>
    <row r="11726" spans="2:2" ht="16" x14ac:dyDescent="0.2">
      <c r="B11726" s="9"/>
    </row>
    <row r="11727" spans="2:2" ht="16" x14ac:dyDescent="0.2">
      <c r="B11727" s="9"/>
    </row>
    <row r="11728" spans="2:2" ht="16" x14ac:dyDescent="0.2">
      <c r="B11728" s="9"/>
    </row>
    <row r="11729" spans="2:2" ht="16" x14ac:dyDescent="0.2">
      <c r="B11729" s="9"/>
    </row>
    <row r="11730" spans="2:2" ht="16" x14ac:dyDescent="0.2">
      <c r="B11730" s="9"/>
    </row>
    <row r="11731" spans="2:2" ht="16" x14ac:dyDescent="0.2">
      <c r="B11731" s="9"/>
    </row>
    <row r="11732" spans="2:2" ht="16" x14ac:dyDescent="0.2">
      <c r="B11732" s="9"/>
    </row>
    <row r="11733" spans="2:2" ht="16" x14ac:dyDescent="0.2">
      <c r="B11733" s="9"/>
    </row>
    <row r="11734" spans="2:2" ht="16" x14ac:dyDescent="0.2">
      <c r="B11734" s="9"/>
    </row>
    <row r="11735" spans="2:2" ht="16" x14ac:dyDescent="0.2">
      <c r="B11735" s="9"/>
    </row>
    <row r="11736" spans="2:2" ht="16" x14ac:dyDescent="0.2">
      <c r="B11736" s="9"/>
    </row>
    <row r="11737" spans="2:2" ht="16" x14ac:dyDescent="0.2">
      <c r="B11737" s="9"/>
    </row>
    <row r="11738" spans="2:2" ht="16" x14ac:dyDescent="0.2">
      <c r="B11738" s="9"/>
    </row>
    <row r="11739" spans="2:2" ht="16" x14ac:dyDescent="0.2">
      <c r="B11739" s="9"/>
    </row>
    <row r="11740" spans="2:2" ht="16" x14ac:dyDescent="0.2">
      <c r="B11740" s="9"/>
    </row>
    <row r="11741" spans="2:2" ht="16" x14ac:dyDescent="0.2">
      <c r="B11741" s="9"/>
    </row>
    <row r="11742" spans="2:2" ht="16" x14ac:dyDescent="0.2">
      <c r="B11742" s="9"/>
    </row>
    <row r="11743" spans="2:2" ht="16" x14ac:dyDescent="0.2">
      <c r="B11743" s="9"/>
    </row>
    <row r="11744" spans="2:2" ht="16" x14ac:dyDescent="0.2">
      <c r="B11744" s="9"/>
    </row>
    <row r="11745" spans="2:2" ht="16" x14ac:dyDescent="0.2">
      <c r="B11745" s="9"/>
    </row>
    <row r="11746" spans="2:2" ht="16" x14ac:dyDescent="0.2">
      <c r="B11746" s="9"/>
    </row>
    <row r="11747" spans="2:2" ht="16" x14ac:dyDescent="0.2">
      <c r="B11747" s="9"/>
    </row>
    <row r="11748" spans="2:2" ht="16" x14ac:dyDescent="0.2">
      <c r="B11748" s="9"/>
    </row>
    <row r="11749" spans="2:2" ht="16" x14ac:dyDescent="0.2">
      <c r="B11749" s="9"/>
    </row>
    <row r="11750" spans="2:2" ht="16" x14ac:dyDescent="0.2">
      <c r="B11750" s="9"/>
    </row>
    <row r="11751" spans="2:2" ht="16" x14ac:dyDescent="0.2">
      <c r="B11751" s="9"/>
    </row>
    <row r="11752" spans="2:2" ht="16" x14ac:dyDescent="0.2">
      <c r="B11752" s="9"/>
    </row>
    <row r="11753" spans="2:2" ht="16" x14ac:dyDescent="0.2">
      <c r="B11753" s="9"/>
    </row>
    <row r="11754" spans="2:2" ht="16" x14ac:dyDescent="0.2">
      <c r="B11754" s="9"/>
    </row>
    <row r="11755" spans="2:2" ht="16" x14ac:dyDescent="0.2">
      <c r="B11755" s="9"/>
    </row>
    <row r="11756" spans="2:2" ht="16" x14ac:dyDescent="0.2">
      <c r="B11756" s="9"/>
    </row>
    <row r="11757" spans="2:2" ht="16" x14ac:dyDescent="0.2">
      <c r="B11757" s="9"/>
    </row>
    <row r="11758" spans="2:2" ht="16" x14ac:dyDescent="0.2">
      <c r="B11758" s="9"/>
    </row>
    <row r="11759" spans="2:2" ht="16" x14ac:dyDescent="0.2">
      <c r="B11759" s="9"/>
    </row>
    <row r="11760" spans="2:2" ht="16" x14ac:dyDescent="0.2">
      <c r="B11760" s="9"/>
    </row>
    <row r="11761" spans="2:2" ht="16" x14ac:dyDescent="0.2">
      <c r="B11761" s="9"/>
    </row>
    <row r="11762" spans="2:2" ht="16" x14ac:dyDescent="0.2">
      <c r="B11762" s="9"/>
    </row>
    <row r="11763" spans="2:2" ht="16" x14ac:dyDescent="0.2">
      <c r="B11763" s="9"/>
    </row>
    <row r="11764" spans="2:2" ht="16" x14ac:dyDescent="0.2">
      <c r="B11764" s="9"/>
    </row>
    <row r="11765" spans="2:2" ht="16" x14ac:dyDescent="0.2">
      <c r="B11765" s="9"/>
    </row>
    <row r="11766" spans="2:2" ht="16" x14ac:dyDescent="0.2">
      <c r="B11766" s="9"/>
    </row>
    <row r="11767" spans="2:2" ht="16" x14ac:dyDescent="0.2">
      <c r="B11767" s="9"/>
    </row>
    <row r="11768" spans="2:2" ht="16" x14ac:dyDescent="0.2">
      <c r="B11768" s="9"/>
    </row>
    <row r="11769" spans="2:2" ht="16" x14ac:dyDescent="0.2">
      <c r="B11769" s="9"/>
    </row>
    <row r="11770" spans="2:2" ht="16" x14ac:dyDescent="0.2">
      <c r="B11770" s="9"/>
    </row>
    <row r="11771" spans="2:2" ht="16" x14ac:dyDescent="0.2">
      <c r="B11771" s="9"/>
    </row>
    <row r="11772" spans="2:2" ht="16" x14ac:dyDescent="0.2">
      <c r="B11772" s="9"/>
    </row>
    <row r="11773" spans="2:2" ht="16" x14ac:dyDescent="0.2">
      <c r="B11773" s="9"/>
    </row>
    <row r="11774" spans="2:2" ht="16" x14ac:dyDescent="0.2">
      <c r="B11774" s="9"/>
    </row>
    <row r="11775" spans="2:2" ht="16" x14ac:dyDescent="0.2">
      <c r="B11775" s="9"/>
    </row>
    <row r="11776" spans="2:2" ht="16" x14ac:dyDescent="0.2">
      <c r="B11776" s="9"/>
    </row>
    <row r="11777" spans="2:2" ht="16" x14ac:dyDescent="0.2">
      <c r="B11777" s="9"/>
    </row>
    <row r="11778" spans="2:2" ht="16" x14ac:dyDescent="0.2">
      <c r="B11778" s="9"/>
    </row>
    <row r="11779" spans="2:2" ht="16" x14ac:dyDescent="0.2">
      <c r="B11779" s="9"/>
    </row>
    <row r="11780" spans="2:2" ht="16" x14ac:dyDescent="0.2">
      <c r="B11780" s="9"/>
    </row>
    <row r="11781" spans="2:2" ht="16" x14ac:dyDescent="0.2">
      <c r="B11781" s="9"/>
    </row>
    <row r="11782" spans="2:2" ht="16" x14ac:dyDescent="0.2">
      <c r="B11782" s="9"/>
    </row>
    <row r="11783" spans="2:2" ht="16" x14ac:dyDescent="0.2">
      <c r="B11783" s="9"/>
    </row>
    <row r="11784" spans="2:2" ht="16" x14ac:dyDescent="0.2">
      <c r="B11784" s="9"/>
    </row>
    <row r="11785" spans="2:2" ht="16" x14ac:dyDescent="0.2">
      <c r="B11785" s="9"/>
    </row>
    <row r="11786" spans="2:2" ht="16" x14ac:dyDescent="0.2">
      <c r="B11786" s="9"/>
    </row>
    <row r="11787" spans="2:2" ht="16" x14ac:dyDescent="0.2">
      <c r="B11787" s="9"/>
    </row>
    <row r="11788" spans="2:2" ht="16" x14ac:dyDescent="0.2">
      <c r="B11788" s="9"/>
    </row>
    <row r="11789" spans="2:2" ht="16" x14ac:dyDescent="0.2">
      <c r="B11789" s="9"/>
    </row>
    <row r="11790" spans="2:2" ht="16" x14ac:dyDescent="0.2">
      <c r="B11790" s="9"/>
    </row>
    <row r="11791" spans="2:2" ht="16" x14ac:dyDescent="0.2">
      <c r="B11791" s="9"/>
    </row>
    <row r="11792" spans="2:2" ht="16" x14ac:dyDescent="0.2">
      <c r="B11792" s="9"/>
    </row>
    <row r="11793" spans="2:2" ht="16" x14ac:dyDescent="0.2">
      <c r="B11793" s="9"/>
    </row>
    <row r="11794" spans="2:2" ht="16" x14ac:dyDescent="0.2">
      <c r="B11794" s="9"/>
    </row>
    <row r="11795" spans="2:2" ht="16" x14ac:dyDescent="0.2">
      <c r="B11795" s="9"/>
    </row>
    <row r="11796" spans="2:2" ht="16" x14ac:dyDescent="0.2">
      <c r="B11796" s="9"/>
    </row>
    <row r="11797" spans="2:2" ht="16" x14ac:dyDescent="0.2">
      <c r="B11797" s="9"/>
    </row>
    <row r="11798" spans="2:2" ht="16" x14ac:dyDescent="0.2">
      <c r="B11798" s="9"/>
    </row>
    <row r="11799" spans="2:2" ht="16" x14ac:dyDescent="0.2">
      <c r="B11799" s="9"/>
    </row>
    <row r="11800" spans="2:2" ht="16" x14ac:dyDescent="0.2">
      <c r="B11800" s="9"/>
    </row>
    <row r="11801" spans="2:2" ht="16" x14ac:dyDescent="0.2">
      <c r="B11801" s="9"/>
    </row>
    <row r="11802" spans="2:2" ht="16" x14ac:dyDescent="0.2">
      <c r="B11802" s="9"/>
    </row>
    <row r="11803" spans="2:2" ht="16" x14ac:dyDescent="0.2">
      <c r="B11803" s="9"/>
    </row>
    <row r="11804" spans="2:2" ht="16" x14ac:dyDescent="0.2">
      <c r="B11804" s="9"/>
    </row>
    <row r="11805" spans="2:2" ht="16" x14ac:dyDescent="0.2">
      <c r="B11805" s="9"/>
    </row>
    <row r="11806" spans="2:2" ht="16" x14ac:dyDescent="0.2">
      <c r="B11806" s="9"/>
    </row>
    <row r="11807" spans="2:2" ht="16" x14ac:dyDescent="0.2">
      <c r="B11807" s="9"/>
    </row>
    <row r="11808" spans="2:2" ht="16" x14ac:dyDescent="0.2">
      <c r="B11808" s="9"/>
    </row>
    <row r="11809" spans="2:2" ht="16" x14ac:dyDescent="0.2">
      <c r="B11809" s="9"/>
    </row>
    <row r="11810" spans="2:2" ht="16" x14ac:dyDescent="0.2">
      <c r="B11810" s="9"/>
    </row>
    <row r="11811" spans="2:2" ht="16" x14ac:dyDescent="0.2">
      <c r="B11811" s="9"/>
    </row>
    <row r="11812" spans="2:2" ht="16" x14ac:dyDescent="0.2">
      <c r="B11812" s="9"/>
    </row>
    <row r="11813" spans="2:2" ht="16" x14ac:dyDescent="0.2">
      <c r="B11813" s="9"/>
    </row>
    <row r="11814" spans="2:2" ht="16" x14ac:dyDescent="0.2">
      <c r="B11814" s="9"/>
    </row>
    <row r="11815" spans="2:2" ht="16" x14ac:dyDescent="0.2">
      <c r="B11815" s="9"/>
    </row>
    <row r="11816" spans="2:2" ht="16" x14ac:dyDescent="0.2">
      <c r="B11816" s="9"/>
    </row>
    <row r="11817" spans="2:2" ht="16" x14ac:dyDescent="0.2">
      <c r="B11817" s="9"/>
    </row>
    <row r="11818" spans="2:2" ht="16" x14ac:dyDescent="0.2">
      <c r="B11818" s="9"/>
    </row>
    <row r="11819" spans="2:2" ht="16" x14ac:dyDescent="0.2">
      <c r="B11819" s="9"/>
    </row>
    <row r="11820" spans="2:2" ht="16" x14ac:dyDescent="0.2">
      <c r="B11820" s="9"/>
    </row>
    <row r="11821" spans="2:2" ht="16" x14ac:dyDescent="0.2">
      <c r="B11821" s="9"/>
    </row>
    <row r="11822" spans="2:2" ht="16" x14ac:dyDescent="0.2">
      <c r="B11822" s="9"/>
    </row>
    <row r="11823" spans="2:2" ht="16" x14ac:dyDescent="0.2">
      <c r="B11823" s="9"/>
    </row>
    <row r="11824" spans="2:2" ht="16" x14ac:dyDescent="0.2">
      <c r="B11824" s="9"/>
    </row>
    <row r="11825" spans="2:2" ht="16" x14ac:dyDescent="0.2">
      <c r="B11825" s="9"/>
    </row>
    <row r="11826" spans="2:2" ht="16" x14ac:dyDescent="0.2">
      <c r="B11826" s="9"/>
    </row>
    <row r="11827" spans="2:2" ht="16" x14ac:dyDescent="0.2">
      <c r="B11827" s="9"/>
    </row>
    <row r="11828" spans="2:2" ht="16" x14ac:dyDescent="0.2">
      <c r="B11828" s="9"/>
    </row>
    <row r="11829" spans="2:2" ht="16" x14ac:dyDescent="0.2">
      <c r="B11829" s="9"/>
    </row>
    <row r="11830" spans="2:2" ht="16" x14ac:dyDescent="0.2">
      <c r="B11830" s="9"/>
    </row>
    <row r="11831" spans="2:2" ht="16" x14ac:dyDescent="0.2">
      <c r="B11831" s="9"/>
    </row>
    <row r="11832" spans="2:2" ht="16" x14ac:dyDescent="0.2">
      <c r="B11832" s="9"/>
    </row>
    <row r="11833" spans="2:2" ht="16" x14ac:dyDescent="0.2">
      <c r="B11833" s="9"/>
    </row>
    <row r="11834" spans="2:2" ht="16" x14ac:dyDescent="0.2">
      <c r="B11834" s="9"/>
    </row>
    <row r="11835" spans="2:2" ht="16" x14ac:dyDescent="0.2">
      <c r="B11835" s="9"/>
    </row>
    <row r="11836" spans="2:2" ht="16" x14ac:dyDescent="0.2">
      <c r="B11836" s="9"/>
    </row>
    <row r="11837" spans="2:2" ht="16" x14ac:dyDescent="0.2">
      <c r="B11837" s="9"/>
    </row>
    <row r="11838" spans="2:2" ht="16" x14ac:dyDescent="0.2">
      <c r="B11838" s="9"/>
    </row>
    <row r="11839" spans="2:2" ht="16" x14ac:dyDescent="0.2">
      <c r="B11839" s="9"/>
    </row>
    <row r="11840" spans="2:2" ht="16" x14ac:dyDescent="0.2">
      <c r="B11840" s="9"/>
    </row>
    <row r="11841" spans="2:2" ht="16" x14ac:dyDescent="0.2">
      <c r="B11841" s="9"/>
    </row>
    <row r="11842" spans="2:2" ht="16" x14ac:dyDescent="0.2">
      <c r="B11842" s="9"/>
    </row>
    <row r="11843" spans="2:2" ht="16" x14ac:dyDescent="0.2">
      <c r="B11843" s="9"/>
    </row>
    <row r="11844" spans="2:2" ht="16" x14ac:dyDescent="0.2">
      <c r="B11844" s="9"/>
    </row>
    <row r="11845" spans="2:2" ht="16" x14ac:dyDescent="0.2">
      <c r="B11845" s="9"/>
    </row>
    <row r="11846" spans="2:2" ht="16" x14ac:dyDescent="0.2">
      <c r="B11846" s="9"/>
    </row>
    <row r="11847" spans="2:2" ht="16" x14ac:dyDescent="0.2">
      <c r="B11847" s="9"/>
    </row>
    <row r="11848" spans="2:2" ht="16" x14ac:dyDescent="0.2">
      <c r="B11848" s="9"/>
    </row>
    <row r="11849" spans="2:2" ht="16" x14ac:dyDescent="0.2">
      <c r="B11849" s="9"/>
    </row>
    <row r="11850" spans="2:2" ht="16" x14ac:dyDescent="0.2">
      <c r="B11850" s="9"/>
    </row>
    <row r="11851" spans="2:2" ht="16" x14ac:dyDescent="0.2">
      <c r="B11851" s="9"/>
    </row>
    <row r="11852" spans="2:2" ht="16" x14ac:dyDescent="0.2">
      <c r="B11852" s="9"/>
    </row>
    <row r="11853" spans="2:2" ht="16" x14ac:dyDescent="0.2">
      <c r="B11853" s="9"/>
    </row>
    <row r="11854" spans="2:2" ht="16" x14ac:dyDescent="0.2">
      <c r="B11854" s="9"/>
    </row>
    <row r="11855" spans="2:2" ht="16" x14ac:dyDescent="0.2">
      <c r="B11855" s="9"/>
    </row>
    <row r="11856" spans="2:2" ht="16" x14ac:dyDescent="0.2">
      <c r="B11856" s="9"/>
    </row>
    <row r="11857" spans="2:2" ht="16" x14ac:dyDescent="0.2">
      <c r="B11857" s="9"/>
    </row>
    <row r="11858" spans="2:2" ht="16" x14ac:dyDescent="0.2">
      <c r="B11858" s="9"/>
    </row>
    <row r="11859" spans="2:2" ht="16" x14ac:dyDescent="0.2">
      <c r="B11859" s="9"/>
    </row>
    <row r="11860" spans="2:2" ht="16" x14ac:dyDescent="0.2">
      <c r="B11860" s="9"/>
    </row>
    <row r="11861" spans="2:2" ht="16" x14ac:dyDescent="0.2">
      <c r="B11861" s="9"/>
    </row>
    <row r="11862" spans="2:2" ht="16" x14ac:dyDescent="0.2">
      <c r="B11862" s="9"/>
    </row>
    <row r="11863" spans="2:2" ht="16" x14ac:dyDescent="0.2">
      <c r="B11863" s="9"/>
    </row>
    <row r="11864" spans="2:2" ht="16" x14ac:dyDescent="0.2">
      <c r="B11864" s="9"/>
    </row>
    <row r="11865" spans="2:2" ht="16" x14ac:dyDescent="0.2">
      <c r="B11865" s="9"/>
    </row>
    <row r="11866" spans="2:2" ht="16" x14ac:dyDescent="0.2">
      <c r="B11866" s="9"/>
    </row>
    <row r="11867" spans="2:2" ht="16" x14ac:dyDescent="0.2">
      <c r="B11867" s="9"/>
    </row>
    <row r="11868" spans="2:2" ht="16" x14ac:dyDescent="0.2">
      <c r="B11868" s="9"/>
    </row>
    <row r="11869" spans="2:2" ht="16" x14ac:dyDescent="0.2">
      <c r="B11869" s="9"/>
    </row>
    <row r="11870" spans="2:2" ht="16" x14ac:dyDescent="0.2">
      <c r="B11870" s="9"/>
    </row>
    <row r="11871" spans="2:2" ht="16" x14ac:dyDescent="0.2">
      <c r="B11871" s="9"/>
    </row>
    <row r="11872" spans="2:2" ht="16" x14ac:dyDescent="0.2">
      <c r="B11872" s="9"/>
    </row>
    <row r="11873" spans="2:2" ht="16" x14ac:dyDescent="0.2">
      <c r="B11873" s="9"/>
    </row>
    <row r="11874" spans="2:2" ht="16" x14ac:dyDescent="0.2">
      <c r="B11874" s="9"/>
    </row>
    <row r="11875" spans="2:2" ht="16" x14ac:dyDescent="0.2">
      <c r="B11875" s="9"/>
    </row>
    <row r="11876" spans="2:2" ht="16" x14ac:dyDescent="0.2">
      <c r="B11876" s="9"/>
    </row>
    <row r="11877" spans="2:2" ht="16" x14ac:dyDescent="0.2">
      <c r="B11877" s="9"/>
    </row>
    <row r="11878" spans="2:2" ht="16" x14ac:dyDescent="0.2">
      <c r="B11878" s="9"/>
    </row>
    <row r="11879" spans="2:2" ht="16" x14ac:dyDescent="0.2">
      <c r="B11879" s="9"/>
    </row>
    <row r="11880" spans="2:2" ht="16" x14ac:dyDescent="0.2">
      <c r="B11880" s="9"/>
    </row>
    <row r="11881" spans="2:2" ht="16" x14ac:dyDescent="0.2">
      <c r="B11881" s="9"/>
    </row>
    <row r="11882" spans="2:2" ht="16" x14ac:dyDescent="0.2">
      <c r="B11882" s="9"/>
    </row>
    <row r="11883" spans="2:2" ht="16" x14ac:dyDescent="0.2">
      <c r="B11883" s="9"/>
    </row>
    <row r="11884" spans="2:2" ht="16" x14ac:dyDescent="0.2">
      <c r="B11884" s="9"/>
    </row>
    <row r="11885" spans="2:2" ht="16" x14ac:dyDescent="0.2">
      <c r="B11885" s="9"/>
    </row>
    <row r="11886" spans="2:2" ht="16" x14ac:dyDescent="0.2">
      <c r="B11886" s="9"/>
    </row>
    <row r="11887" spans="2:2" ht="16" x14ac:dyDescent="0.2">
      <c r="B11887" s="9"/>
    </row>
    <row r="11888" spans="2:2" ht="16" x14ac:dyDescent="0.2">
      <c r="B11888" s="9"/>
    </row>
    <row r="11889" spans="2:2" ht="16" x14ac:dyDescent="0.2">
      <c r="B11889" s="9"/>
    </row>
    <row r="11890" spans="2:2" ht="16" x14ac:dyDescent="0.2">
      <c r="B11890" s="9"/>
    </row>
    <row r="11891" spans="2:2" ht="16" x14ac:dyDescent="0.2">
      <c r="B11891" s="9"/>
    </row>
    <row r="11892" spans="2:2" ht="16" x14ac:dyDescent="0.2">
      <c r="B11892" s="9"/>
    </row>
    <row r="11893" spans="2:2" ht="16" x14ac:dyDescent="0.2">
      <c r="B11893" s="9"/>
    </row>
    <row r="11894" spans="2:2" ht="16" x14ac:dyDescent="0.2">
      <c r="B11894" s="9"/>
    </row>
    <row r="11895" spans="2:2" ht="16" x14ac:dyDescent="0.2">
      <c r="B11895" s="9"/>
    </row>
    <row r="11896" spans="2:2" ht="16" x14ac:dyDescent="0.2">
      <c r="B11896" s="9"/>
    </row>
    <row r="11897" spans="2:2" ht="16" x14ac:dyDescent="0.2">
      <c r="B11897" s="9"/>
    </row>
    <row r="11898" spans="2:2" ht="16" x14ac:dyDescent="0.2">
      <c r="B11898" s="9"/>
    </row>
    <row r="11899" spans="2:2" ht="16" x14ac:dyDescent="0.2">
      <c r="B11899" s="9"/>
    </row>
    <row r="11900" spans="2:2" ht="16" x14ac:dyDescent="0.2">
      <c r="B11900" s="9"/>
    </row>
    <row r="11901" spans="2:2" ht="16" x14ac:dyDescent="0.2">
      <c r="B11901" s="9"/>
    </row>
    <row r="11902" spans="2:2" ht="16" x14ac:dyDescent="0.2">
      <c r="B11902" s="9"/>
    </row>
    <row r="11903" spans="2:2" ht="16" x14ac:dyDescent="0.2">
      <c r="B11903" s="9"/>
    </row>
    <row r="11904" spans="2:2" ht="16" x14ac:dyDescent="0.2">
      <c r="B11904" s="9"/>
    </row>
    <row r="11905" spans="2:2" ht="16" x14ac:dyDescent="0.2">
      <c r="B11905" s="9"/>
    </row>
    <row r="11906" spans="2:2" ht="16" x14ac:dyDescent="0.2">
      <c r="B11906" s="9"/>
    </row>
    <row r="11907" spans="2:2" ht="16" x14ac:dyDescent="0.2">
      <c r="B11907" s="9"/>
    </row>
    <row r="11908" spans="2:2" ht="16" x14ac:dyDescent="0.2">
      <c r="B11908" s="9"/>
    </row>
    <row r="11909" spans="2:2" ht="16" x14ac:dyDescent="0.2">
      <c r="B11909" s="9"/>
    </row>
    <row r="11910" spans="2:2" ht="16" x14ac:dyDescent="0.2">
      <c r="B11910" s="9"/>
    </row>
    <row r="11911" spans="2:2" ht="16" x14ac:dyDescent="0.2">
      <c r="B11911" s="9"/>
    </row>
    <row r="11912" spans="2:2" ht="16" x14ac:dyDescent="0.2">
      <c r="B11912" s="9"/>
    </row>
    <row r="11913" spans="2:2" ht="16" x14ac:dyDescent="0.2">
      <c r="B11913" s="9"/>
    </row>
    <row r="11914" spans="2:2" ht="16" x14ac:dyDescent="0.2">
      <c r="B11914" s="9"/>
    </row>
    <row r="11915" spans="2:2" ht="16" x14ac:dyDescent="0.2">
      <c r="B11915" s="9"/>
    </row>
    <row r="11916" spans="2:2" ht="16" x14ac:dyDescent="0.2">
      <c r="B11916" s="9"/>
    </row>
    <row r="11917" spans="2:2" ht="16" x14ac:dyDescent="0.2">
      <c r="B11917" s="9"/>
    </row>
    <row r="11918" spans="2:2" ht="16" x14ac:dyDescent="0.2">
      <c r="B11918" s="9"/>
    </row>
    <row r="11919" spans="2:2" ht="16" x14ac:dyDescent="0.2">
      <c r="B11919" s="9"/>
    </row>
    <row r="11920" spans="2:2" ht="16" x14ac:dyDescent="0.2">
      <c r="B11920" s="9"/>
    </row>
    <row r="11921" spans="2:2" ht="16" x14ac:dyDescent="0.2">
      <c r="B11921" s="9"/>
    </row>
    <row r="11922" spans="2:2" ht="16" x14ac:dyDescent="0.2">
      <c r="B11922" s="9"/>
    </row>
    <row r="11923" spans="2:2" ht="16" x14ac:dyDescent="0.2">
      <c r="B11923" s="9"/>
    </row>
    <row r="11924" spans="2:2" ht="16" x14ac:dyDescent="0.2">
      <c r="B11924" s="9"/>
    </row>
    <row r="11925" spans="2:2" ht="16" x14ac:dyDescent="0.2">
      <c r="B11925" s="9"/>
    </row>
    <row r="11926" spans="2:2" ht="16" x14ac:dyDescent="0.2">
      <c r="B11926" s="9"/>
    </row>
    <row r="11927" spans="2:2" ht="16" x14ac:dyDescent="0.2">
      <c r="B11927" s="9"/>
    </row>
    <row r="11928" spans="2:2" ht="16" x14ac:dyDescent="0.2">
      <c r="B11928" s="9"/>
    </row>
    <row r="11929" spans="2:2" ht="16" x14ac:dyDescent="0.2">
      <c r="B11929" s="9"/>
    </row>
    <row r="11930" spans="2:2" ht="16" x14ac:dyDescent="0.2">
      <c r="B11930" s="9"/>
    </row>
    <row r="11931" spans="2:2" ht="16" x14ac:dyDescent="0.2">
      <c r="B11931" s="9"/>
    </row>
    <row r="11932" spans="2:2" ht="16" x14ac:dyDescent="0.2">
      <c r="B11932" s="9"/>
    </row>
    <row r="11933" spans="2:2" ht="16" x14ac:dyDescent="0.2">
      <c r="B11933" s="9"/>
    </row>
    <row r="11934" spans="2:2" ht="16" x14ac:dyDescent="0.2">
      <c r="B11934" s="9"/>
    </row>
    <row r="11935" spans="2:2" ht="16" x14ac:dyDescent="0.2">
      <c r="B11935" s="9"/>
    </row>
    <row r="11936" spans="2:2" ht="16" x14ac:dyDescent="0.2">
      <c r="B11936" s="9"/>
    </row>
    <row r="11937" spans="2:2" ht="16" x14ac:dyDescent="0.2">
      <c r="B11937" s="9"/>
    </row>
    <row r="11938" spans="2:2" ht="16" x14ac:dyDescent="0.2">
      <c r="B11938" s="9"/>
    </row>
    <row r="11939" spans="2:2" ht="16" x14ac:dyDescent="0.2">
      <c r="B11939" s="9"/>
    </row>
    <row r="11940" spans="2:2" ht="16" x14ac:dyDescent="0.2">
      <c r="B11940" s="9"/>
    </row>
    <row r="11941" spans="2:2" ht="16" x14ac:dyDescent="0.2">
      <c r="B11941" s="9"/>
    </row>
    <row r="11942" spans="2:2" ht="16" x14ac:dyDescent="0.2">
      <c r="B11942" s="9"/>
    </row>
    <row r="11943" spans="2:2" ht="16" x14ac:dyDescent="0.2">
      <c r="B11943" s="9"/>
    </row>
    <row r="11944" spans="2:2" ht="16" x14ac:dyDescent="0.2">
      <c r="B11944" s="9"/>
    </row>
    <row r="11945" spans="2:2" ht="16" x14ac:dyDescent="0.2">
      <c r="B11945" s="9"/>
    </row>
    <row r="11946" spans="2:2" ht="16" x14ac:dyDescent="0.2">
      <c r="B11946" s="9"/>
    </row>
    <row r="11947" spans="2:2" ht="16" x14ac:dyDescent="0.2">
      <c r="B11947" s="9"/>
    </row>
    <row r="11948" spans="2:2" ht="16" x14ac:dyDescent="0.2">
      <c r="B11948" s="9"/>
    </row>
    <row r="11949" spans="2:2" ht="16" x14ac:dyDescent="0.2">
      <c r="B11949" s="9"/>
    </row>
    <row r="11950" spans="2:2" ht="16" x14ac:dyDescent="0.2">
      <c r="B11950" s="9"/>
    </row>
    <row r="11951" spans="2:2" ht="16" x14ac:dyDescent="0.2">
      <c r="B11951" s="9"/>
    </row>
    <row r="11952" spans="2:2" ht="16" x14ac:dyDescent="0.2">
      <c r="B11952" s="9"/>
    </row>
    <row r="11953" spans="2:2" ht="16" x14ac:dyDescent="0.2">
      <c r="B11953" s="9"/>
    </row>
    <row r="11954" spans="2:2" ht="16" x14ac:dyDescent="0.2">
      <c r="B11954" s="9"/>
    </row>
    <row r="11955" spans="2:2" ht="16" x14ac:dyDescent="0.2">
      <c r="B11955" s="9"/>
    </row>
    <row r="11956" spans="2:2" ht="16" x14ac:dyDescent="0.2">
      <c r="B11956" s="9"/>
    </row>
    <row r="11957" spans="2:2" ht="16" x14ac:dyDescent="0.2">
      <c r="B11957" s="9"/>
    </row>
    <row r="11958" spans="2:2" ht="16" x14ac:dyDescent="0.2">
      <c r="B11958" s="9"/>
    </row>
    <row r="11959" spans="2:2" ht="16" x14ac:dyDescent="0.2">
      <c r="B11959" s="9"/>
    </row>
    <row r="11960" spans="2:2" ht="16" x14ac:dyDescent="0.2">
      <c r="B11960" s="9"/>
    </row>
    <row r="11961" spans="2:2" ht="16" x14ac:dyDescent="0.2">
      <c r="B11961" s="9"/>
    </row>
    <row r="11962" spans="2:2" ht="16" x14ac:dyDescent="0.2">
      <c r="B11962" s="9"/>
    </row>
    <row r="11963" spans="2:2" ht="16" x14ac:dyDescent="0.2">
      <c r="B11963" s="9"/>
    </row>
    <row r="11964" spans="2:2" ht="16" x14ac:dyDescent="0.2">
      <c r="B11964" s="9"/>
    </row>
    <row r="11965" spans="2:2" ht="16" x14ac:dyDescent="0.2">
      <c r="B11965" s="9"/>
    </row>
    <row r="11966" spans="2:2" ht="16" x14ac:dyDescent="0.2">
      <c r="B11966" s="9"/>
    </row>
    <row r="11967" spans="2:2" ht="16" x14ac:dyDescent="0.2">
      <c r="B11967" s="9"/>
    </row>
    <row r="11968" spans="2:2" ht="16" x14ac:dyDescent="0.2">
      <c r="B11968" s="9"/>
    </row>
    <row r="11969" spans="2:2" ht="16" x14ac:dyDescent="0.2">
      <c r="B11969" s="9"/>
    </row>
    <row r="11970" spans="2:2" ht="16" x14ac:dyDescent="0.2">
      <c r="B11970" s="9"/>
    </row>
    <row r="11971" spans="2:2" ht="16" x14ac:dyDescent="0.2">
      <c r="B11971" s="9"/>
    </row>
    <row r="11972" spans="2:2" ht="16" x14ac:dyDescent="0.2">
      <c r="B11972" s="9"/>
    </row>
    <row r="11973" spans="2:2" ht="16" x14ac:dyDescent="0.2">
      <c r="B11973" s="9"/>
    </row>
    <row r="11974" spans="2:2" ht="16" x14ac:dyDescent="0.2">
      <c r="B11974" s="9"/>
    </row>
    <row r="11975" spans="2:2" ht="16" x14ac:dyDescent="0.2">
      <c r="B11975" s="9"/>
    </row>
    <row r="11976" spans="2:2" ht="16" x14ac:dyDescent="0.2">
      <c r="B11976" s="9"/>
    </row>
    <row r="11977" spans="2:2" ht="16" x14ac:dyDescent="0.2">
      <c r="B11977" s="9"/>
    </row>
    <row r="11978" spans="2:2" ht="16" x14ac:dyDescent="0.2">
      <c r="B11978" s="9"/>
    </row>
    <row r="11979" spans="2:2" ht="16" x14ac:dyDescent="0.2">
      <c r="B11979" s="9"/>
    </row>
    <row r="11980" spans="2:2" ht="16" x14ac:dyDescent="0.2">
      <c r="B11980" s="9"/>
    </row>
    <row r="11981" spans="2:2" ht="16" x14ac:dyDescent="0.2">
      <c r="B11981" s="9"/>
    </row>
    <row r="11982" spans="2:2" ht="16" x14ac:dyDescent="0.2">
      <c r="B11982" s="9"/>
    </row>
    <row r="11983" spans="2:2" ht="16" x14ac:dyDescent="0.2">
      <c r="B11983" s="9"/>
    </row>
    <row r="11984" spans="2:2" ht="16" x14ac:dyDescent="0.2">
      <c r="B11984" s="9"/>
    </row>
    <row r="11985" spans="2:2" ht="16" x14ac:dyDescent="0.2">
      <c r="B11985" s="9"/>
    </row>
    <row r="11986" spans="2:2" ht="16" x14ac:dyDescent="0.2">
      <c r="B11986" s="9"/>
    </row>
    <row r="11987" spans="2:2" ht="16" x14ac:dyDescent="0.2">
      <c r="B11987" s="9"/>
    </row>
    <row r="11988" spans="2:2" ht="16" x14ac:dyDescent="0.2">
      <c r="B11988" s="9"/>
    </row>
    <row r="11989" spans="2:2" ht="16" x14ac:dyDescent="0.2">
      <c r="B11989" s="9"/>
    </row>
    <row r="11990" spans="2:2" ht="16" x14ac:dyDescent="0.2">
      <c r="B11990" s="9"/>
    </row>
    <row r="11991" spans="2:2" ht="16" x14ac:dyDescent="0.2">
      <c r="B11991" s="9"/>
    </row>
    <row r="11992" spans="2:2" ht="16" x14ac:dyDescent="0.2">
      <c r="B11992" s="9"/>
    </row>
    <row r="11993" spans="2:2" ht="16" x14ac:dyDescent="0.2">
      <c r="B11993" s="9"/>
    </row>
    <row r="11994" spans="2:2" ht="16" x14ac:dyDescent="0.2">
      <c r="B11994" s="9"/>
    </row>
    <row r="11995" spans="2:2" ht="16" x14ac:dyDescent="0.2">
      <c r="B11995" s="9"/>
    </row>
    <row r="11996" spans="2:2" ht="16" x14ac:dyDescent="0.2">
      <c r="B11996" s="9"/>
    </row>
    <row r="11997" spans="2:2" ht="16" x14ac:dyDescent="0.2">
      <c r="B11997" s="9"/>
    </row>
    <row r="11998" spans="2:2" ht="16" x14ac:dyDescent="0.2">
      <c r="B11998" s="9"/>
    </row>
    <row r="11999" spans="2:2" ht="16" x14ac:dyDescent="0.2">
      <c r="B11999" s="9"/>
    </row>
    <row r="12000" spans="2:2" ht="16" x14ac:dyDescent="0.2">
      <c r="B12000" s="9"/>
    </row>
    <row r="12001" spans="2:2" ht="16" x14ac:dyDescent="0.2">
      <c r="B12001" s="9"/>
    </row>
    <row r="12002" spans="2:2" ht="16" x14ac:dyDescent="0.2">
      <c r="B12002" s="9"/>
    </row>
    <row r="12003" spans="2:2" ht="16" x14ac:dyDescent="0.2">
      <c r="B12003" s="9"/>
    </row>
    <row r="12004" spans="2:2" ht="16" x14ac:dyDescent="0.2">
      <c r="B12004" s="9"/>
    </row>
    <row r="12005" spans="2:2" ht="16" x14ac:dyDescent="0.2">
      <c r="B12005" s="9"/>
    </row>
    <row r="12006" spans="2:2" ht="16" x14ac:dyDescent="0.2">
      <c r="B12006" s="9"/>
    </row>
    <row r="12007" spans="2:2" ht="16" x14ac:dyDescent="0.2">
      <c r="B12007" s="9"/>
    </row>
    <row r="12008" spans="2:2" ht="16" x14ac:dyDescent="0.2">
      <c r="B12008" s="9"/>
    </row>
    <row r="12009" spans="2:2" ht="16" x14ac:dyDescent="0.2">
      <c r="B12009" s="9"/>
    </row>
    <row r="12010" spans="2:2" ht="16" x14ac:dyDescent="0.2">
      <c r="B12010" s="9"/>
    </row>
    <row r="12011" spans="2:2" ht="16" x14ac:dyDescent="0.2">
      <c r="B12011" s="9"/>
    </row>
    <row r="12012" spans="2:2" ht="16" x14ac:dyDescent="0.2">
      <c r="B12012" s="9"/>
    </row>
    <row r="12013" spans="2:2" ht="16" x14ac:dyDescent="0.2">
      <c r="B12013" s="9"/>
    </row>
    <row r="12014" spans="2:2" ht="16" x14ac:dyDescent="0.2">
      <c r="B12014" s="9"/>
    </row>
    <row r="12015" spans="2:2" ht="16" x14ac:dyDescent="0.2">
      <c r="B12015" s="9"/>
    </row>
    <row r="12016" spans="2:2" ht="16" x14ac:dyDescent="0.2">
      <c r="B12016" s="9"/>
    </row>
    <row r="12017" spans="2:2" ht="16" x14ac:dyDescent="0.2">
      <c r="B12017" s="9"/>
    </row>
    <row r="12018" spans="2:2" ht="16" x14ac:dyDescent="0.2">
      <c r="B12018" s="9"/>
    </row>
    <row r="12019" spans="2:2" ht="16" x14ac:dyDescent="0.2">
      <c r="B12019" s="9"/>
    </row>
    <row r="12020" spans="2:2" ht="16" x14ac:dyDescent="0.2">
      <c r="B12020" s="9"/>
    </row>
    <row r="12021" spans="2:2" ht="16" x14ac:dyDescent="0.2">
      <c r="B12021" s="9"/>
    </row>
    <row r="12022" spans="2:2" ht="16" x14ac:dyDescent="0.2">
      <c r="B12022" s="9"/>
    </row>
    <row r="12023" spans="2:2" ht="16" x14ac:dyDescent="0.2">
      <c r="B12023" s="9"/>
    </row>
    <row r="12024" spans="2:2" ht="16" x14ac:dyDescent="0.2">
      <c r="B12024" s="9"/>
    </row>
    <row r="12025" spans="2:2" ht="16" x14ac:dyDescent="0.2">
      <c r="B12025" s="9"/>
    </row>
    <row r="12026" spans="2:2" ht="16" x14ac:dyDescent="0.2">
      <c r="B12026" s="9"/>
    </row>
    <row r="12027" spans="2:2" ht="16" x14ac:dyDescent="0.2">
      <c r="B12027" s="9"/>
    </row>
    <row r="12028" spans="2:2" ht="16" x14ac:dyDescent="0.2">
      <c r="B12028" s="9"/>
    </row>
    <row r="12029" spans="2:2" ht="16" x14ac:dyDescent="0.2">
      <c r="B12029" s="9"/>
    </row>
    <row r="12030" spans="2:2" ht="16" x14ac:dyDescent="0.2">
      <c r="B12030" s="9"/>
    </row>
    <row r="12031" spans="2:2" ht="16" x14ac:dyDescent="0.2">
      <c r="B12031" s="9"/>
    </row>
    <row r="12032" spans="2:2" ht="16" x14ac:dyDescent="0.2">
      <c r="B12032" s="9"/>
    </row>
    <row r="12033" spans="2:2" ht="16" x14ac:dyDescent="0.2">
      <c r="B12033" s="9"/>
    </row>
    <row r="12034" spans="2:2" ht="16" x14ac:dyDescent="0.2">
      <c r="B12034" s="9"/>
    </row>
    <row r="12035" spans="2:2" ht="16" x14ac:dyDescent="0.2">
      <c r="B12035" s="9"/>
    </row>
    <row r="12036" spans="2:2" ht="16" x14ac:dyDescent="0.2">
      <c r="B12036" s="9"/>
    </row>
    <row r="12037" spans="2:2" ht="16" x14ac:dyDescent="0.2">
      <c r="B12037" s="9"/>
    </row>
    <row r="12038" spans="2:2" ht="16" x14ac:dyDescent="0.2">
      <c r="B12038" s="9"/>
    </row>
    <row r="12039" spans="2:2" ht="16" x14ac:dyDescent="0.2">
      <c r="B12039" s="9"/>
    </row>
    <row r="12040" spans="2:2" ht="16" x14ac:dyDescent="0.2">
      <c r="B12040" s="9"/>
    </row>
    <row r="12041" spans="2:2" ht="16" x14ac:dyDescent="0.2">
      <c r="B12041" s="9"/>
    </row>
    <row r="12042" spans="2:2" ht="16" x14ac:dyDescent="0.2">
      <c r="B12042" s="9"/>
    </row>
    <row r="12043" spans="2:2" ht="16" x14ac:dyDescent="0.2">
      <c r="B12043" s="9"/>
    </row>
    <row r="12044" spans="2:2" ht="16" x14ac:dyDescent="0.2">
      <c r="B12044" s="9"/>
    </row>
    <row r="12045" spans="2:2" ht="16" x14ac:dyDescent="0.2">
      <c r="B12045" s="9"/>
    </row>
    <row r="12046" spans="2:2" ht="16" x14ac:dyDescent="0.2">
      <c r="B12046" s="9"/>
    </row>
    <row r="12047" spans="2:2" ht="16" x14ac:dyDescent="0.2">
      <c r="B12047" s="9"/>
    </row>
    <row r="12048" spans="2:2" ht="16" x14ac:dyDescent="0.2">
      <c r="B12048" s="9"/>
    </row>
    <row r="12049" spans="2:2" ht="16" x14ac:dyDescent="0.2">
      <c r="B12049" s="9"/>
    </row>
    <row r="12050" spans="2:2" ht="16" x14ac:dyDescent="0.2">
      <c r="B12050" s="9"/>
    </row>
    <row r="12051" spans="2:2" ht="16" x14ac:dyDescent="0.2">
      <c r="B12051" s="9"/>
    </row>
    <row r="12052" spans="2:2" ht="16" x14ac:dyDescent="0.2">
      <c r="B12052" s="9"/>
    </row>
    <row r="12053" spans="2:2" ht="16" x14ac:dyDescent="0.2">
      <c r="B12053" s="9"/>
    </row>
    <row r="12054" spans="2:2" ht="16" x14ac:dyDescent="0.2">
      <c r="B12054" s="9"/>
    </row>
    <row r="12055" spans="2:2" ht="16" x14ac:dyDescent="0.2">
      <c r="B12055" s="9"/>
    </row>
    <row r="12056" spans="2:2" ht="16" x14ac:dyDescent="0.2">
      <c r="B12056" s="9"/>
    </row>
    <row r="12057" spans="2:2" ht="16" x14ac:dyDescent="0.2">
      <c r="B12057" s="9"/>
    </row>
    <row r="12058" spans="2:2" ht="16" x14ac:dyDescent="0.2">
      <c r="B12058" s="9"/>
    </row>
    <row r="12059" spans="2:2" ht="16" x14ac:dyDescent="0.2">
      <c r="B12059" s="9"/>
    </row>
    <row r="12060" spans="2:2" ht="16" x14ac:dyDescent="0.2">
      <c r="B12060" s="9"/>
    </row>
    <row r="12061" spans="2:2" ht="16" x14ac:dyDescent="0.2">
      <c r="B12061" s="9"/>
    </row>
    <row r="12062" spans="2:2" ht="16" x14ac:dyDescent="0.2">
      <c r="B12062" s="9"/>
    </row>
    <row r="12063" spans="2:2" ht="16" x14ac:dyDescent="0.2">
      <c r="B12063" s="9"/>
    </row>
    <row r="12064" spans="2:2" ht="16" x14ac:dyDescent="0.2">
      <c r="B12064" s="9"/>
    </row>
    <row r="12065" spans="2:2" ht="16" x14ac:dyDescent="0.2">
      <c r="B12065" s="9"/>
    </row>
    <row r="12066" spans="2:2" ht="16" x14ac:dyDescent="0.2">
      <c r="B12066" s="9"/>
    </row>
    <row r="12067" spans="2:2" ht="16" x14ac:dyDescent="0.2">
      <c r="B12067" s="9"/>
    </row>
    <row r="12068" spans="2:2" ht="16" x14ac:dyDescent="0.2">
      <c r="B12068" s="9"/>
    </row>
    <row r="12069" spans="2:2" ht="16" x14ac:dyDescent="0.2">
      <c r="B12069" s="9"/>
    </row>
    <row r="12070" spans="2:2" ht="16" x14ac:dyDescent="0.2">
      <c r="B12070" s="9"/>
    </row>
    <row r="12071" spans="2:2" ht="16" x14ac:dyDescent="0.2">
      <c r="B12071" s="9"/>
    </row>
    <row r="12072" spans="2:2" ht="16" x14ac:dyDescent="0.2">
      <c r="B12072" s="9"/>
    </row>
    <row r="12073" spans="2:2" ht="16" x14ac:dyDescent="0.2">
      <c r="B12073" s="9"/>
    </row>
    <row r="12074" spans="2:2" ht="16" x14ac:dyDescent="0.2">
      <c r="B12074" s="9"/>
    </row>
    <row r="12075" spans="2:2" ht="16" x14ac:dyDescent="0.2">
      <c r="B12075" s="9"/>
    </row>
    <row r="12076" spans="2:2" ht="16" x14ac:dyDescent="0.2">
      <c r="B12076" s="9"/>
    </row>
    <row r="12077" spans="2:2" ht="16" x14ac:dyDescent="0.2">
      <c r="B12077" s="9"/>
    </row>
    <row r="12078" spans="2:2" ht="16" x14ac:dyDescent="0.2">
      <c r="B12078" s="9"/>
    </row>
    <row r="12079" spans="2:2" ht="16" x14ac:dyDescent="0.2">
      <c r="B12079" s="9"/>
    </row>
    <row r="12080" spans="2:2" ht="16" x14ac:dyDescent="0.2">
      <c r="B12080" s="9"/>
    </row>
    <row r="12081" spans="2:2" ht="16" x14ac:dyDescent="0.2">
      <c r="B12081" s="9"/>
    </row>
    <row r="12082" spans="2:2" ht="16" x14ac:dyDescent="0.2">
      <c r="B12082" s="9"/>
    </row>
    <row r="12083" spans="2:2" ht="16" x14ac:dyDescent="0.2">
      <c r="B12083" s="9"/>
    </row>
    <row r="12084" spans="2:2" ht="16" x14ac:dyDescent="0.2">
      <c r="B12084" s="9"/>
    </row>
    <row r="12085" spans="2:2" ht="16" x14ac:dyDescent="0.2">
      <c r="B12085" s="9"/>
    </row>
    <row r="12086" spans="2:2" ht="16" x14ac:dyDescent="0.2">
      <c r="B12086" s="9"/>
    </row>
    <row r="12087" spans="2:2" ht="16" x14ac:dyDescent="0.2">
      <c r="B12087" s="9"/>
    </row>
    <row r="12088" spans="2:2" ht="16" x14ac:dyDescent="0.2">
      <c r="B12088" s="9"/>
    </row>
    <row r="12089" spans="2:2" ht="16" x14ac:dyDescent="0.2">
      <c r="B12089" s="9"/>
    </row>
    <row r="12090" spans="2:2" ht="16" x14ac:dyDescent="0.2">
      <c r="B12090" s="9"/>
    </row>
    <row r="12091" spans="2:2" ht="16" x14ac:dyDescent="0.2">
      <c r="B12091" s="9"/>
    </row>
    <row r="12092" spans="2:2" ht="16" x14ac:dyDescent="0.2">
      <c r="B12092" s="9"/>
    </row>
    <row r="12093" spans="2:2" ht="16" x14ac:dyDescent="0.2">
      <c r="B12093" s="9"/>
    </row>
    <row r="12094" spans="2:2" ht="16" x14ac:dyDescent="0.2">
      <c r="B12094" s="9"/>
    </row>
    <row r="12095" spans="2:2" ht="16" x14ac:dyDescent="0.2">
      <c r="B12095" s="9"/>
    </row>
    <row r="12096" spans="2:2" ht="16" x14ac:dyDescent="0.2">
      <c r="B12096" s="9"/>
    </row>
    <row r="12097" spans="2:2" ht="16" x14ac:dyDescent="0.2">
      <c r="B12097" s="9"/>
    </row>
    <row r="12098" spans="2:2" ht="16" x14ac:dyDescent="0.2">
      <c r="B12098" s="9"/>
    </row>
    <row r="12099" spans="2:2" ht="16" x14ac:dyDescent="0.2">
      <c r="B12099" s="9"/>
    </row>
    <row r="12100" spans="2:2" ht="16" x14ac:dyDescent="0.2">
      <c r="B12100" s="9"/>
    </row>
    <row r="12101" spans="2:2" ht="16" x14ac:dyDescent="0.2">
      <c r="B12101" s="9"/>
    </row>
    <row r="12102" spans="2:2" ht="16" x14ac:dyDescent="0.2">
      <c r="B12102" s="9"/>
    </row>
    <row r="12103" spans="2:2" ht="16" x14ac:dyDescent="0.2">
      <c r="B12103" s="9"/>
    </row>
    <row r="12104" spans="2:2" ht="16" x14ac:dyDescent="0.2">
      <c r="B12104" s="9"/>
    </row>
    <row r="12105" spans="2:2" ht="16" x14ac:dyDescent="0.2">
      <c r="B12105" s="9"/>
    </row>
    <row r="12106" spans="2:2" ht="16" x14ac:dyDescent="0.2">
      <c r="B12106" s="9"/>
    </row>
    <row r="12107" spans="2:2" ht="16" x14ac:dyDescent="0.2">
      <c r="B12107" s="9"/>
    </row>
    <row r="12108" spans="2:2" ht="16" x14ac:dyDescent="0.2">
      <c r="B12108" s="9"/>
    </row>
    <row r="12109" spans="2:2" ht="16" x14ac:dyDescent="0.2">
      <c r="B12109" s="9"/>
    </row>
    <row r="12110" spans="2:2" ht="16" x14ac:dyDescent="0.2">
      <c r="B12110" s="9"/>
    </row>
    <row r="12111" spans="2:2" ht="16" x14ac:dyDescent="0.2">
      <c r="B12111" s="9"/>
    </row>
    <row r="12112" spans="2:2" ht="16" x14ac:dyDescent="0.2">
      <c r="B12112" s="9"/>
    </row>
    <row r="12113" spans="2:2" ht="16" x14ac:dyDescent="0.2">
      <c r="B12113" s="9"/>
    </row>
    <row r="12114" spans="2:2" ht="16" x14ac:dyDescent="0.2">
      <c r="B12114" s="9"/>
    </row>
    <row r="12115" spans="2:2" ht="16" x14ac:dyDescent="0.2">
      <c r="B12115" s="9"/>
    </row>
    <row r="12116" spans="2:2" ht="16" x14ac:dyDescent="0.2">
      <c r="B12116" s="9"/>
    </row>
    <row r="12117" spans="2:2" ht="16" x14ac:dyDescent="0.2">
      <c r="B12117" s="9"/>
    </row>
    <row r="12118" spans="2:2" ht="16" x14ac:dyDescent="0.2">
      <c r="B12118" s="9"/>
    </row>
    <row r="12119" spans="2:2" ht="16" x14ac:dyDescent="0.2">
      <c r="B12119" s="9"/>
    </row>
    <row r="12120" spans="2:2" ht="16" x14ac:dyDescent="0.2">
      <c r="B12120" s="9"/>
    </row>
    <row r="12121" spans="2:2" ht="16" x14ac:dyDescent="0.2">
      <c r="B12121" s="9"/>
    </row>
    <row r="12122" spans="2:2" ht="16" x14ac:dyDescent="0.2">
      <c r="B12122" s="9"/>
    </row>
    <row r="12123" spans="2:2" ht="16" x14ac:dyDescent="0.2">
      <c r="B12123" s="9"/>
    </row>
    <row r="12124" spans="2:2" ht="16" x14ac:dyDescent="0.2">
      <c r="B12124" s="9"/>
    </row>
    <row r="12125" spans="2:2" ht="16" x14ac:dyDescent="0.2">
      <c r="B12125" s="9"/>
    </row>
    <row r="12126" spans="2:2" ht="16" x14ac:dyDescent="0.2">
      <c r="B12126" s="9"/>
    </row>
    <row r="12127" spans="2:2" ht="16" x14ac:dyDescent="0.2">
      <c r="B12127" s="9"/>
    </row>
    <row r="12128" spans="2:2" ht="16" x14ac:dyDescent="0.2">
      <c r="B12128" s="9"/>
    </row>
    <row r="12129" spans="2:2" ht="16" x14ac:dyDescent="0.2">
      <c r="B12129" s="9"/>
    </row>
    <row r="12130" spans="2:2" ht="16" x14ac:dyDescent="0.2">
      <c r="B12130" s="9"/>
    </row>
    <row r="12131" spans="2:2" ht="16" x14ac:dyDescent="0.2">
      <c r="B12131" s="9"/>
    </row>
    <row r="12132" spans="2:2" ht="16" x14ac:dyDescent="0.2">
      <c r="B12132" s="9"/>
    </row>
    <row r="12133" spans="2:2" ht="16" x14ac:dyDescent="0.2">
      <c r="B12133" s="9"/>
    </row>
    <row r="12134" spans="2:2" ht="16" x14ac:dyDescent="0.2">
      <c r="B12134" s="9"/>
    </row>
    <row r="12135" spans="2:2" ht="16" x14ac:dyDescent="0.2">
      <c r="B12135" s="9"/>
    </row>
    <row r="12136" spans="2:2" ht="16" x14ac:dyDescent="0.2">
      <c r="B12136" s="9"/>
    </row>
    <row r="12137" spans="2:2" ht="16" x14ac:dyDescent="0.2">
      <c r="B12137" s="9"/>
    </row>
    <row r="12138" spans="2:2" ht="16" x14ac:dyDescent="0.2">
      <c r="B12138" s="9"/>
    </row>
    <row r="12139" spans="2:2" ht="16" x14ac:dyDescent="0.2">
      <c r="B12139" s="9"/>
    </row>
    <row r="12140" spans="2:2" ht="16" x14ac:dyDescent="0.2">
      <c r="B12140" s="9"/>
    </row>
    <row r="12141" spans="2:2" ht="16" x14ac:dyDescent="0.2">
      <c r="B12141" s="9"/>
    </row>
    <row r="12142" spans="2:2" ht="16" x14ac:dyDescent="0.2">
      <c r="B12142" s="9"/>
    </row>
    <row r="12143" spans="2:2" ht="16" x14ac:dyDescent="0.2">
      <c r="B12143" s="9"/>
    </row>
    <row r="12144" spans="2:2" ht="16" x14ac:dyDescent="0.2">
      <c r="B12144" s="9"/>
    </row>
    <row r="12145" spans="2:2" ht="16" x14ac:dyDescent="0.2">
      <c r="B12145" s="9"/>
    </row>
    <row r="12146" spans="2:2" ht="16" x14ac:dyDescent="0.2">
      <c r="B12146" s="9"/>
    </row>
    <row r="12147" spans="2:2" ht="16" x14ac:dyDescent="0.2">
      <c r="B12147" s="9"/>
    </row>
    <row r="12148" spans="2:2" ht="16" x14ac:dyDescent="0.2">
      <c r="B12148" s="9"/>
    </row>
    <row r="12149" spans="2:2" ht="16" x14ac:dyDescent="0.2">
      <c r="B12149" s="9"/>
    </row>
    <row r="12150" spans="2:2" ht="16" x14ac:dyDescent="0.2">
      <c r="B12150" s="9"/>
    </row>
    <row r="12151" spans="2:2" ht="16" x14ac:dyDescent="0.2">
      <c r="B12151" s="9"/>
    </row>
    <row r="12152" spans="2:2" ht="16" x14ac:dyDescent="0.2">
      <c r="B12152" s="9"/>
    </row>
    <row r="12153" spans="2:2" ht="16" x14ac:dyDescent="0.2">
      <c r="B12153" s="9"/>
    </row>
    <row r="12154" spans="2:2" ht="16" x14ac:dyDescent="0.2">
      <c r="B12154" s="9"/>
    </row>
    <row r="12155" spans="2:2" ht="16" x14ac:dyDescent="0.2">
      <c r="B12155" s="9"/>
    </row>
    <row r="12156" spans="2:2" ht="16" x14ac:dyDescent="0.2">
      <c r="B12156" s="9"/>
    </row>
    <row r="12157" spans="2:2" ht="16" x14ac:dyDescent="0.2">
      <c r="B12157" s="9"/>
    </row>
    <row r="12158" spans="2:2" ht="16" x14ac:dyDescent="0.2">
      <c r="B12158" s="9"/>
    </row>
    <row r="12159" spans="2:2" ht="16" x14ac:dyDescent="0.2">
      <c r="B12159" s="9"/>
    </row>
    <row r="12160" spans="2:2" ht="16" x14ac:dyDescent="0.2">
      <c r="B12160" s="9"/>
    </row>
    <row r="12161" spans="2:2" ht="16" x14ac:dyDescent="0.2">
      <c r="B12161" s="9"/>
    </row>
    <row r="12162" spans="2:2" ht="16" x14ac:dyDescent="0.2">
      <c r="B12162" s="9"/>
    </row>
    <row r="12163" spans="2:2" ht="16" x14ac:dyDescent="0.2">
      <c r="B12163" s="9"/>
    </row>
    <row r="12164" spans="2:2" ht="16" x14ac:dyDescent="0.2">
      <c r="B12164" s="9"/>
    </row>
    <row r="12165" spans="2:2" ht="16" x14ac:dyDescent="0.2">
      <c r="B12165" s="9"/>
    </row>
    <row r="12166" spans="2:2" ht="16" x14ac:dyDescent="0.2">
      <c r="B12166" s="9"/>
    </row>
    <row r="12167" spans="2:2" ht="16" x14ac:dyDescent="0.2">
      <c r="B12167" s="9"/>
    </row>
    <row r="12168" spans="2:2" ht="16" x14ac:dyDescent="0.2">
      <c r="B12168" s="9"/>
    </row>
    <row r="12169" spans="2:2" ht="16" x14ac:dyDescent="0.2">
      <c r="B12169" s="9"/>
    </row>
    <row r="12170" spans="2:2" ht="16" x14ac:dyDescent="0.2">
      <c r="B12170" s="9"/>
    </row>
    <row r="12171" spans="2:2" ht="16" x14ac:dyDescent="0.2">
      <c r="B12171" s="9"/>
    </row>
    <row r="12172" spans="2:2" ht="16" x14ac:dyDescent="0.2">
      <c r="B12172" s="9"/>
    </row>
    <row r="12173" spans="2:2" ht="16" x14ac:dyDescent="0.2">
      <c r="B12173" s="9"/>
    </row>
    <row r="12174" spans="2:2" ht="16" x14ac:dyDescent="0.2">
      <c r="B12174" s="9"/>
    </row>
    <row r="12175" spans="2:2" ht="16" x14ac:dyDescent="0.2">
      <c r="B12175" s="9"/>
    </row>
    <row r="12176" spans="2:2" ht="16" x14ac:dyDescent="0.2">
      <c r="B12176" s="9"/>
    </row>
    <row r="12177" spans="2:2" ht="16" x14ac:dyDescent="0.2">
      <c r="B12177" s="9"/>
    </row>
    <row r="12178" spans="2:2" ht="16" x14ac:dyDescent="0.2">
      <c r="B12178" s="9"/>
    </row>
    <row r="12179" spans="2:2" ht="16" x14ac:dyDescent="0.2">
      <c r="B12179" s="9"/>
    </row>
    <row r="12180" spans="2:2" ht="16" x14ac:dyDescent="0.2">
      <c r="B12180" s="9"/>
    </row>
    <row r="12181" spans="2:2" ht="16" x14ac:dyDescent="0.2">
      <c r="B12181" s="9"/>
    </row>
    <row r="12182" spans="2:2" ht="16" x14ac:dyDescent="0.2">
      <c r="B12182" s="9"/>
    </row>
    <row r="12183" spans="2:2" ht="16" x14ac:dyDescent="0.2">
      <c r="B12183" s="9"/>
    </row>
    <row r="12184" spans="2:2" ht="16" x14ac:dyDescent="0.2">
      <c r="B12184" s="9"/>
    </row>
    <row r="12185" spans="2:2" ht="16" x14ac:dyDescent="0.2">
      <c r="B12185" s="9"/>
    </row>
    <row r="12186" spans="2:2" ht="16" x14ac:dyDescent="0.2">
      <c r="B12186" s="9"/>
    </row>
    <row r="12187" spans="2:2" ht="16" x14ac:dyDescent="0.2">
      <c r="B12187" s="9"/>
    </row>
    <row r="12188" spans="2:2" ht="16" x14ac:dyDescent="0.2">
      <c r="B12188" s="9"/>
    </row>
    <row r="12189" spans="2:2" ht="16" x14ac:dyDescent="0.2">
      <c r="B12189" s="9"/>
    </row>
    <row r="12190" spans="2:2" ht="16" x14ac:dyDescent="0.2">
      <c r="B12190" s="9"/>
    </row>
    <row r="12191" spans="2:2" ht="16" x14ac:dyDescent="0.2">
      <c r="B12191" s="9"/>
    </row>
    <row r="12192" spans="2:2" ht="16" x14ac:dyDescent="0.2">
      <c r="B12192" s="9"/>
    </row>
    <row r="12193" spans="2:2" ht="16" x14ac:dyDescent="0.2">
      <c r="B12193" s="9"/>
    </row>
    <row r="12194" spans="2:2" ht="16" x14ac:dyDescent="0.2">
      <c r="B12194" s="9"/>
    </row>
    <row r="12195" spans="2:2" ht="16" x14ac:dyDescent="0.2">
      <c r="B12195" s="9"/>
    </row>
    <row r="12196" spans="2:2" ht="16" x14ac:dyDescent="0.2">
      <c r="B12196" s="9"/>
    </row>
    <row r="12197" spans="2:2" ht="16" x14ac:dyDescent="0.2">
      <c r="B12197" s="9"/>
    </row>
    <row r="12198" spans="2:2" ht="16" x14ac:dyDescent="0.2">
      <c r="B12198" s="9"/>
    </row>
    <row r="12199" spans="2:2" ht="16" x14ac:dyDescent="0.2">
      <c r="B12199" s="9"/>
    </row>
    <row r="12200" spans="2:2" ht="16" x14ac:dyDescent="0.2">
      <c r="B12200" s="9"/>
    </row>
    <row r="12201" spans="2:2" ht="16" x14ac:dyDescent="0.2">
      <c r="B12201" s="9"/>
    </row>
    <row r="12202" spans="2:2" ht="16" x14ac:dyDescent="0.2">
      <c r="B12202" s="9"/>
    </row>
    <row r="12203" spans="2:2" ht="16" x14ac:dyDescent="0.2">
      <c r="B12203" s="9"/>
    </row>
    <row r="12204" spans="2:2" ht="16" x14ac:dyDescent="0.2">
      <c r="B12204" s="9"/>
    </row>
    <row r="12205" spans="2:2" ht="16" x14ac:dyDescent="0.2">
      <c r="B12205" s="9"/>
    </row>
    <row r="12206" spans="2:2" ht="16" x14ac:dyDescent="0.2">
      <c r="B12206" s="9"/>
    </row>
    <row r="12207" spans="2:2" ht="16" x14ac:dyDescent="0.2">
      <c r="B12207" s="9"/>
    </row>
    <row r="12208" spans="2:2" ht="16" x14ac:dyDescent="0.2">
      <c r="B12208" s="9"/>
    </row>
    <row r="12209" spans="2:2" ht="16" x14ac:dyDescent="0.2">
      <c r="B12209" s="9"/>
    </row>
    <row r="12210" spans="2:2" ht="16" x14ac:dyDescent="0.2">
      <c r="B12210" s="9"/>
    </row>
    <row r="12211" spans="2:2" ht="16" x14ac:dyDescent="0.2">
      <c r="B12211" s="9"/>
    </row>
    <row r="12212" spans="2:2" ht="16" x14ac:dyDescent="0.2">
      <c r="B12212" s="9"/>
    </row>
    <row r="12213" spans="2:2" ht="16" x14ac:dyDescent="0.2">
      <c r="B12213" s="9"/>
    </row>
    <row r="12214" spans="2:2" ht="16" x14ac:dyDescent="0.2">
      <c r="B12214" s="9"/>
    </row>
    <row r="12215" spans="2:2" ht="16" x14ac:dyDescent="0.2">
      <c r="B12215" s="9"/>
    </row>
    <row r="12216" spans="2:2" ht="16" x14ac:dyDescent="0.2">
      <c r="B12216" s="9"/>
    </row>
    <row r="12217" spans="2:2" ht="16" x14ac:dyDescent="0.2">
      <c r="B12217" s="9"/>
    </row>
    <row r="12218" spans="2:2" ht="16" x14ac:dyDescent="0.2">
      <c r="B12218" s="9"/>
    </row>
    <row r="12219" spans="2:2" ht="16" x14ac:dyDescent="0.2">
      <c r="B12219" s="9"/>
    </row>
    <row r="12220" spans="2:2" ht="16" x14ac:dyDescent="0.2">
      <c r="B12220" s="9"/>
    </row>
    <row r="12221" spans="2:2" ht="16" x14ac:dyDescent="0.2">
      <c r="B12221" s="9"/>
    </row>
    <row r="12222" spans="2:2" ht="16" x14ac:dyDescent="0.2">
      <c r="B12222" s="9"/>
    </row>
    <row r="12223" spans="2:2" ht="16" x14ac:dyDescent="0.2">
      <c r="B12223" s="9"/>
    </row>
    <row r="12224" spans="2:2" ht="16" x14ac:dyDescent="0.2">
      <c r="B12224" s="9"/>
    </row>
    <row r="12225" spans="2:2" ht="16" x14ac:dyDescent="0.2">
      <c r="B12225" s="9"/>
    </row>
    <row r="12226" spans="2:2" ht="16" x14ac:dyDescent="0.2">
      <c r="B12226" s="9"/>
    </row>
    <row r="12227" spans="2:2" ht="16" x14ac:dyDescent="0.2">
      <c r="B12227" s="9"/>
    </row>
    <row r="12228" spans="2:2" ht="16" x14ac:dyDescent="0.2">
      <c r="B12228" s="9"/>
    </row>
    <row r="12229" spans="2:2" ht="16" x14ac:dyDescent="0.2">
      <c r="B12229" s="9"/>
    </row>
    <row r="12230" spans="2:2" ht="16" x14ac:dyDescent="0.2">
      <c r="B12230" s="9"/>
    </row>
    <row r="12231" spans="2:2" ht="16" x14ac:dyDescent="0.2">
      <c r="B12231" s="9"/>
    </row>
    <row r="12232" spans="2:2" ht="16" x14ac:dyDescent="0.2">
      <c r="B12232" s="9"/>
    </row>
    <row r="12233" spans="2:2" ht="16" x14ac:dyDescent="0.2">
      <c r="B12233" s="9"/>
    </row>
    <row r="12234" spans="2:2" ht="16" x14ac:dyDescent="0.2">
      <c r="B12234" s="9"/>
    </row>
    <row r="12235" spans="2:2" ht="16" x14ac:dyDescent="0.2">
      <c r="B12235" s="9"/>
    </row>
    <row r="12236" spans="2:2" ht="16" x14ac:dyDescent="0.2">
      <c r="B12236" s="9"/>
    </row>
    <row r="12237" spans="2:2" ht="16" x14ac:dyDescent="0.2">
      <c r="B12237" s="9"/>
    </row>
    <row r="12238" spans="2:2" ht="16" x14ac:dyDescent="0.2">
      <c r="B12238" s="9"/>
    </row>
    <row r="12239" spans="2:2" ht="16" x14ac:dyDescent="0.2">
      <c r="B12239" s="9"/>
    </row>
    <row r="12240" spans="2:2" ht="16" x14ac:dyDescent="0.2">
      <c r="B12240" s="9"/>
    </row>
    <row r="12241" spans="2:2" ht="16" x14ac:dyDescent="0.2">
      <c r="B12241" s="9"/>
    </row>
    <row r="12242" spans="2:2" ht="16" x14ac:dyDescent="0.2">
      <c r="B12242" s="9"/>
    </row>
    <row r="12243" spans="2:2" ht="16" x14ac:dyDescent="0.2">
      <c r="B12243" s="9"/>
    </row>
    <row r="12244" spans="2:2" ht="16" x14ac:dyDescent="0.2">
      <c r="B12244" s="9"/>
    </row>
    <row r="12245" spans="2:2" ht="16" x14ac:dyDescent="0.2">
      <c r="B12245" s="9"/>
    </row>
    <row r="12246" spans="2:2" ht="16" x14ac:dyDescent="0.2">
      <c r="B12246" s="9"/>
    </row>
    <row r="12247" spans="2:2" ht="16" x14ac:dyDescent="0.2">
      <c r="B12247" s="9"/>
    </row>
    <row r="12248" spans="2:2" ht="16" x14ac:dyDescent="0.2">
      <c r="B12248" s="9"/>
    </row>
    <row r="12249" spans="2:2" ht="16" x14ac:dyDescent="0.2">
      <c r="B12249" s="9"/>
    </row>
    <row r="12250" spans="2:2" ht="16" x14ac:dyDescent="0.2">
      <c r="B12250" s="9"/>
    </row>
    <row r="12251" spans="2:2" ht="16" x14ac:dyDescent="0.2">
      <c r="B12251" s="9"/>
    </row>
    <row r="12252" spans="2:2" ht="16" x14ac:dyDescent="0.2">
      <c r="B12252" s="9"/>
    </row>
    <row r="12253" spans="2:2" ht="16" x14ac:dyDescent="0.2">
      <c r="B12253" s="9"/>
    </row>
    <row r="12254" spans="2:2" ht="16" x14ac:dyDescent="0.2">
      <c r="B12254" s="9"/>
    </row>
    <row r="12255" spans="2:2" ht="16" x14ac:dyDescent="0.2">
      <c r="B12255" s="9"/>
    </row>
    <row r="12256" spans="2:2" ht="16" x14ac:dyDescent="0.2">
      <c r="B12256" s="9"/>
    </row>
    <row r="12257" spans="2:2" ht="16" x14ac:dyDescent="0.2">
      <c r="B12257" s="9"/>
    </row>
    <row r="12258" spans="2:2" ht="16" x14ac:dyDescent="0.2">
      <c r="B12258" s="9"/>
    </row>
    <row r="12259" spans="2:2" ht="16" x14ac:dyDescent="0.2">
      <c r="B12259" s="9"/>
    </row>
    <row r="12260" spans="2:2" ht="16" x14ac:dyDescent="0.2">
      <c r="B12260" s="9"/>
    </row>
    <row r="12261" spans="2:2" ht="16" x14ac:dyDescent="0.2">
      <c r="B12261" s="9"/>
    </row>
    <row r="12262" spans="2:2" ht="16" x14ac:dyDescent="0.2">
      <c r="B12262" s="9"/>
    </row>
    <row r="12263" spans="2:2" ht="16" x14ac:dyDescent="0.2">
      <c r="B12263" s="9"/>
    </row>
    <row r="12264" spans="2:2" ht="16" x14ac:dyDescent="0.2">
      <c r="B12264" s="9"/>
    </row>
    <row r="12265" spans="2:2" ht="16" x14ac:dyDescent="0.2">
      <c r="B12265" s="9"/>
    </row>
    <row r="12266" spans="2:2" ht="16" x14ac:dyDescent="0.2">
      <c r="B12266" s="9"/>
    </row>
    <row r="12267" spans="2:2" ht="16" x14ac:dyDescent="0.2">
      <c r="B12267" s="9"/>
    </row>
    <row r="12268" spans="2:2" ht="16" x14ac:dyDescent="0.2">
      <c r="B12268" s="9"/>
    </row>
    <row r="12269" spans="2:2" ht="16" x14ac:dyDescent="0.2">
      <c r="B12269" s="9"/>
    </row>
    <row r="12270" spans="2:2" ht="16" x14ac:dyDescent="0.2">
      <c r="B12270" s="9"/>
    </row>
    <row r="12271" spans="2:2" ht="16" x14ac:dyDescent="0.2">
      <c r="B12271" s="9"/>
    </row>
    <row r="12272" spans="2:2" ht="16" x14ac:dyDescent="0.2">
      <c r="B12272" s="9"/>
    </row>
    <row r="12273" spans="2:2" ht="16" x14ac:dyDescent="0.2">
      <c r="B12273" s="9"/>
    </row>
    <row r="12274" spans="2:2" ht="16" x14ac:dyDescent="0.2">
      <c r="B12274" s="9"/>
    </row>
    <row r="12275" spans="2:2" ht="16" x14ac:dyDescent="0.2">
      <c r="B12275" s="9"/>
    </row>
    <row r="12276" spans="2:2" ht="16" x14ac:dyDescent="0.2">
      <c r="B12276" s="9"/>
    </row>
    <row r="12277" spans="2:2" ht="16" x14ac:dyDescent="0.2">
      <c r="B12277" s="9"/>
    </row>
    <row r="12278" spans="2:2" ht="16" x14ac:dyDescent="0.2">
      <c r="B12278" s="9"/>
    </row>
    <row r="12279" spans="2:2" ht="16" x14ac:dyDescent="0.2">
      <c r="B12279" s="9"/>
    </row>
    <row r="12280" spans="2:2" ht="16" x14ac:dyDescent="0.2">
      <c r="B12280" s="9"/>
    </row>
    <row r="12281" spans="2:2" ht="16" x14ac:dyDescent="0.2">
      <c r="B12281" s="9"/>
    </row>
    <row r="12282" spans="2:2" ht="16" x14ac:dyDescent="0.2">
      <c r="B12282" s="9"/>
    </row>
    <row r="12283" spans="2:2" ht="16" x14ac:dyDescent="0.2">
      <c r="B12283" s="9"/>
    </row>
    <row r="12284" spans="2:2" ht="16" x14ac:dyDescent="0.2">
      <c r="B12284" s="9"/>
    </row>
    <row r="12285" spans="2:2" ht="16" x14ac:dyDescent="0.2">
      <c r="B12285" s="9"/>
    </row>
    <row r="12286" spans="2:2" ht="16" x14ac:dyDescent="0.2">
      <c r="B12286" s="9"/>
    </row>
    <row r="12287" spans="2:2" ht="16" x14ac:dyDescent="0.2">
      <c r="B12287" s="9"/>
    </row>
    <row r="12288" spans="2:2" ht="16" x14ac:dyDescent="0.2">
      <c r="B12288" s="9"/>
    </row>
    <row r="12289" spans="2:2" ht="16" x14ac:dyDescent="0.2">
      <c r="B12289" s="9"/>
    </row>
    <row r="12290" spans="2:2" ht="16" x14ac:dyDescent="0.2">
      <c r="B12290" s="9"/>
    </row>
    <row r="12291" spans="2:2" ht="16" x14ac:dyDescent="0.2">
      <c r="B12291" s="9"/>
    </row>
    <row r="12292" spans="2:2" ht="16" x14ac:dyDescent="0.2">
      <c r="B12292" s="9"/>
    </row>
    <row r="12293" spans="2:2" ht="16" x14ac:dyDescent="0.2">
      <c r="B12293" s="9"/>
    </row>
    <row r="12294" spans="2:2" ht="16" x14ac:dyDescent="0.2">
      <c r="B12294" s="9"/>
    </row>
    <row r="12295" spans="2:2" ht="16" x14ac:dyDescent="0.2">
      <c r="B12295" s="9"/>
    </row>
    <row r="12296" spans="2:2" ht="16" x14ac:dyDescent="0.2">
      <c r="B12296" s="9"/>
    </row>
    <row r="12297" spans="2:2" ht="16" x14ac:dyDescent="0.2">
      <c r="B12297" s="9"/>
    </row>
    <row r="12298" spans="2:2" ht="16" x14ac:dyDescent="0.2">
      <c r="B12298" s="9"/>
    </row>
    <row r="12299" spans="2:2" ht="16" x14ac:dyDescent="0.2">
      <c r="B12299" s="9"/>
    </row>
    <row r="12300" spans="2:2" ht="16" x14ac:dyDescent="0.2">
      <c r="B12300" s="9"/>
    </row>
    <row r="12301" spans="2:2" ht="16" x14ac:dyDescent="0.2">
      <c r="B12301" s="9"/>
    </row>
    <row r="12302" spans="2:2" ht="16" x14ac:dyDescent="0.2">
      <c r="B12302" s="9"/>
    </row>
    <row r="12303" spans="2:2" ht="16" x14ac:dyDescent="0.2">
      <c r="B12303" s="9"/>
    </row>
    <row r="12304" spans="2:2" ht="16" x14ac:dyDescent="0.2">
      <c r="B12304" s="9"/>
    </row>
    <row r="12305" spans="2:2" ht="16" x14ac:dyDescent="0.2">
      <c r="B12305" s="9"/>
    </row>
    <row r="12306" spans="2:2" ht="16" x14ac:dyDescent="0.2">
      <c r="B12306" s="9"/>
    </row>
    <row r="12307" spans="2:2" ht="16" x14ac:dyDescent="0.2">
      <c r="B12307" s="9"/>
    </row>
    <row r="12308" spans="2:2" ht="16" x14ac:dyDescent="0.2">
      <c r="B12308" s="9"/>
    </row>
    <row r="12309" spans="2:2" ht="16" x14ac:dyDescent="0.2">
      <c r="B12309" s="9"/>
    </row>
    <row r="12310" spans="2:2" ht="16" x14ac:dyDescent="0.2">
      <c r="B12310" s="9"/>
    </row>
    <row r="12311" spans="2:2" ht="16" x14ac:dyDescent="0.2">
      <c r="B12311" s="9"/>
    </row>
    <row r="12312" spans="2:2" ht="16" x14ac:dyDescent="0.2">
      <c r="B12312" s="9"/>
    </row>
    <row r="12313" spans="2:2" ht="16" x14ac:dyDescent="0.2">
      <c r="B12313" s="9"/>
    </row>
    <row r="12314" spans="2:2" ht="16" x14ac:dyDescent="0.2">
      <c r="B12314" s="9"/>
    </row>
    <row r="12315" spans="2:2" ht="16" x14ac:dyDescent="0.2">
      <c r="B12315" s="9"/>
    </row>
    <row r="12316" spans="2:2" ht="16" x14ac:dyDescent="0.2">
      <c r="B12316" s="9"/>
    </row>
    <row r="12317" spans="2:2" ht="16" x14ac:dyDescent="0.2">
      <c r="B12317" s="9"/>
    </row>
    <row r="12318" spans="2:2" ht="16" x14ac:dyDescent="0.2">
      <c r="B12318" s="9"/>
    </row>
    <row r="12319" spans="2:2" ht="16" x14ac:dyDescent="0.2">
      <c r="B12319" s="9"/>
    </row>
    <row r="12320" spans="2:2" ht="16" x14ac:dyDescent="0.2">
      <c r="B12320" s="9"/>
    </row>
    <row r="12321" spans="2:2" ht="16" x14ac:dyDescent="0.2">
      <c r="B12321" s="9"/>
    </row>
    <row r="12322" spans="2:2" ht="16" x14ac:dyDescent="0.2">
      <c r="B12322" s="9"/>
    </row>
    <row r="12323" spans="2:2" ht="16" x14ac:dyDescent="0.2">
      <c r="B12323" s="9"/>
    </row>
    <row r="12324" spans="2:2" ht="16" x14ac:dyDescent="0.2">
      <c r="B12324" s="9"/>
    </row>
    <row r="12325" spans="2:2" ht="16" x14ac:dyDescent="0.2">
      <c r="B12325" s="9"/>
    </row>
    <row r="12326" spans="2:2" ht="16" x14ac:dyDescent="0.2">
      <c r="B12326" s="9"/>
    </row>
    <row r="12327" spans="2:2" ht="16" x14ac:dyDescent="0.2">
      <c r="B12327" s="9"/>
    </row>
    <row r="12328" spans="2:2" ht="16" x14ac:dyDescent="0.2">
      <c r="B12328" s="9"/>
    </row>
    <row r="12329" spans="2:2" ht="16" x14ac:dyDescent="0.2">
      <c r="B12329" s="9"/>
    </row>
    <row r="12330" spans="2:2" ht="16" x14ac:dyDescent="0.2">
      <c r="B12330" s="9"/>
    </row>
    <row r="12331" spans="2:2" ht="16" x14ac:dyDescent="0.2">
      <c r="B12331" s="9"/>
    </row>
    <row r="12332" spans="2:2" ht="16" x14ac:dyDescent="0.2">
      <c r="B12332" s="9"/>
    </row>
    <row r="12333" spans="2:2" ht="16" x14ac:dyDescent="0.2">
      <c r="B12333" s="9"/>
    </row>
    <row r="12334" spans="2:2" ht="16" x14ac:dyDescent="0.2">
      <c r="B12334" s="9"/>
    </row>
    <row r="12335" spans="2:2" ht="16" x14ac:dyDescent="0.2">
      <c r="B12335" s="9"/>
    </row>
    <row r="12336" spans="2:2" ht="16" x14ac:dyDescent="0.2">
      <c r="B12336" s="9"/>
    </row>
    <row r="12337" spans="2:2" ht="16" x14ac:dyDescent="0.2">
      <c r="B12337" s="9"/>
    </row>
    <row r="12338" spans="2:2" ht="16" x14ac:dyDescent="0.2">
      <c r="B12338" s="9"/>
    </row>
    <row r="12339" spans="2:2" ht="16" x14ac:dyDescent="0.2">
      <c r="B12339" s="9"/>
    </row>
    <row r="12340" spans="2:2" ht="16" x14ac:dyDescent="0.2">
      <c r="B12340" s="9"/>
    </row>
    <row r="12341" spans="2:2" ht="16" x14ac:dyDescent="0.2">
      <c r="B12341" s="9"/>
    </row>
    <row r="12342" spans="2:2" ht="16" x14ac:dyDescent="0.2">
      <c r="B12342" s="9"/>
    </row>
    <row r="12343" spans="2:2" ht="16" x14ac:dyDescent="0.2">
      <c r="B12343" s="9"/>
    </row>
    <row r="12344" spans="2:2" ht="16" x14ac:dyDescent="0.2">
      <c r="B12344" s="9"/>
    </row>
    <row r="12345" spans="2:2" ht="16" x14ac:dyDescent="0.2">
      <c r="B12345" s="9"/>
    </row>
    <row r="12346" spans="2:2" ht="16" x14ac:dyDescent="0.2">
      <c r="B12346" s="9"/>
    </row>
    <row r="12347" spans="2:2" ht="16" x14ac:dyDescent="0.2">
      <c r="B12347" s="9"/>
    </row>
    <row r="12348" spans="2:2" ht="16" x14ac:dyDescent="0.2">
      <c r="B12348" s="9"/>
    </row>
    <row r="12349" spans="2:2" ht="16" x14ac:dyDescent="0.2">
      <c r="B12349" s="9"/>
    </row>
    <row r="12350" spans="2:2" ht="16" x14ac:dyDescent="0.2">
      <c r="B12350" s="9"/>
    </row>
    <row r="12351" spans="2:2" ht="16" x14ac:dyDescent="0.2">
      <c r="B12351" s="9"/>
    </row>
    <row r="12352" spans="2:2" ht="16" x14ac:dyDescent="0.2">
      <c r="B12352" s="9"/>
    </row>
    <row r="12353" spans="2:2" ht="16" x14ac:dyDescent="0.2">
      <c r="B12353" s="9"/>
    </row>
    <row r="12354" spans="2:2" ht="16" x14ac:dyDescent="0.2">
      <c r="B12354" s="9"/>
    </row>
    <row r="12355" spans="2:2" ht="16" x14ac:dyDescent="0.2">
      <c r="B12355" s="9"/>
    </row>
    <row r="12356" spans="2:2" ht="16" x14ac:dyDescent="0.2">
      <c r="B12356" s="9"/>
    </row>
    <row r="12357" spans="2:2" ht="16" x14ac:dyDescent="0.2">
      <c r="B12357" s="9"/>
    </row>
    <row r="12358" spans="2:2" ht="16" x14ac:dyDescent="0.2">
      <c r="B12358" s="9"/>
    </row>
    <row r="12359" spans="2:2" ht="16" x14ac:dyDescent="0.2">
      <c r="B12359" s="9"/>
    </row>
    <row r="12360" spans="2:2" ht="16" x14ac:dyDescent="0.2">
      <c r="B12360" s="9"/>
    </row>
    <row r="12361" spans="2:2" ht="16" x14ac:dyDescent="0.2">
      <c r="B12361" s="9"/>
    </row>
    <row r="12362" spans="2:2" ht="16" x14ac:dyDescent="0.2">
      <c r="B12362" s="9"/>
    </row>
    <row r="12363" spans="2:2" ht="16" x14ac:dyDescent="0.2">
      <c r="B12363" s="9"/>
    </row>
    <row r="12364" spans="2:2" ht="16" x14ac:dyDescent="0.2">
      <c r="B12364" s="9"/>
    </row>
    <row r="12365" spans="2:2" ht="16" x14ac:dyDescent="0.2">
      <c r="B12365" s="9"/>
    </row>
    <row r="12366" spans="2:2" ht="16" x14ac:dyDescent="0.2">
      <c r="B12366" s="9"/>
    </row>
    <row r="12367" spans="2:2" ht="16" x14ac:dyDescent="0.2">
      <c r="B12367" s="9"/>
    </row>
    <row r="12368" spans="2:2" ht="16" x14ac:dyDescent="0.2">
      <c r="B12368" s="9"/>
    </row>
    <row r="12369" spans="2:2" ht="16" x14ac:dyDescent="0.2">
      <c r="B12369" s="9"/>
    </row>
    <row r="12370" spans="2:2" ht="16" x14ac:dyDescent="0.2">
      <c r="B12370" s="9"/>
    </row>
    <row r="12371" spans="2:2" ht="16" x14ac:dyDescent="0.2">
      <c r="B12371" s="9"/>
    </row>
    <row r="12372" spans="2:2" ht="16" x14ac:dyDescent="0.2">
      <c r="B12372" s="9"/>
    </row>
    <row r="12373" spans="2:2" ht="16" x14ac:dyDescent="0.2">
      <c r="B12373" s="9"/>
    </row>
    <row r="12374" spans="2:2" ht="16" x14ac:dyDescent="0.2">
      <c r="B12374" s="9"/>
    </row>
    <row r="12375" spans="2:2" ht="16" x14ac:dyDescent="0.2">
      <c r="B12375" s="9"/>
    </row>
    <row r="12376" spans="2:2" ht="16" x14ac:dyDescent="0.2">
      <c r="B12376" s="9"/>
    </row>
    <row r="12377" spans="2:2" ht="16" x14ac:dyDescent="0.2">
      <c r="B12377" s="9"/>
    </row>
    <row r="12378" spans="2:2" ht="16" x14ac:dyDescent="0.2">
      <c r="B12378" s="9"/>
    </row>
    <row r="12379" spans="2:2" ht="16" x14ac:dyDescent="0.2">
      <c r="B12379" s="9"/>
    </row>
    <row r="12380" spans="2:2" ht="16" x14ac:dyDescent="0.2">
      <c r="B12380" s="9"/>
    </row>
    <row r="12381" spans="2:2" ht="16" x14ac:dyDescent="0.2">
      <c r="B12381" s="9"/>
    </row>
    <row r="12382" spans="2:2" ht="16" x14ac:dyDescent="0.2">
      <c r="B12382" s="9"/>
    </row>
    <row r="12383" spans="2:2" ht="16" x14ac:dyDescent="0.2">
      <c r="B12383" s="9"/>
    </row>
    <row r="12384" spans="2:2" ht="16" x14ac:dyDescent="0.2">
      <c r="B12384" s="9"/>
    </row>
    <row r="12385" spans="2:2" ht="16" x14ac:dyDescent="0.2">
      <c r="B12385" s="9"/>
    </row>
    <row r="12386" spans="2:2" ht="16" x14ac:dyDescent="0.2">
      <c r="B12386" s="9"/>
    </row>
    <row r="12387" spans="2:2" ht="16" x14ac:dyDescent="0.2">
      <c r="B12387" s="9"/>
    </row>
    <row r="12388" spans="2:2" ht="16" x14ac:dyDescent="0.2">
      <c r="B12388" s="9"/>
    </row>
    <row r="12389" spans="2:2" ht="16" x14ac:dyDescent="0.2">
      <c r="B12389" s="9"/>
    </row>
    <row r="12390" spans="2:2" ht="16" x14ac:dyDescent="0.2">
      <c r="B12390" s="9"/>
    </row>
    <row r="12391" spans="2:2" ht="16" x14ac:dyDescent="0.2">
      <c r="B12391" s="9"/>
    </row>
    <row r="12392" spans="2:2" ht="16" x14ac:dyDescent="0.2">
      <c r="B12392" s="9"/>
    </row>
    <row r="12393" spans="2:2" ht="16" x14ac:dyDescent="0.2">
      <c r="B12393" s="9"/>
    </row>
    <row r="12394" spans="2:2" ht="16" x14ac:dyDescent="0.2">
      <c r="B12394" s="9"/>
    </row>
    <row r="12395" spans="2:2" ht="16" x14ac:dyDescent="0.2">
      <c r="B12395" s="9"/>
    </row>
    <row r="12396" spans="2:2" ht="16" x14ac:dyDescent="0.2">
      <c r="B12396" s="9"/>
    </row>
    <row r="12397" spans="2:2" ht="16" x14ac:dyDescent="0.2">
      <c r="B12397" s="9"/>
    </row>
    <row r="12398" spans="2:2" ht="16" x14ac:dyDescent="0.2">
      <c r="B12398" s="9"/>
    </row>
    <row r="12399" spans="2:2" ht="16" x14ac:dyDescent="0.2">
      <c r="B12399" s="9"/>
    </row>
    <row r="12400" spans="2:2" ht="16" x14ac:dyDescent="0.2">
      <c r="B12400" s="9"/>
    </row>
    <row r="12401" spans="2:2" ht="16" x14ac:dyDescent="0.2">
      <c r="B12401" s="9"/>
    </row>
    <row r="12402" spans="2:2" ht="16" x14ac:dyDescent="0.2">
      <c r="B12402" s="9"/>
    </row>
    <row r="12403" spans="2:2" ht="16" x14ac:dyDescent="0.2">
      <c r="B12403" s="9"/>
    </row>
    <row r="12404" spans="2:2" ht="16" x14ac:dyDescent="0.2">
      <c r="B12404" s="9"/>
    </row>
    <row r="12405" spans="2:2" ht="16" x14ac:dyDescent="0.2">
      <c r="B12405" s="9"/>
    </row>
    <row r="12406" spans="2:2" ht="16" x14ac:dyDescent="0.2">
      <c r="B12406" s="9"/>
    </row>
    <row r="12407" spans="2:2" ht="16" x14ac:dyDescent="0.2">
      <c r="B12407" s="9"/>
    </row>
    <row r="12408" spans="2:2" ht="16" x14ac:dyDescent="0.2">
      <c r="B12408" s="9"/>
    </row>
    <row r="12409" spans="2:2" ht="16" x14ac:dyDescent="0.2">
      <c r="B12409" s="9"/>
    </row>
    <row r="12410" spans="2:2" ht="16" x14ac:dyDescent="0.2">
      <c r="B12410" s="9"/>
    </row>
    <row r="12411" spans="2:2" ht="16" x14ac:dyDescent="0.2">
      <c r="B12411" s="9"/>
    </row>
    <row r="12412" spans="2:2" ht="16" x14ac:dyDescent="0.2">
      <c r="B12412" s="9"/>
    </row>
    <row r="12413" spans="2:2" ht="16" x14ac:dyDescent="0.2">
      <c r="B12413" s="9"/>
    </row>
    <row r="12414" spans="2:2" ht="16" x14ac:dyDescent="0.2">
      <c r="B12414" s="9"/>
    </row>
    <row r="12415" spans="2:2" ht="16" x14ac:dyDescent="0.2">
      <c r="B12415" s="9"/>
    </row>
    <row r="12416" spans="2:2" ht="16" x14ac:dyDescent="0.2">
      <c r="B12416" s="9"/>
    </row>
    <row r="12417" spans="2:2" ht="16" x14ac:dyDescent="0.2">
      <c r="B12417" s="9"/>
    </row>
    <row r="12418" spans="2:2" ht="16" x14ac:dyDescent="0.2">
      <c r="B12418" s="9"/>
    </row>
    <row r="12419" spans="2:2" ht="16" x14ac:dyDescent="0.2">
      <c r="B12419" s="9"/>
    </row>
    <row r="12420" spans="2:2" ht="16" x14ac:dyDescent="0.2">
      <c r="B12420" s="9"/>
    </row>
    <row r="12421" spans="2:2" ht="16" x14ac:dyDescent="0.2">
      <c r="B12421" s="9"/>
    </row>
    <row r="12422" spans="2:2" ht="16" x14ac:dyDescent="0.2">
      <c r="B12422" s="9"/>
    </row>
    <row r="12423" spans="2:2" ht="16" x14ac:dyDescent="0.2">
      <c r="B12423" s="9"/>
    </row>
    <row r="12424" spans="2:2" ht="16" x14ac:dyDescent="0.2">
      <c r="B12424" s="9"/>
    </row>
    <row r="12425" spans="2:2" ht="16" x14ac:dyDescent="0.2">
      <c r="B12425" s="9"/>
    </row>
    <row r="12426" spans="2:2" ht="16" x14ac:dyDescent="0.2">
      <c r="B12426" s="9"/>
    </row>
    <row r="12427" spans="2:2" ht="16" x14ac:dyDescent="0.2">
      <c r="B12427" s="9"/>
    </row>
    <row r="12428" spans="2:2" ht="16" x14ac:dyDescent="0.2">
      <c r="B12428" s="9"/>
    </row>
    <row r="12429" spans="2:2" ht="16" x14ac:dyDescent="0.2">
      <c r="B12429" s="9"/>
    </row>
    <row r="12430" spans="2:2" ht="16" x14ac:dyDescent="0.2">
      <c r="B12430" s="9"/>
    </row>
    <row r="12431" spans="2:2" ht="16" x14ac:dyDescent="0.2">
      <c r="B12431" s="9"/>
    </row>
    <row r="12432" spans="2:2" ht="16" x14ac:dyDescent="0.2">
      <c r="B12432" s="9"/>
    </row>
    <row r="12433" spans="2:2" ht="16" x14ac:dyDescent="0.2">
      <c r="B12433" s="9"/>
    </row>
    <row r="12434" spans="2:2" ht="16" x14ac:dyDescent="0.2">
      <c r="B12434" s="9"/>
    </row>
    <row r="12435" spans="2:2" ht="16" x14ac:dyDescent="0.2">
      <c r="B12435" s="9"/>
    </row>
    <row r="12436" spans="2:2" ht="16" x14ac:dyDescent="0.2">
      <c r="B12436" s="9"/>
    </row>
    <row r="12437" spans="2:2" ht="16" x14ac:dyDescent="0.2">
      <c r="B12437" s="9"/>
    </row>
    <row r="12438" spans="2:2" ht="16" x14ac:dyDescent="0.2">
      <c r="B12438" s="9"/>
    </row>
    <row r="12439" spans="2:2" ht="16" x14ac:dyDescent="0.2">
      <c r="B12439" s="9"/>
    </row>
    <row r="12440" spans="2:2" ht="16" x14ac:dyDescent="0.2">
      <c r="B12440" s="9"/>
    </row>
    <row r="12441" spans="2:2" ht="16" x14ac:dyDescent="0.2">
      <c r="B12441" s="9"/>
    </row>
    <row r="12442" spans="2:2" ht="16" x14ac:dyDescent="0.2">
      <c r="B12442" s="9"/>
    </row>
    <row r="12443" spans="2:2" ht="16" x14ac:dyDescent="0.2">
      <c r="B12443" s="9"/>
    </row>
    <row r="12444" spans="2:2" ht="16" x14ac:dyDescent="0.2">
      <c r="B12444" s="9"/>
    </row>
    <row r="12445" spans="2:2" ht="16" x14ac:dyDescent="0.2">
      <c r="B12445" s="9"/>
    </row>
    <row r="12446" spans="2:2" ht="16" x14ac:dyDescent="0.2">
      <c r="B12446" s="9"/>
    </row>
    <row r="12447" spans="2:2" ht="16" x14ac:dyDescent="0.2">
      <c r="B12447" s="9"/>
    </row>
    <row r="12448" spans="2:2" ht="16" x14ac:dyDescent="0.2">
      <c r="B12448" s="9"/>
    </row>
    <row r="12449" spans="2:2" ht="16" x14ac:dyDescent="0.2">
      <c r="B12449" s="9"/>
    </row>
    <row r="12450" spans="2:2" ht="16" x14ac:dyDescent="0.2">
      <c r="B12450" s="9"/>
    </row>
    <row r="12451" spans="2:2" ht="16" x14ac:dyDescent="0.2">
      <c r="B12451" s="9"/>
    </row>
    <row r="12452" spans="2:2" ht="16" x14ac:dyDescent="0.2">
      <c r="B12452" s="9"/>
    </row>
    <row r="12453" spans="2:2" ht="16" x14ac:dyDescent="0.2">
      <c r="B12453" s="9"/>
    </row>
    <row r="12454" spans="2:2" ht="16" x14ac:dyDescent="0.2">
      <c r="B12454" s="9"/>
    </row>
    <row r="12455" spans="2:2" ht="16" x14ac:dyDescent="0.2">
      <c r="B12455" s="9"/>
    </row>
    <row r="12456" spans="2:2" ht="16" x14ac:dyDescent="0.2">
      <c r="B12456" s="9"/>
    </row>
    <row r="12457" spans="2:2" ht="16" x14ac:dyDescent="0.2">
      <c r="B12457" s="9"/>
    </row>
    <row r="12458" spans="2:2" ht="16" x14ac:dyDescent="0.2">
      <c r="B12458" s="9"/>
    </row>
    <row r="12459" spans="2:2" ht="16" x14ac:dyDescent="0.2">
      <c r="B12459" s="9"/>
    </row>
    <row r="12460" spans="2:2" ht="16" x14ac:dyDescent="0.2">
      <c r="B12460" s="9"/>
    </row>
    <row r="12461" spans="2:2" ht="16" x14ac:dyDescent="0.2">
      <c r="B12461" s="9"/>
    </row>
    <row r="12462" spans="2:2" ht="16" x14ac:dyDescent="0.2">
      <c r="B12462" s="9"/>
    </row>
    <row r="12463" spans="2:2" ht="16" x14ac:dyDescent="0.2">
      <c r="B12463" s="9"/>
    </row>
    <row r="12464" spans="2:2" ht="16" x14ac:dyDescent="0.2">
      <c r="B12464" s="9"/>
    </row>
    <row r="12465" spans="2:2" ht="16" x14ac:dyDescent="0.2">
      <c r="B12465" s="9"/>
    </row>
    <row r="12466" spans="2:2" ht="16" x14ac:dyDescent="0.2">
      <c r="B12466" s="9"/>
    </row>
    <row r="12467" spans="2:2" ht="16" x14ac:dyDescent="0.2">
      <c r="B12467" s="9"/>
    </row>
    <row r="12468" spans="2:2" ht="16" x14ac:dyDescent="0.2">
      <c r="B12468" s="9"/>
    </row>
    <row r="12469" spans="2:2" ht="16" x14ac:dyDescent="0.2">
      <c r="B12469" s="9"/>
    </row>
    <row r="12470" spans="2:2" ht="16" x14ac:dyDescent="0.2">
      <c r="B12470" s="9"/>
    </row>
    <row r="12471" spans="2:2" ht="16" x14ac:dyDescent="0.2">
      <c r="B12471" s="9"/>
    </row>
    <row r="12472" spans="2:2" ht="16" x14ac:dyDescent="0.2">
      <c r="B12472" s="9"/>
    </row>
    <row r="12473" spans="2:2" ht="16" x14ac:dyDescent="0.2">
      <c r="B12473" s="9"/>
    </row>
    <row r="12474" spans="2:2" ht="16" x14ac:dyDescent="0.2">
      <c r="B12474" s="9"/>
    </row>
    <row r="12475" spans="2:2" ht="16" x14ac:dyDescent="0.2">
      <c r="B12475" s="9"/>
    </row>
    <row r="12476" spans="2:2" ht="16" x14ac:dyDescent="0.2">
      <c r="B12476" s="9"/>
    </row>
    <row r="12477" spans="2:2" ht="16" x14ac:dyDescent="0.2">
      <c r="B12477" s="9"/>
    </row>
    <row r="12478" spans="2:2" ht="16" x14ac:dyDescent="0.2">
      <c r="B12478" s="9"/>
    </row>
    <row r="12479" spans="2:2" ht="16" x14ac:dyDescent="0.2">
      <c r="B12479" s="9"/>
    </row>
    <row r="12480" spans="2:2" ht="16" x14ac:dyDescent="0.2">
      <c r="B12480" s="9"/>
    </row>
    <row r="12481" spans="2:2" ht="16" x14ac:dyDescent="0.2">
      <c r="B12481" s="9"/>
    </row>
    <row r="12482" spans="2:2" ht="16" x14ac:dyDescent="0.2">
      <c r="B12482" s="9"/>
    </row>
    <row r="12483" spans="2:2" ht="16" x14ac:dyDescent="0.2">
      <c r="B12483" s="9"/>
    </row>
    <row r="12484" spans="2:2" ht="16" x14ac:dyDescent="0.2">
      <c r="B12484" s="9"/>
    </row>
    <row r="12485" spans="2:2" ht="16" x14ac:dyDescent="0.2">
      <c r="B12485" s="9"/>
    </row>
    <row r="12486" spans="2:2" ht="16" x14ac:dyDescent="0.2">
      <c r="B12486" s="9"/>
    </row>
    <row r="12487" spans="2:2" ht="16" x14ac:dyDescent="0.2">
      <c r="B12487" s="9"/>
    </row>
    <row r="12488" spans="2:2" ht="16" x14ac:dyDescent="0.2">
      <c r="B12488" s="9"/>
    </row>
    <row r="12489" spans="2:2" ht="16" x14ac:dyDescent="0.2">
      <c r="B12489" s="9"/>
    </row>
    <row r="12490" spans="2:2" ht="16" x14ac:dyDescent="0.2">
      <c r="B12490" s="9"/>
    </row>
    <row r="12491" spans="2:2" ht="16" x14ac:dyDescent="0.2">
      <c r="B12491" s="9"/>
    </row>
    <row r="12492" spans="2:2" ht="16" x14ac:dyDescent="0.2">
      <c r="B12492" s="9"/>
    </row>
    <row r="12493" spans="2:2" ht="16" x14ac:dyDescent="0.2">
      <c r="B12493" s="9"/>
    </row>
    <row r="12494" spans="2:2" ht="16" x14ac:dyDescent="0.2">
      <c r="B12494" s="9"/>
    </row>
    <row r="12495" spans="2:2" ht="16" x14ac:dyDescent="0.2">
      <c r="B12495" s="9"/>
    </row>
    <row r="12496" spans="2:2" ht="16" x14ac:dyDescent="0.2">
      <c r="B12496" s="9"/>
    </row>
    <row r="12497" spans="2:2" ht="16" x14ac:dyDescent="0.2">
      <c r="B12497" s="9"/>
    </row>
    <row r="12498" spans="2:2" ht="16" x14ac:dyDescent="0.2">
      <c r="B12498" s="9"/>
    </row>
    <row r="12499" spans="2:2" ht="16" x14ac:dyDescent="0.2">
      <c r="B12499" s="9"/>
    </row>
    <row r="12500" spans="2:2" ht="16" x14ac:dyDescent="0.2">
      <c r="B12500" s="9"/>
    </row>
    <row r="12501" spans="2:2" ht="16" x14ac:dyDescent="0.2">
      <c r="B12501" s="9"/>
    </row>
    <row r="12502" spans="2:2" ht="16" x14ac:dyDescent="0.2">
      <c r="B12502" s="9"/>
    </row>
    <row r="12503" spans="2:2" ht="16" x14ac:dyDescent="0.2">
      <c r="B12503" s="9"/>
    </row>
    <row r="12504" spans="2:2" ht="16" x14ac:dyDescent="0.2">
      <c r="B12504" s="9"/>
    </row>
    <row r="12505" spans="2:2" ht="16" x14ac:dyDescent="0.2">
      <c r="B12505" s="9"/>
    </row>
    <row r="12506" spans="2:2" ht="16" x14ac:dyDescent="0.2">
      <c r="B12506" s="9"/>
    </row>
    <row r="12507" spans="2:2" ht="16" x14ac:dyDescent="0.2">
      <c r="B12507" s="9"/>
    </row>
    <row r="12508" spans="2:2" ht="16" x14ac:dyDescent="0.2">
      <c r="B12508" s="9"/>
    </row>
    <row r="12509" spans="2:2" ht="16" x14ac:dyDescent="0.2">
      <c r="B12509" s="9"/>
    </row>
    <row r="12510" spans="2:2" ht="16" x14ac:dyDescent="0.2">
      <c r="B12510" s="9"/>
    </row>
    <row r="12511" spans="2:2" ht="16" x14ac:dyDescent="0.2">
      <c r="B12511" s="9"/>
    </row>
    <row r="12512" spans="2:2" ht="16" x14ac:dyDescent="0.2">
      <c r="B12512" s="9"/>
    </row>
    <row r="12513" spans="2:2" ht="16" x14ac:dyDescent="0.2">
      <c r="B12513" s="9"/>
    </row>
    <row r="12514" spans="2:2" ht="16" x14ac:dyDescent="0.2">
      <c r="B12514" s="9"/>
    </row>
    <row r="12515" spans="2:2" ht="16" x14ac:dyDescent="0.2">
      <c r="B12515" s="9"/>
    </row>
    <row r="12516" spans="2:2" ht="16" x14ac:dyDescent="0.2">
      <c r="B12516" s="9"/>
    </row>
    <row r="12517" spans="2:2" ht="16" x14ac:dyDescent="0.2">
      <c r="B12517" s="9"/>
    </row>
    <row r="12518" spans="2:2" ht="16" x14ac:dyDescent="0.2">
      <c r="B12518" s="9"/>
    </row>
    <row r="12519" spans="2:2" ht="16" x14ac:dyDescent="0.2">
      <c r="B12519" s="9"/>
    </row>
    <row r="12520" spans="2:2" ht="16" x14ac:dyDescent="0.2">
      <c r="B12520" s="9"/>
    </row>
    <row r="12521" spans="2:2" ht="16" x14ac:dyDescent="0.2">
      <c r="B12521" s="9"/>
    </row>
    <row r="12522" spans="2:2" ht="16" x14ac:dyDescent="0.2">
      <c r="B12522" s="9"/>
    </row>
    <row r="12523" spans="2:2" ht="16" x14ac:dyDescent="0.2">
      <c r="B12523" s="9"/>
    </row>
    <row r="12524" spans="2:2" ht="16" x14ac:dyDescent="0.2">
      <c r="B12524" s="9"/>
    </row>
    <row r="12525" spans="2:2" ht="16" x14ac:dyDescent="0.2">
      <c r="B12525" s="9"/>
    </row>
    <row r="12526" spans="2:2" ht="16" x14ac:dyDescent="0.2">
      <c r="B12526" s="9"/>
    </row>
    <row r="12527" spans="2:2" ht="16" x14ac:dyDescent="0.2">
      <c r="B12527" s="9"/>
    </row>
    <row r="12528" spans="2:2" ht="16" x14ac:dyDescent="0.2">
      <c r="B12528" s="9"/>
    </row>
    <row r="12529" spans="2:2" ht="16" x14ac:dyDescent="0.2">
      <c r="B12529" s="9"/>
    </row>
    <row r="12530" spans="2:2" ht="16" x14ac:dyDescent="0.2">
      <c r="B12530" s="9"/>
    </row>
    <row r="12531" spans="2:2" ht="16" x14ac:dyDescent="0.2">
      <c r="B12531" s="9"/>
    </row>
    <row r="12532" spans="2:2" ht="16" x14ac:dyDescent="0.2">
      <c r="B12532" s="9"/>
    </row>
    <row r="12533" spans="2:2" ht="16" x14ac:dyDescent="0.2">
      <c r="B12533" s="9"/>
    </row>
    <row r="12534" spans="2:2" ht="16" x14ac:dyDescent="0.2">
      <c r="B12534" s="9"/>
    </row>
    <row r="12535" spans="2:2" ht="16" x14ac:dyDescent="0.2">
      <c r="B12535" s="9"/>
    </row>
    <row r="12536" spans="2:2" ht="16" x14ac:dyDescent="0.2">
      <c r="B12536" s="9"/>
    </row>
    <row r="12537" spans="2:2" ht="16" x14ac:dyDescent="0.2">
      <c r="B12537" s="9"/>
    </row>
    <row r="12538" spans="2:2" ht="16" x14ac:dyDescent="0.2">
      <c r="B12538" s="9"/>
    </row>
    <row r="12539" spans="2:2" ht="16" x14ac:dyDescent="0.2">
      <c r="B12539" s="9"/>
    </row>
    <row r="12540" spans="2:2" ht="16" x14ac:dyDescent="0.2">
      <c r="B12540" s="9"/>
    </row>
    <row r="12541" spans="2:2" ht="16" x14ac:dyDescent="0.2">
      <c r="B12541" s="9"/>
    </row>
    <row r="12542" spans="2:2" ht="16" x14ac:dyDescent="0.2">
      <c r="B12542" s="9"/>
    </row>
    <row r="12543" spans="2:2" ht="16" x14ac:dyDescent="0.2">
      <c r="B12543" s="9"/>
    </row>
    <row r="12544" spans="2:2" ht="16" x14ac:dyDescent="0.2">
      <c r="B12544" s="9"/>
    </row>
    <row r="12545" spans="2:2" ht="16" x14ac:dyDescent="0.2">
      <c r="B12545" s="9"/>
    </row>
    <row r="12546" spans="2:2" ht="16" x14ac:dyDescent="0.2">
      <c r="B12546" s="9"/>
    </row>
    <row r="12547" spans="2:2" ht="16" x14ac:dyDescent="0.2">
      <c r="B12547" s="9"/>
    </row>
    <row r="12548" spans="2:2" ht="16" x14ac:dyDescent="0.2">
      <c r="B12548" s="9"/>
    </row>
    <row r="12549" spans="2:2" ht="16" x14ac:dyDescent="0.2">
      <c r="B12549" s="9"/>
    </row>
    <row r="12550" spans="2:2" ht="16" x14ac:dyDescent="0.2">
      <c r="B12550" s="9"/>
    </row>
    <row r="12551" spans="2:2" ht="16" x14ac:dyDescent="0.2">
      <c r="B12551" s="9"/>
    </row>
    <row r="12552" spans="2:2" ht="16" x14ac:dyDescent="0.2">
      <c r="B12552" s="9"/>
    </row>
    <row r="12553" spans="2:2" ht="16" x14ac:dyDescent="0.2">
      <c r="B12553" s="9"/>
    </row>
    <row r="12554" spans="2:2" ht="16" x14ac:dyDescent="0.2">
      <c r="B12554" s="9"/>
    </row>
    <row r="12555" spans="2:2" ht="16" x14ac:dyDescent="0.2">
      <c r="B12555" s="9"/>
    </row>
    <row r="12556" spans="2:2" ht="16" x14ac:dyDescent="0.2">
      <c r="B12556" s="9"/>
    </row>
    <row r="12557" spans="2:2" ht="16" x14ac:dyDescent="0.2">
      <c r="B12557" s="9"/>
    </row>
    <row r="12558" spans="2:2" ht="16" x14ac:dyDescent="0.2">
      <c r="B12558" s="9"/>
    </row>
    <row r="12559" spans="2:2" ht="16" x14ac:dyDescent="0.2">
      <c r="B12559" s="9"/>
    </row>
    <row r="12560" spans="2:2" ht="16" x14ac:dyDescent="0.2">
      <c r="B12560" s="9"/>
    </row>
    <row r="12561" spans="2:2" ht="16" x14ac:dyDescent="0.2">
      <c r="B12561" s="9"/>
    </row>
    <row r="12562" spans="2:2" ht="16" x14ac:dyDescent="0.2">
      <c r="B12562" s="9"/>
    </row>
    <row r="12563" spans="2:2" ht="16" x14ac:dyDescent="0.2">
      <c r="B12563" s="9"/>
    </row>
    <row r="12564" spans="2:2" ht="16" x14ac:dyDescent="0.2">
      <c r="B12564" s="9"/>
    </row>
    <row r="12565" spans="2:2" ht="16" x14ac:dyDescent="0.2">
      <c r="B12565" s="9"/>
    </row>
    <row r="12566" spans="2:2" ht="16" x14ac:dyDescent="0.2">
      <c r="B12566" s="9"/>
    </row>
    <row r="12567" spans="2:2" ht="16" x14ac:dyDescent="0.2">
      <c r="B12567" s="9"/>
    </row>
    <row r="12568" spans="2:2" ht="16" x14ac:dyDescent="0.2">
      <c r="B12568" s="9"/>
    </row>
    <row r="12569" spans="2:2" ht="16" x14ac:dyDescent="0.2">
      <c r="B12569" s="9"/>
    </row>
    <row r="12570" spans="2:2" ht="16" x14ac:dyDescent="0.2">
      <c r="B12570" s="9"/>
    </row>
    <row r="12571" spans="2:2" ht="16" x14ac:dyDescent="0.2">
      <c r="B12571" s="9"/>
    </row>
    <row r="12572" spans="2:2" ht="16" x14ac:dyDescent="0.2">
      <c r="B12572" s="9"/>
    </row>
    <row r="12573" spans="2:2" ht="16" x14ac:dyDescent="0.2">
      <c r="B12573" s="9"/>
    </row>
    <row r="12574" spans="2:2" ht="16" x14ac:dyDescent="0.2">
      <c r="B12574" s="9"/>
    </row>
    <row r="12575" spans="2:2" ht="16" x14ac:dyDescent="0.2">
      <c r="B12575" s="9"/>
    </row>
    <row r="12576" spans="2:2" ht="16" x14ac:dyDescent="0.2">
      <c r="B12576" s="9"/>
    </row>
    <row r="12577" spans="2:2" ht="16" x14ac:dyDescent="0.2">
      <c r="B12577" s="9"/>
    </row>
    <row r="12578" spans="2:2" ht="16" x14ac:dyDescent="0.2">
      <c r="B12578" s="9"/>
    </row>
    <row r="12579" spans="2:2" ht="16" x14ac:dyDescent="0.2">
      <c r="B12579" s="9"/>
    </row>
    <row r="12580" spans="2:2" ht="16" x14ac:dyDescent="0.2">
      <c r="B12580" s="9"/>
    </row>
    <row r="12581" spans="2:2" ht="16" x14ac:dyDescent="0.2">
      <c r="B12581" s="9"/>
    </row>
    <row r="12582" spans="2:2" ht="16" x14ac:dyDescent="0.2">
      <c r="B12582" s="9"/>
    </row>
    <row r="12583" spans="2:2" ht="16" x14ac:dyDescent="0.2">
      <c r="B12583" s="9"/>
    </row>
    <row r="12584" spans="2:2" ht="16" x14ac:dyDescent="0.2">
      <c r="B12584" s="9"/>
    </row>
    <row r="12585" spans="2:2" ht="16" x14ac:dyDescent="0.2">
      <c r="B12585" s="9"/>
    </row>
    <row r="12586" spans="2:2" ht="16" x14ac:dyDescent="0.2">
      <c r="B12586" s="9"/>
    </row>
    <row r="12587" spans="2:2" ht="16" x14ac:dyDescent="0.2">
      <c r="B12587" s="9"/>
    </row>
    <row r="12588" spans="2:2" ht="16" x14ac:dyDescent="0.2">
      <c r="B12588" s="9"/>
    </row>
    <row r="12589" spans="2:2" ht="16" x14ac:dyDescent="0.2">
      <c r="B12589" s="9"/>
    </row>
    <row r="12590" spans="2:2" ht="16" x14ac:dyDescent="0.2">
      <c r="B12590" s="9"/>
    </row>
    <row r="12591" spans="2:2" ht="16" x14ac:dyDescent="0.2">
      <c r="B12591" s="9"/>
    </row>
    <row r="12592" spans="2:2" ht="16" x14ac:dyDescent="0.2">
      <c r="B12592" s="9"/>
    </row>
    <row r="12593" spans="2:2" ht="16" x14ac:dyDescent="0.2">
      <c r="B12593" s="9"/>
    </row>
    <row r="12594" spans="2:2" ht="16" x14ac:dyDescent="0.2">
      <c r="B12594" s="9"/>
    </row>
    <row r="12595" spans="2:2" ht="16" x14ac:dyDescent="0.2">
      <c r="B12595" s="9"/>
    </row>
    <row r="12596" spans="2:2" ht="16" x14ac:dyDescent="0.2">
      <c r="B12596" s="9"/>
    </row>
    <row r="12597" spans="2:2" ht="16" x14ac:dyDescent="0.2">
      <c r="B12597" s="9"/>
    </row>
    <row r="12598" spans="2:2" ht="16" x14ac:dyDescent="0.2">
      <c r="B12598" s="9"/>
    </row>
    <row r="12599" spans="2:2" ht="16" x14ac:dyDescent="0.2">
      <c r="B12599" s="9"/>
    </row>
    <row r="12600" spans="2:2" ht="16" x14ac:dyDescent="0.2">
      <c r="B12600" s="9"/>
    </row>
    <row r="12601" spans="2:2" ht="16" x14ac:dyDescent="0.2">
      <c r="B12601" s="9"/>
    </row>
    <row r="12602" spans="2:2" ht="16" x14ac:dyDescent="0.2">
      <c r="B12602" s="9"/>
    </row>
    <row r="12603" spans="2:2" ht="16" x14ac:dyDescent="0.2">
      <c r="B12603" s="9"/>
    </row>
    <row r="12604" spans="2:2" ht="16" x14ac:dyDescent="0.2">
      <c r="B12604" s="9"/>
    </row>
    <row r="12605" spans="2:2" ht="16" x14ac:dyDescent="0.2">
      <c r="B12605" s="9"/>
    </row>
    <row r="12606" spans="2:2" ht="16" x14ac:dyDescent="0.2">
      <c r="B12606" s="9"/>
    </row>
    <row r="12607" spans="2:2" ht="16" x14ac:dyDescent="0.2">
      <c r="B12607" s="9"/>
    </row>
    <row r="12608" spans="2:2" ht="16" x14ac:dyDescent="0.2">
      <c r="B12608" s="9"/>
    </row>
    <row r="12609" spans="2:2" ht="16" x14ac:dyDescent="0.2">
      <c r="B12609" s="9"/>
    </row>
    <row r="12610" spans="2:2" ht="16" x14ac:dyDescent="0.2">
      <c r="B12610" s="9"/>
    </row>
    <row r="12611" spans="2:2" ht="16" x14ac:dyDescent="0.2">
      <c r="B12611" s="9"/>
    </row>
    <row r="12612" spans="2:2" ht="16" x14ac:dyDescent="0.2">
      <c r="B12612" s="9"/>
    </row>
    <row r="12613" spans="2:2" ht="16" x14ac:dyDescent="0.2">
      <c r="B12613" s="9"/>
    </row>
    <row r="12614" spans="2:2" ht="16" x14ac:dyDescent="0.2">
      <c r="B12614" s="9"/>
    </row>
    <row r="12615" spans="2:2" ht="16" x14ac:dyDescent="0.2">
      <c r="B12615" s="9"/>
    </row>
    <row r="12616" spans="2:2" ht="16" x14ac:dyDescent="0.2">
      <c r="B12616" s="9"/>
    </row>
    <row r="12617" spans="2:2" ht="16" x14ac:dyDescent="0.2">
      <c r="B12617" s="9"/>
    </row>
    <row r="12618" spans="2:2" ht="16" x14ac:dyDescent="0.2">
      <c r="B12618" s="9"/>
    </row>
    <row r="12619" spans="2:2" ht="16" x14ac:dyDescent="0.2">
      <c r="B12619" s="9"/>
    </row>
    <row r="12620" spans="2:2" ht="16" x14ac:dyDescent="0.2">
      <c r="B12620" s="9"/>
    </row>
    <row r="12621" spans="2:2" ht="16" x14ac:dyDescent="0.2">
      <c r="B12621" s="9"/>
    </row>
    <row r="12622" spans="2:2" ht="16" x14ac:dyDescent="0.2">
      <c r="B12622" s="9"/>
    </row>
    <row r="12623" spans="2:2" ht="16" x14ac:dyDescent="0.2">
      <c r="B12623" s="9"/>
    </row>
    <row r="12624" spans="2:2" ht="16" x14ac:dyDescent="0.2">
      <c r="B12624" s="9"/>
    </row>
    <row r="12625" spans="2:2" ht="16" x14ac:dyDescent="0.2">
      <c r="B12625" s="9"/>
    </row>
    <row r="12626" spans="2:2" ht="16" x14ac:dyDescent="0.2">
      <c r="B12626" s="9"/>
    </row>
    <row r="12627" spans="2:2" ht="16" x14ac:dyDescent="0.2">
      <c r="B12627" s="9"/>
    </row>
    <row r="12628" spans="2:2" ht="16" x14ac:dyDescent="0.2">
      <c r="B12628" s="9"/>
    </row>
    <row r="12629" spans="2:2" ht="16" x14ac:dyDescent="0.2">
      <c r="B12629" s="9"/>
    </row>
    <row r="12630" spans="2:2" ht="16" x14ac:dyDescent="0.2">
      <c r="B12630" s="9"/>
    </row>
    <row r="12631" spans="2:2" ht="16" x14ac:dyDescent="0.2">
      <c r="B12631" s="9"/>
    </row>
    <row r="12632" spans="2:2" ht="16" x14ac:dyDescent="0.2">
      <c r="B12632" s="9"/>
    </row>
    <row r="12633" spans="2:2" ht="16" x14ac:dyDescent="0.2">
      <c r="B12633" s="9"/>
    </row>
    <row r="12634" spans="2:2" ht="16" x14ac:dyDescent="0.2">
      <c r="B12634" s="9"/>
    </row>
    <row r="12635" spans="2:2" ht="16" x14ac:dyDescent="0.2">
      <c r="B12635" s="9"/>
    </row>
    <row r="12636" spans="2:2" ht="16" x14ac:dyDescent="0.2">
      <c r="B12636" s="9"/>
    </row>
    <row r="12637" spans="2:2" ht="16" x14ac:dyDescent="0.2">
      <c r="B12637" s="9"/>
    </row>
    <row r="12638" spans="2:2" ht="16" x14ac:dyDescent="0.2">
      <c r="B12638" s="9"/>
    </row>
    <row r="12639" spans="2:2" ht="16" x14ac:dyDescent="0.2">
      <c r="B12639" s="9"/>
    </row>
    <row r="12640" spans="2:2" ht="16" x14ac:dyDescent="0.2">
      <c r="B12640" s="9"/>
    </row>
    <row r="12641" spans="2:2" ht="16" x14ac:dyDescent="0.2">
      <c r="B12641" s="9"/>
    </row>
    <row r="12642" spans="2:2" ht="16" x14ac:dyDescent="0.2">
      <c r="B12642" s="9"/>
    </row>
    <row r="12643" spans="2:2" ht="16" x14ac:dyDescent="0.2">
      <c r="B12643" s="9"/>
    </row>
    <row r="12644" spans="2:2" ht="16" x14ac:dyDescent="0.2">
      <c r="B12644" s="9"/>
    </row>
    <row r="12645" spans="2:2" ht="16" x14ac:dyDescent="0.2">
      <c r="B12645" s="9"/>
    </row>
    <row r="12646" spans="2:2" ht="16" x14ac:dyDescent="0.2">
      <c r="B12646" s="9"/>
    </row>
    <row r="12647" spans="2:2" ht="16" x14ac:dyDescent="0.2">
      <c r="B12647" s="9"/>
    </row>
    <row r="12648" spans="2:2" ht="16" x14ac:dyDescent="0.2">
      <c r="B12648" s="9"/>
    </row>
    <row r="12649" spans="2:2" ht="16" x14ac:dyDescent="0.2">
      <c r="B12649" s="9"/>
    </row>
    <row r="12650" spans="2:2" ht="16" x14ac:dyDescent="0.2">
      <c r="B12650" s="9"/>
    </row>
    <row r="12651" spans="2:2" ht="16" x14ac:dyDescent="0.2">
      <c r="B12651" s="9"/>
    </row>
    <row r="12652" spans="2:2" ht="16" x14ac:dyDescent="0.2">
      <c r="B12652" s="9"/>
    </row>
    <row r="12653" spans="2:2" ht="16" x14ac:dyDescent="0.2">
      <c r="B12653" s="9"/>
    </row>
    <row r="12654" spans="2:2" ht="16" x14ac:dyDescent="0.2">
      <c r="B12654" s="9"/>
    </row>
    <row r="12655" spans="2:2" ht="16" x14ac:dyDescent="0.2">
      <c r="B12655" s="9"/>
    </row>
    <row r="12656" spans="2:2" ht="16" x14ac:dyDescent="0.2">
      <c r="B12656" s="9"/>
    </row>
    <row r="12657" spans="2:2" ht="16" x14ac:dyDescent="0.2">
      <c r="B12657" s="9"/>
    </row>
    <row r="12658" spans="2:2" ht="16" x14ac:dyDescent="0.2">
      <c r="B12658" s="9"/>
    </row>
    <row r="12659" spans="2:2" ht="16" x14ac:dyDescent="0.2">
      <c r="B12659" s="9"/>
    </row>
    <row r="12660" spans="2:2" ht="16" x14ac:dyDescent="0.2">
      <c r="B12660" s="9"/>
    </row>
    <row r="12661" spans="2:2" ht="16" x14ac:dyDescent="0.2">
      <c r="B12661" s="9"/>
    </row>
    <row r="12662" spans="2:2" ht="16" x14ac:dyDescent="0.2">
      <c r="B12662" s="9"/>
    </row>
    <row r="12663" spans="2:2" ht="16" x14ac:dyDescent="0.2">
      <c r="B12663" s="9"/>
    </row>
    <row r="12664" spans="2:2" ht="16" x14ac:dyDescent="0.2">
      <c r="B12664" s="9"/>
    </row>
    <row r="12665" spans="2:2" ht="16" x14ac:dyDescent="0.2">
      <c r="B12665" s="9"/>
    </row>
    <row r="12666" spans="2:2" ht="16" x14ac:dyDescent="0.2">
      <c r="B12666" s="9"/>
    </row>
    <row r="12667" spans="2:2" ht="16" x14ac:dyDescent="0.2">
      <c r="B12667" s="9"/>
    </row>
    <row r="12668" spans="2:2" ht="16" x14ac:dyDescent="0.2">
      <c r="B12668" s="9"/>
    </row>
    <row r="12669" spans="2:2" ht="16" x14ac:dyDescent="0.2">
      <c r="B12669" s="9"/>
    </row>
    <row r="12670" spans="2:2" ht="16" x14ac:dyDescent="0.2">
      <c r="B12670" s="9"/>
    </row>
    <row r="12671" spans="2:2" ht="16" x14ac:dyDescent="0.2">
      <c r="B12671" s="9"/>
    </row>
    <row r="12672" spans="2:2" ht="16" x14ac:dyDescent="0.2">
      <c r="B12672" s="9"/>
    </row>
    <row r="12673" spans="2:2" ht="16" x14ac:dyDescent="0.2">
      <c r="B12673" s="9"/>
    </row>
    <row r="12674" spans="2:2" ht="16" x14ac:dyDescent="0.2">
      <c r="B12674" s="9"/>
    </row>
    <row r="12675" spans="2:2" ht="16" x14ac:dyDescent="0.2">
      <c r="B12675" s="9"/>
    </row>
    <row r="12676" spans="2:2" ht="16" x14ac:dyDescent="0.2">
      <c r="B12676" s="9"/>
    </row>
    <row r="12677" spans="2:2" ht="16" x14ac:dyDescent="0.2">
      <c r="B12677" s="9"/>
    </row>
    <row r="12678" spans="2:2" ht="16" x14ac:dyDescent="0.2">
      <c r="B12678" s="9"/>
    </row>
    <row r="12679" spans="2:2" ht="16" x14ac:dyDescent="0.2">
      <c r="B12679" s="9"/>
    </row>
    <row r="12680" spans="2:2" ht="16" x14ac:dyDescent="0.2">
      <c r="B12680" s="9"/>
    </row>
    <row r="12681" spans="2:2" ht="16" x14ac:dyDescent="0.2">
      <c r="B12681" s="9"/>
    </row>
    <row r="12682" spans="2:2" ht="16" x14ac:dyDescent="0.2">
      <c r="B12682" s="9"/>
    </row>
    <row r="12683" spans="2:2" ht="16" x14ac:dyDescent="0.2">
      <c r="B12683" s="9"/>
    </row>
    <row r="12684" spans="2:2" ht="16" x14ac:dyDescent="0.2">
      <c r="B12684" s="9"/>
    </row>
    <row r="12685" spans="2:2" ht="16" x14ac:dyDescent="0.2">
      <c r="B12685" s="9"/>
    </row>
    <row r="12686" spans="2:2" ht="16" x14ac:dyDescent="0.2">
      <c r="B12686" s="9"/>
    </row>
    <row r="12687" spans="2:2" ht="16" x14ac:dyDescent="0.2">
      <c r="B12687" s="9"/>
    </row>
    <row r="12688" spans="2:2" ht="16" x14ac:dyDescent="0.2">
      <c r="B12688" s="9"/>
    </row>
    <row r="12689" spans="2:2" ht="16" x14ac:dyDescent="0.2">
      <c r="B12689" s="9"/>
    </row>
    <row r="12690" spans="2:2" ht="16" x14ac:dyDescent="0.2">
      <c r="B12690" s="9"/>
    </row>
    <row r="12691" spans="2:2" ht="16" x14ac:dyDescent="0.2">
      <c r="B12691" s="9"/>
    </row>
    <row r="12692" spans="2:2" ht="16" x14ac:dyDescent="0.2">
      <c r="B12692" s="9"/>
    </row>
    <row r="12693" spans="2:2" ht="16" x14ac:dyDescent="0.2">
      <c r="B12693" s="9"/>
    </row>
    <row r="12694" spans="2:2" ht="16" x14ac:dyDescent="0.2">
      <c r="B12694" s="9"/>
    </row>
    <row r="12695" spans="2:2" ht="16" x14ac:dyDescent="0.2">
      <c r="B12695" s="9"/>
    </row>
    <row r="12696" spans="2:2" ht="16" x14ac:dyDescent="0.2">
      <c r="B12696" s="9"/>
    </row>
    <row r="12697" spans="2:2" ht="16" x14ac:dyDescent="0.2">
      <c r="B12697" s="9"/>
    </row>
    <row r="12698" spans="2:2" ht="16" x14ac:dyDescent="0.2">
      <c r="B12698" s="9"/>
    </row>
    <row r="12699" spans="2:2" ht="16" x14ac:dyDescent="0.2">
      <c r="B12699" s="9"/>
    </row>
    <row r="12700" spans="2:2" ht="16" x14ac:dyDescent="0.2">
      <c r="B12700" s="9"/>
    </row>
    <row r="12701" spans="2:2" ht="16" x14ac:dyDescent="0.2">
      <c r="B12701" s="9"/>
    </row>
    <row r="12702" spans="2:2" ht="16" x14ac:dyDescent="0.2">
      <c r="B12702" s="9"/>
    </row>
    <row r="12703" spans="2:2" ht="16" x14ac:dyDescent="0.2">
      <c r="B12703" s="9"/>
    </row>
    <row r="12704" spans="2:2" ht="16" x14ac:dyDescent="0.2">
      <c r="B12704" s="9"/>
    </row>
    <row r="12705" spans="2:2" ht="16" x14ac:dyDescent="0.2">
      <c r="B12705" s="9"/>
    </row>
    <row r="12706" spans="2:2" ht="16" x14ac:dyDescent="0.2">
      <c r="B12706" s="9"/>
    </row>
    <row r="12707" spans="2:2" ht="16" x14ac:dyDescent="0.2">
      <c r="B12707" s="9"/>
    </row>
    <row r="12708" spans="2:2" ht="16" x14ac:dyDescent="0.2">
      <c r="B12708" s="9"/>
    </row>
    <row r="12709" spans="2:2" ht="16" x14ac:dyDescent="0.2">
      <c r="B12709" s="9"/>
    </row>
    <row r="12710" spans="2:2" ht="16" x14ac:dyDescent="0.2">
      <c r="B12710" s="9"/>
    </row>
    <row r="12711" spans="2:2" ht="16" x14ac:dyDescent="0.2">
      <c r="B12711" s="9"/>
    </row>
    <row r="12712" spans="2:2" ht="16" x14ac:dyDescent="0.2">
      <c r="B12712" s="9"/>
    </row>
    <row r="12713" spans="2:2" ht="16" x14ac:dyDescent="0.2">
      <c r="B12713" s="9"/>
    </row>
    <row r="12714" spans="2:2" ht="16" x14ac:dyDescent="0.2">
      <c r="B12714" s="9"/>
    </row>
    <row r="12715" spans="2:2" ht="16" x14ac:dyDescent="0.2">
      <c r="B12715" s="9"/>
    </row>
    <row r="12716" spans="2:2" ht="16" x14ac:dyDescent="0.2">
      <c r="B12716" s="9"/>
    </row>
    <row r="12717" spans="2:2" ht="16" x14ac:dyDescent="0.2">
      <c r="B12717" s="9"/>
    </row>
    <row r="12718" spans="2:2" ht="16" x14ac:dyDescent="0.2">
      <c r="B12718" s="9"/>
    </row>
    <row r="12719" spans="2:2" ht="16" x14ac:dyDescent="0.2">
      <c r="B12719" s="9"/>
    </row>
    <row r="12720" spans="2:2" ht="16" x14ac:dyDescent="0.2">
      <c r="B12720" s="9"/>
    </row>
    <row r="12721" spans="2:2" ht="16" x14ac:dyDescent="0.2">
      <c r="B12721" s="9"/>
    </row>
    <row r="12722" spans="2:2" ht="16" x14ac:dyDescent="0.2">
      <c r="B12722" s="9"/>
    </row>
    <row r="12723" spans="2:2" ht="16" x14ac:dyDescent="0.2">
      <c r="B12723" s="9"/>
    </row>
    <row r="12724" spans="2:2" ht="16" x14ac:dyDescent="0.2">
      <c r="B12724" s="9"/>
    </row>
    <row r="12725" spans="2:2" ht="16" x14ac:dyDescent="0.2">
      <c r="B12725" s="9"/>
    </row>
    <row r="12726" spans="2:2" ht="16" x14ac:dyDescent="0.2">
      <c r="B12726" s="9"/>
    </row>
    <row r="12727" spans="2:2" ht="16" x14ac:dyDescent="0.2">
      <c r="B12727" s="9"/>
    </row>
    <row r="12728" spans="2:2" ht="16" x14ac:dyDescent="0.2">
      <c r="B12728" s="9"/>
    </row>
    <row r="12729" spans="2:2" ht="16" x14ac:dyDescent="0.2">
      <c r="B12729" s="9"/>
    </row>
    <row r="12730" spans="2:2" ht="16" x14ac:dyDescent="0.2">
      <c r="B12730" s="9"/>
    </row>
    <row r="12731" spans="2:2" ht="16" x14ac:dyDescent="0.2">
      <c r="B12731" s="9"/>
    </row>
    <row r="12732" spans="2:2" ht="16" x14ac:dyDescent="0.2">
      <c r="B12732" s="9"/>
    </row>
    <row r="12733" spans="2:2" ht="16" x14ac:dyDescent="0.2">
      <c r="B12733" s="9"/>
    </row>
    <row r="12734" spans="2:2" ht="16" x14ac:dyDescent="0.2">
      <c r="B12734" s="9"/>
    </row>
    <row r="12735" spans="2:2" ht="16" x14ac:dyDescent="0.2">
      <c r="B12735" s="9"/>
    </row>
    <row r="12736" spans="2:2" ht="16" x14ac:dyDescent="0.2">
      <c r="B12736" s="9"/>
    </row>
    <row r="12737" spans="2:2" ht="16" x14ac:dyDescent="0.2">
      <c r="B12737" s="9"/>
    </row>
    <row r="12738" spans="2:2" ht="16" x14ac:dyDescent="0.2">
      <c r="B12738" s="9"/>
    </row>
    <row r="12739" spans="2:2" ht="16" x14ac:dyDescent="0.2">
      <c r="B12739" s="9"/>
    </row>
    <row r="12740" spans="2:2" ht="16" x14ac:dyDescent="0.2">
      <c r="B12740" s="9"/>
    </row>
    <row r="12741" spans="2:2" ht="16" x14ac:dyDescent="0.2">
      <c r="B12741" s="9"/>
    </row>
    <row r="12742" spans="2:2" ht="16" x14ac:dyDescent="0.2">
      <c r="B12742" s="9"/>
    </row>
    <row r="12743" spans="2:2" ht="16" x14ac:dyDescent="0.2">
      <c r="B12743" s="9"/>
    </row>
    <row r="12744" spans="2:2" ht="16" x14ac:dyDescent="0.2">
      <c r="B12744" s="9"/>
    </row>
    <row r="12745" spans="2:2" ht="16" x14ac:dyDescent="0.2">
      <c r="B12745" s="9"/>
    </row>
    <row r="12746" spans="2:2" ht="16" x14ac:dyDescent="0.2">
      <c r="B12746" s="9"/>
    </row>
    <row r="12747" spans="2:2" ht="16" x14ac:dyDescent="0.2">
      <c r="B12747" s="9"/>
    </row>
    <row r="12748" spans="2:2" ht="16" x14ac:dyDescent="0.2">
      <c r="B12748" s="9"/>
    </row>
    <row r="12749" spans="2:2" ht="16" x14ac:dyDescent="0.2">
      <c r="B12749" s="9"/>
    </row>
    <row r="12750" spans="2:2" ht="16" x14ac:dyDescent="0.2">
      <c r="B12750" s="9"/>
    </row>
    <row r="12751" spans="2:2" ht="16" x14ac:dyDescent="0.2">
      <c r="B12751" s="9"/>
    </row>
    <row r="12752" spans="2:2" ht="16" x14ac:dyDescent="0.2">
      <c r="B12752" s="9"/>
    </row>
    <row r="12753" spans="2:2" ht="16" x14ac:dyDescent="0.2">
      <c r="B12753" s="9"/>
    </row>
    <row r="12754" spans="2:2" ht="16" x14ac:dyDescent="0.2">
      <c r="B12754" s="9"/>
    </row>
    <row r="12755" spans="2:2" ht="16" x14ac:dyDescent="0.2">
      <c r="B12755" s="9"/>
    </row>
    <row r="12756" spans="2:2" ht="16" x14ac:dyDescent="0.2">
      <c r="B12756" s="9"/>
    </row>
    <row r="12757" spans="2:2" ht="16" x14ac:dyDescent="0.2">
      <c r="B12757" s="9"/>
    </row>
    <row r="12758" spans="2:2" ht="16" x14ac:dyDescent="0.2">
      <c r="B12758" s="9"/>
    </row>
    <row r="12759" spans="2:2" ht="16" x14ac:dyDescent="0.2">
      <c r="B12759" s="9"/>
    </row>
    <row r="12760" spans="2:2" ht="16" x14ac:dyDescent="0.2">
      <c r="B12760" s="9"/>
    </row>
    <row r="12761" spans="2:2" ht="16" x14ac:dyDescent="0.2">
      <c r="B12761" s="9"/>
    </row>
    <row r="12762" spans="2:2" ht="16" x14ac:dyDescent="0.2">
      <c r="B12762" s="9"/>
    </row>
    <row r="12763" spans="2:2" ht="16" x14ac:dyDescent="0.2">
      <c r="B12763" s="9"/>
    </row>
    <row r="12764" spans="2:2" ht="16" x14ac:dyDescent="0.2">
      <c r="B12764" s="9"/>
    </row>
    <row r="12765" spans="2:2" ht="16" x14ac:dyDescent="0.2">
      <c r="B12765" s="9"/>
    </row>
    <row r="12766" spans="2:2" ht="16" x14ac:dyDescent="0.2">
      <c r="B12766" s="9"/>
    </row>
    <row r="12767" spans="2:2" ht="16" x14ac:dyDescent="0.2">
      <c r="B12767" s="9"/>
    </row>
    <row r="12768" spans="2:2" ht="16" x14ac:dyDescent="0.2">
      <c r="B12768" s="9"/>
    </row>
    <row r="12769" spans="2:2" ht="16" x14ac:dyDescent="0.2">
      <c r="B12769" s="9"/>
    </row>
    <row r="12770" spans="2:2" ht="16" x14ac:dyDescent="0.2">
      <c r="B12770" s="9"/>
    </row>
    <row r="12771" spans="2:2" ht="16" x14ac:dyDescent="0.2">
      <c r="B12771" s="9"/>
    </row>
    <row r="12772" spans="2:2" ht="16" x14ac:dyDescent="0.2">
      <c r="B12772" s="9"/>
    </row>
    <row r="12773" spans="2:2" ht="16" x14ac:dyDescent="0.2">
      <c r="B12773" s="9"/>
    </row>
    <row r="12774" spans="2:2" ht="16" x14ac:dyDescent="0.2">
      <c r="B12774" s="9"/>
    </row>
    <row r="12775" spans="2:2" ht="16" x14ac:dyDescent="0.2">
      <c r="B12775" s="9"/>
    </row>
    <row r="12776" spans="2:2" ht="16" x14ac:dyDescent="0.2">
      <c r="B12776" s="9"/>
    </row>
    <row r="12777" spans="2:2" ht="16" x14ac:dyDescent="0.2">
      <c r="B12777" s="9"/>
    </row>
    <row r="12778" spans="2:2" ht="16" x14ac:dyDescent="0.2">
      <c r="B12778" s="9"/>
    </row>
    <row r="12779" spans="2:2" ht="16" x14ac:dyDescent="0.2">
      <c r="B12779" s="9"/>
    </row>
    <row r="12780" spans="2:2" ht="16" x14ac:dyDescent="0.2">
      <c r="B12780" s="9"/>
    </row>
    <row r="12781" spans="2:2" ht="16" x14ac:dyDescent="0.2">
      <c r="B12781" s="9"/>
    </row>
    <row r="12782" spans="2:2" ht="16" x14ac:dyDescent="0.2">
      <c r="B12782" s="9"/>
    </row>
    <row r="12783" spans="2:2" ht="16" x14ac:dyDescent="0.2">
      <c r="B12783" s="9"/>
    </row>
    <row r="12784" spans="2:2" ht="16" x14ac:dyDescent="0.2">
      <c r="B12784" s="9"/>
    </row>
    <row r="12785" spans="2:2" ht="16" x14ac:dyDescent="0.2">
      <c r="B12785" s="9"/>
    </row>
    <row r="12786" spans="2:2" ht="16" x14ac:dyDescent="0.2">
      <c r="B12786" s="9"/>
    </row>
    <row r="12787" spans="2:2" ht="16" x14ac:dyDescent="0.2">
      <c r="B12787" s="9"/>
    </row>
    <row r="12788" spans="2:2" ht="16" x14ac:dyDescent="0.2">
      <c r="B12788" s="9"/>
    </row>
    <row r="12789" spans="2:2" ht="16" x14ac:dyDescent="0.2">
      <c r="B12789" s="9"/>
    </row>
    <row r="12790" spans="2:2" ht="16" x14ac:dyDescent="0.2">
      <c r="B12790" s="9"/>
    </row>
    <row r="12791" spans="2:2" ht="16" x14ac:dyDescent="0.2">
      <c r="B12791" s="9"/>
    </row>
    <row r="12792" spans="2:2" ht="16" x14ac:dyDescent="0.2">
      <c r="B12792" s="9"/>
    </row>
    <row r="12793" spans="2:2" ht="16" x14ac:dyDescent="0.2">
      <c r="B12793" s="9"/>
    </row>
    <row r="12794" spans="2:2" ht="16" x14ac:dyDescent="0.2">
      <c r="B12794" s="9"/>
    </row>
    <row r="12795" spans="2:2" ht="16" x14ac:dyDescent="0.2">
      <c r="B12795" s="9"/>
    </row>
    <row r="12796" spans="2:2" ht="16" x14ac:dyDescent="0.2">
      <c r="B12796" s="9"/>
    </row>
    <row r="12797" spans="2:2" ht="16" x14ac:dyDescent="0.2">
      <c r="B12797" s="9"/>
    </row>
    <row r="12798" spans="2:2" ht="16" x14ac:dyDescent="0.2">
      <c r="B12798" s="9"/>
    </row>
    <row r="12799" spans="2:2" ht="16" x14ac:dyDescent="0.2">
      <c r="B12799" s="9"/>
    </row>
    <row r="12800" spans="2:2" ht="16" x14ac:dyDescent="0.2">
      <c r="B12800" s="9"/>
    </row>
    <row r="12801" spans="2:2" ht="16" x14ac:dyDescent="0.2">
      <c r="B12801" s="9"/>
    </row>
    <row r="12802" spans="2:2" ht="16" x14ac:dyDescent="0.2">
      <c r="B12802" s="9"/>
    </row>
    <row r="12803" spans="2:2" ht="16" x14ac:dyDescent="0.2">
      <c r="B12803" s="9"/>
    </row>
    <row r="12804" spans="2:2" ht="16" x14ac:dyDescent="0.2">
      <c r="B12804" s="9"/>
    </row>
    <row r="12805" spans="2:2" ht="16" x14ac:dyDescent="0.2">
      <c r="B12805" s="9"/>
    </row>
    <row r="12806" spans="2:2" ht="16" x14ac:dyDescent="0.2">
      <c r="B12806" s="9"/>
    </row>
    <row r="12807" spans="2:2" ht="16" x14ac:dyDescent="0.2">
      <c r="B12807" s="9"/>
    </row>
    <row r="12808" spans="2:2" ht="16" x14ac:dyDescent="0.2">
      <c r="B12808" s="9"/>
    </row>
    <row r="12809" spans="2:2" ht="16" x14ac:dyDescent="0.2">
      <c r="B12809" s="9"/>
    </row>
    <row r="12810" spans="2:2" ht="16" x14ac:dyDescent="0.2">
      <c r="B12810" s="9"/>
    </row>
    <row r="12811" spans="2:2" ht="16" x14ac:dyDescent="0.2">
      <c r="B12811" s="9"/>
    </row>
    <row r="12812" spans="2:2" ht="16" x14ac:dyDescent="0.2">
      <c r="B12812" s="9"/>
    </row>
    <row r="12813" spans="2:2" ht="16" x14ac:dyDescent="0.2">
      <c r="B12813" s="9"/>
    </row>
    <row r="12814" spans="2:2" ht="16" x14ac:dyDescent="0.2">
      <c r="B12814" s="9"/>
    </row>
    <row r="12815" spans="2:2" ht="16" x14ac:dyDescent="0.2">
      <c r="B12815" s="9"/>
    </row>
    <row r="12816" spans="2:2" ht="16" x14ac:dyDescent="0.2">
      <c r="B12816" s="9"/>
    </row>
    <row r="12817" spans="2:2" ht="16" x14ac:dyDescent="0.2">
      <c r="B12817" s="9"/>
    </row>
    <row r="12818" spans="2:2" ht="16" x14ac:dyDescent="0.2">
      <c r="B12818" s="9"/>
    </row>
    <row r="12819" spans="2:2" ht="16" x14ac:dyDescent="0.2">
      <c r="B12819" s="9"/>
    </row>
    <row r="12820" spans="2:2" ht="16" x14ac:dyDescent="0.2">
      <c r="B12820" s="9"/>
    </row>
    <row r="12821" spans="2:2" ht="16" x14ac:dyDescent="0.2">
      <c r="B12821" s="9"/>
    </row>
    <row r="12822" spans="2:2" ht="16" x14ac:dyDescent="0.2">
      <c r="B12822" s="9"/>
    </row>
    <row r="12823" spans="2:2" ht="16" x14ac:dyDescent="0.2">
      <c r="B12823" s="9"/>
    </row>
    <row r="12824" spans="2:2" ht="16" x14ac:dyDescent="0.2">
      <c r="B12824" s="9"/>
    </row>
    <row r="12825" spans="2:2" ht="16" x14ac:dyDescent="0.2">
      <c r="B12825" s="9"/>
    </row>
    <row r="12826" spans="2:2" ht="16" x14ac:dyDescent="0.2">
      <c r="B12826" s="9"/>
    </row>
    <row r="12827" spans="2:2" ht="16" x14ac:dyDescent="0.2">
      <c r="B12827" s="9"/>
    </row>
    <row r="12828" spans="2:2" ht="16" x14ac:dyDescent="0.2">
      <c r="B12828" s="9"/>
    </row>
    <row r="12829" spans="2:2" ht="16" x14ac:dyDescent="0.2">
      <c r="B12829" s="9"/>
    </row>
    <row r="12830" spans="2:2" ht="16" x14ac:dyDescent="0.2">
      <c r="B12830" s="9"/>
    </row>
    <row r="12831" spans="2:2" ht="16" x14ac:dyDescent="0.2">
      <c r="B12831" s="9"/>
    </row>
    <row r="12832" spans="2:2" ht="16" x14ac:dyDescent="0.2">
      <c r="B12832" s="9"/>
    </row>
    <row r="12833" spans="2:2" ht="16" x14ac:dyDescent="0.2">
      <c r="B12833" s="9"/>
    </row>
    <row r="12834" spans="2:2" ht="16" x14ac:dyDescent="0.2">
      <c r="B12834" s="9"/>
    </row>
    <row r="12835" spans="2:2" ht="16" x14ac:dyDescent="0.2">
      <c r="B12835" s="9"/>
    </row>
    <row r="12836" spans="2:2" ht="16" x14ac:dyDescent="0.2">
      <c r="B12836" s="9"/>
    </row>
    <row r="12837" spans="2:2" ht="16" x14ac:dyDescent="0.2">
      <c r="B12837" s="9"/>
    </row>
    <row r="12838" spans="2:2" ht="16" x14ac:dyDescent="0.2">
      <c r="B12838" s="9"/>
    </row>
    <row r="12839" spans="2:2" ht="16" x14ac:dyDescent="0.2">
      <c r="B12839" s="9"/>
    </row>
    <row r="12840" spans="2:2" ht="16" x14ac:dyDescent="0.2">
      <c r="B12840" s="9"/>
    </row>
    <row r="12841" spans="2:2" ht="16" x14ac:dyDescent="0.2">
      <c r="B12841" s="9"/>
    </row>
    <row r="12842" spans="2:2" ht="16" x14ac:dyDescent="0.2">
      <c r="B12842" s="9"/>
    </row>
    <row r="12843" spans="2:2" ht="16" x14ac:dyDescent="0.2">
      <c r="B12843" s="9"/>
    </row>
    <row r="12844" spans="2:2" ht="16" x14ac:dyDescent="0.2">
      <c r="B12844" s="9"/>
    </row>
    <row r="12845" spans="2:2" ht="16" x14ac:dyDescent="0.2">
      <c r="B12845" s="9"/>
    </row>
    <row r="12846" spans="2:2" ht="16" x14ac:dyDescent="0.2">
      <c r="B12846" s="9"/>
    </row>
    <row r="12847" spans="2:2" ht="16" x14ac:dyDescent="0.2">
      <c r="B12847" s="9"/>
    </row>
    <row r="12848" spans="2:2" ht="16" x14ac:dyDescent="0.2">
      <c r="B12848" s="9"/>
    </row>
    <row r="12849" spans="2:2" ht="16" x14ac:dyDescent="0.2">
      <c r="B12849" s="9"/>
    </row>
    <row r="12850" spans="2:2" ht="16" x14ac:dyDescent="0.2">
      <c r="B12850" s="9"/>
    </row>
    <row r="12851" spans="2:2" ht="16" x14ac:dyDescent="0.2">
      <c r="B12851" s="9"/>
    </row>
    <row r="12852" spans="2:2" ht="16" x14ac:dyDescent="0.2">
      <c r="B12852" s="9"/>
    </row>
    <row r="12853" spans="2:2" ht="16" x14ac:dyDescent="0.2">
      <c r="B12853" s="9"/>
    </row>
    <row r="12854" spans="2:2" ht="16" x14ac:dyDescent="0.2">
      <c r="B12854" s="9"/>
    </row>
    <row r="12855" spans="2:2" ht="16" x14ac:dyDescent="0.2">
      <c r="B12855" s="9"/>
    </row>
    <row r="12856" spans="2:2" ht="16" x14ac:dyDescent="0.2">
      <c r="B12856" s="9"/>
    </row>
    <row r="12857" spans="2:2" ht="16" x14ac:dyDescent="0.2">
      <c r="B12857" s="9"/>
    </row>
    <row r="12858" spans="2:2" ht="16" x14ac:dyDescent="0.2">
      <c r="B12858" s="9"/>
    </row>
    <row r="12859" spans="2:2" ht="16" x14ac:dyDescent="0.2">
      <c r="B12859" s="9"/>
    </row>
    <row r="12860" spans="2:2" ht="16" x14ac:dyDescent="0.2">
      <c r="B12860" s="9"/>
    </row>
    <row r="12861" spans="2:2" ht="16" x14ac:dyDescent="0.2">
      <c r="B12861" s="9"/>
    </row>
    <row r="12862" spans="2:2" ht="16" x14ac:dyDescent="0.2">
      <c r="B12862" s="9"/>
    </row>
    <row r="12863" spans="2:2" ht="16" x14ac:dyDescent="0.2">
      <c r="B12863" s="9"/>
    </row>
    <row r="12864" spans="2:2" ht="16" x14ac:dyDescent="0.2">
      <c r="B12864" s="9"/>
    </row>
    <row r="12865" spans="2:2" ht="16" x14ac:dyDescent="0.2">
      <c r="B12865" s="9"/>
    </row>
    <row r="12866" spans="2:2" ht="16" x14ac:dyDescent="0.2">
      <c r="B12866" s="9"/>
    </row>
    <row r="12867" spans="2:2" ht="16" x14ac:dyDescent="0.2">
      <c r="B12867" s="9"/>
    </row>
    <row r="12868" spans="2:2" ht="16" x14ac:dyDescent="0.2">
      <c r="B12868" s="9"/>
    </row>
    <row r="12869" spans="2:2" ht="16" x14ac:dyDescent="0.2">
      <c r="B12869" s="9"/>
    </row>
    <row r="12870" spans="2:2" ht="16" x14ac:dyDescent="0.2">
      <c r="B12870" s="9"/>
    </row>
    <row r="12871" spans="2:2" ht="16" x14ac:dyDescent="0.2">
      <c r="B12871" s="9"/>
    </row>
    <row r="12872" spans="2:2" ht="16" x14ac:dyDescent="0.2">
      <c r="B12872" s="9"/>
    </row>
    <row r="12873" spans="2:2" ht="16" x14ac:dyDescent="0.2">
      <c r="B12873" s="9"/>
    </row>
    <row r="12874" spans="2:2" ht="16" x14ac:dyDescent="0.2">
      <c r="B12874" s="9"/>
    </row>
    <row r="12875" spans="2:2" ht="16" x14ac:dyDescent="0.2">
      <c r="B12875" s="9"/>
    </row>
    <row r="12876" spans="2:2" ht="16" x14ac:dyDescent="0.2">
      <c r="B12876" s="9"/>
    </row>
    <row r="12877" spans="2:2" ht="16" x14ac:dyDescent="0.2">
      <c r="B12877" s="9"/>
    </row>
    <row r="12878" spans="2:2" ht="16" x14ac:dyDescent="0.2">
      <c r="B12878" s="9"/>
    </row>
    <row r="12879" spans="2:2" ht="16" x14ac:dyDescent="0.2">
      <c r="B12879" s="9"/>
    </row>
    <row r="12880" spans="2:2" ht="16" x14ac:dyDescent="0.2">
      <c r="B12880" s="9"/>
    </row>
    <row r="12881" spans="2:2" ht="16" x14ac:dyDescent="0.2">
      <c r="B12881" s="9"/>
    </row>
    <row r="12882" spans="2:2" ht="16" x14ac:dyDescent="0.2">
      <c r="B12882" s="9"/>
    </row>
    <row r="12883" spans="2:2" ht="16" x14ac:dyDescent="0.2">
      <c r="B12883" s="9"/>
    </row>
    <row r="12884" spans="2:2" ht="16" x14ac:dyDescent="0.2">
      <c r="B12884" s="9"/>
    </row>
    <row r="12885" spans="2:2" ht="16" x14ac:dyDescent="0.2">
      <c r="B12885" s="9"/>
    </row>
    <row r="12886" spans="2:2" ht="16" x14ac:dyDescent="0.2">
      <c r="B12886" s="9"/>
    </row>
    <row r="12887" spans="2:2" ht="16" x14ac:dyDescent="0.2">
      <c r="B12887" s="9"/>
    </row>
    <row r="12888" spans="2:2" ht="16" x14ac:dyDescent="0.2">
      <c r="B12888" s="9"/>
    </row>
    <row r="12889" spans="2:2" ht="16" x14ac:dyDescent="0.2">
      <c r="B12889" s="9"/>
    </row>
    <row r="12890" spans="2:2" ht="16" x14ac:dyDescent="0.2">
      <c r="B12890" s="9"/>
    </row>
    <row r="12891" spans="2:2" ht="16" x14ac:dyDescent="0.2">
      <c r="B12891" s="9"/>
    </row>
    <row r="12892" spans="2:2" ht="16" x14ac:dyDescent="0.2">
      <c r="B12892" s="9"/>
    </row>
    <row r="12893" spans="2:2" ht="16" x14ac:dyDescent="0.2">
      <c r="B12893" s="9"/>
    </row>
    <row r="12894" spans="2:2" ht="16" x14ac:dyDescent="0.2">
      <c r="B12894" s="9"/>
    </row>
    <row r="12895" spans="2:2" ht="16" x14ac:dyDescent="0.2">
      <c r="B12895" s="9"/>
    </row>
    <row r="12896" spans="2:2" ht="16" x14ac:dyDescent="0.2">
      <c r="B12896" s="9"/>
    </row>
    <row r="12897" spans="2:2" ht="16" x14ac:dyDescent="0.2">
      <c r="B12897" s="9"/>
    </row>
    <row r="12898" spans="2:2" ht="16" x14ac:dyDescent="0.2">
      <c r="B12898" s="9"/>
    </row>
    <row r="12899" spans="2:2" ht="16" x14ac:dyDescent="0.2">
      <c r="B12899" s="9"/>
    </row>
    <row r="12900" spans="2:2" ht="16" x14ac:dyDescent="0.2">
      <c r="B12900" s="9"/>
    </row>
    <row r="12901" spans="2:2" ht="16" x14ac:dyDescent="0.2">
      <c r="B12901" s="9"/>
    </row>
    <row r="12902" spans="2:2" ht="16" x14ac:dyDescent="0.2">
      <c r="B12902" s="9"/>
    </row>
    <row r="12903" spans="2:2" ht="16" x14ac:dyDescent="0.2">
      <c r="B12903" s="9"/>
    </row>
    <row r="12904" spans="2:2" ht="16" x14ac:dyDescent="0.2">
      <c r="B12904" s="9"/>
    </row>
    <row r="12905" spans="2:2" ht="16" x14ac:dyDescent="0.2">
      <c r="B12905" s="9"/>
    </row>
    <row r="12906" spans="2:2" ht="16" x14ac:dyDescent="0.2">
      <c r="B12906" s="9"/>
    </row>
    <row r="12907" spans="2:2" ht="16" x14ac:dyDescent="0.2">
      <c r="B12907" s="9"/>
    </row>
    <row r="12908" spans="2:2" ht="16" x14ac:dyDescent="0.2">
      <c r="B12908" s="9"/>
    </row>
    <row r="12909" spans="2:2" ht="16" x14ac:dyDescent="0.2">
      <c r="B12909" s="9"/>
    </row>
    <row r="12910" spans="2:2" ht="16" x14ac:dyDescent="0.2">
      <c r="B12910" s="9"/>
    </row>
    <row r="12911" spans="2:2" ht="16" x14ac:dyDescent="0.2">
      <c r="B12911" s="9"/>
    </row>
    <row r="12912" spans="2:2" ht="16" x14ac:dyDescent="0.2">
      <c r="B12912" s="9"/>
    </row>
    <row r="12913" spans="2:2" ht="16" x14ac:dyDescent="0.2">
      <c r="B12913" s="9"/>
    </row>
    <row r="12914" spans="2:2" ht="16" x14ac:dyDescent="0.2">
      <c r="B12914" s="9"/>
    </row>
    <row r="12915" spans="2:2" ht="16" x14ac:dyDescent="0.2">
      <c r="B12915" s="9"/>
    </row>
    <row r="12916" spans="2:2" ht="16" x14ac:dyDescent="0.2">
      <c r="B12916" s="9"/>
    </row>
    <row r="12917" spans="2:2" ht="16" x14ac:dyDescent="0.2">
      <c r="B12917" s="9"/>
    </row>
    <row r="12918" spans="2:2" ht="16" x14ac:dyDescent="0.2">
      <c r="B12918" s="9"/>
    </row>
    <row r="12919" spans="2:2" ht="16" x14ac:dyDescent="0.2">
      <c r="B12919" s="9"/>
    </row>
    <row r="12920" spans="2:2" ht="16" x14ac:dyDescent="0.2">
      <c r="B12920" s="9"/>
    </row>
    <row r="12921" spans="2:2" ht="16" x14ac:dyDescent="0.2">
      <c r="B12921" s="9"/>
    </row>
    <row r="12922" spans="2:2" ht="16" x14ac:dyDescent="0.2">
      <c r="B12922" s="9"/>
    </row>
    <row r="12923" spans="2:2" ht="16" x14ac:dyDescent="0.2">
      <c r="B12923" s="9"/>
    </row>
    <row r="12924" spans="2:2" ht="16" x14ac:dyDescent="0.2">
      <c r="B12924" s="9"/>
    </row>
    <row r="12925" spans="2:2" ht="16" x14ac:dyDescent="0.2">
      <c r="B12925" s="9"/>
    </row>
    <row r="12926" spans="2:2" ht="16" x14ac:dyDescent="0.2">
      <c r="B12926" s="9"/>
    </row>
    <row r="12927" spans="2:2" ht="16" x14ac:dyDescent="0.2">
      <c r="B12927" s="9"/>
    </row>
    <row r="12928" spans="2:2" ht="16" x14ac:dyDescent="0.2">
      <c r="B12928" s="9"/>
    </row>
    <row r="12929" spans="2:2" ht="16" x14ac:dyDescent="0.2">
      <c r="B12929" s="9"/>
    </row>
    <row r="12930" spans="2:2" ht="16" x14ac:dyDescent="0.2">
      <c r="B12930" s="9"/>
    </row>
    <row r="12931" spans="2:2" ht="16" x14ac:dyDescent="0.2">
      <c r="B12931" s="9"/>
    </row>
    <row r="12932" spans="2:2" ht="16" x14ac:dyDescent="0.2">
      <c r="B12932" s="9"/>
    </row>
    <row r="12933" spans="2:2" ht="16" x14ac:dyDescent="0.2">
      <c r="B12933" s="9"/>
    </row>
    <row r="12934" spans="2:2" ht="16" x14ac:dyDescent="0.2">
      <c r="B12934" s="9"/>
    </row>
    <row r="12935" spans="2:2" ht="16" x14ac:dyDescent="0.2">
      <c r="B12935" s="9"/>
    </row>
    <row r="12936" spans="2:2" ht="16" x14ac:dyDescent="0.2">
      <c r="B12936" s="9"/>
    </row>
    <row r="12937" spans="2:2" ht="16" x14ac:dyDescent="0.2">
      <c r="B12937" s="9"/>
    </row>
    <row r="12938" spans="2:2" ht="16" x14ac:dyDescent="0.2">
      <c r="B12938" s="9"/>
    </row>
    <row r="12939" spans="2:2" ht="16" x14ac:dyDescent="0.2">
      <c r="B12939" s="9"/>
    </row>
    <row r="12940" spans="2:2" ht="16" x14ac:dyDescent="0.2">
      <c r="B12940" s="9"/>
    </row>
    <row r="12941" spans="2:2" ht="16" x14ac:dyDescent="0.2">
      <c r="B12941" s="9"/>
    </row>
    <row r="12942" spans="2:2" ht="16" x14ac:dyDescent="0.2">
      <c r="B12942" s="9"/>
    </row>
    <row r="12943" spans="2:2" ht="16" x14ac:dyDescent="0.2">
      <c r="B12943" s="9"/>
    </row>
    <row r="12944" spans="2:2" ht="16" x14ac:dyDescent="0.2">
      <c r="B12944" s="9"/>
    </row>
    <row r="12945" spans="2:2" ht="16" x14ac:dyDescent="0.2">
      <c r="B12945" s="9"/>
    </row>
    <row r="12946" spans="2:2" ht="16" x14ac:dyDescent="0.2">
      <c r="B12946" s="9"/>
    </row>
    <row r="12947" spans="2:2" ht="16" x14ac:dyDescent="0.2">
      <c r="B12947" s="9"/>
    </row>
    <row r="12948" spans="2:2" ht="16" x14ac:dyDescent="0.2">
      <c r="B12948" s="9"/>
    </row>
    <row r="12949" spans="2:2" ht="16" x14ac:dyDescent="0.2">
      <c r="B12949" s="9"/>
    </row>
    <row r="12950" spans="2:2" ht="16" x14ac:dyDescent="0.2">
      <c r="B12950" s="9"/>
    </row>
    <row r="12951" spans="2:2" ht="16" x14ac:dyDescent="0.2">
      <c r="B12951" s="9"/>
    </row>
    <row r="12952" spans="2:2" ht="16" x14ac:dyDescent="0.2">
      <c r="B12952" s="9"/>
    </row>
    <row r="12953" spans="2:2" ht="16" x14ac:dyDescent="0.2">
      <c r="B12953" s="9"/>
    </row>
    <row r="12954" spans="2:2" ht="16" x14ac:dyDescent="0.2">
      <c r="B12954" s="9"/>
    </row>
    <row r="12955" spans="2:2" ht="16" x14ac:dyDescent="0.2">
      <c r="B12955" s="9"/>
    </row>
    <row r="12956" spans="2:2" ht="16" x14ac:dyDescent="0.2">
      <c r="B12956" s="9"/>
    </row>
    <row r="12957" spans="2:2" ht="16" x14ac:dyDescent="0.2">
      <c r="B12957" s="9"/>
    </row>
    <row r="12958" spans="2:2" ht="16" x14ac:dyDescent="0.2">
      <c r="B12958" s="9"/>
    </row>
    <row r="12959" spans="2:2" ht="16" x14ac:dyDescent="0.2">
      <c r="B12959" s="9"/>
    </row>
    <row r="12960" spans="2:2" ht="16" x14ac:dyDescent="0.2">
      <c r="B12960" s="9"/>
    </row>
    <row r="12961" spans="2:2" ht="16" x14ac:dyDescent="0.2">
      <c r="B12961" s="9"/>
    </row>
    <row r="12962" spans="2:2" ht="16" x14ac:dyDescent="0.2">
      <c r="B12962" s="9"/>
    </row>
    <row r="12963" spans="2:2" ht="16" x14ac:dyDescent="0.2">
      <c r="B12963" s="9"/>
    </row>
    <row r="12964" spans="2:2" ht="16" x14ac:dyDescent="0.2">
      <c r="B12964" s="9"/>
    </row>
    <row r="12965" spans="2:2" ht="16" x14ac:dyDescent="0.2">
      <c r="B12965" s="9"/>
    </row>
    <row r="12966" spans="2:2" ht="16" x14ac:dyDescent="0.2">
      <c r="B12966" s="9"/>
    </row>
    <row r="12967" spans="2:2" ht="16" x14ac:dyDescent="0.2">
      <c r="B12967" s="9"/>
    </row>
    <row r="12968" spans="2:2" ht="16" x14ac:dyDescent="0.2">
      <c r="B12968" s="9"/>
    </row>
    <row r="12969" spans="2:2" ht="16" x14ac:dyDescent="0.2">
      <c r="B12969" s="9"/>
    </row>
    <row r="12970" spans="2:2" ht="16" x14ac:dyDescent="0.2">
      <c r="B12970" s="9"/>
    </row>
    <row r="12971" spans="2:2" ht="16" x14ac:dyDescent="0.2">
      <c r="B12971" s="9"/>
    </row>
    <row r="12972" spans="2:2" ht="16" x14ac:dyDescent="0.2">
      <c r="B12972" s="9"/>
    </row>
    <row r="12973" spans="2:2" ht="16" x14ac:dyDescent="0.2">
      <c r="B12973" s="9"/>
    </row>
    <row r="12974" spans="2:2" ht="16" x14ac:dyDescent="0.2">
      <c r="B12974" s="9"/>
    </row>
    <row r="12975" spans="2:2" ht="16" x14ac:dyDescent="0.2">
      <c r="B12975" s="9"/>
    </row>
    <row r="12976" spans="2:2" ht="16" x14ac:dyDescent="0.2">
      <c r="B12976" s="9"/>
    </row>
    <row r="12977" spans="2:2" ht="16" x14ac:dyDescent="0.2">
      <c r="B12977" s="9"/>
    </row>
    <row r="12978" spans="2:2" ht="16" x14ac:dyDescent="0.2">
      <c r="B12978" s="9"/>
    </row>
    <row r="12979" spans="2:2" ht="16" x14ac:dyDescent="0.2">
      <c r="B12979" s="9"/>
    </row>
    <row r="12980" spans="2:2" ht="16" x14ac:dyDescent="0.2">
      <c r="B12980" s="9"/>
    </row>
    <row r="12981" spans="2:2" ht="16" x14ac:dyDescent="0.2">
      <c r="B12981" s="9"/>
    </row>
    <row r="12982" spans="2:2" ht="16" x14ac:dyDescent="0.2">
      <c r="B12982" s="9"/>
    </row>
    <row r="12983" spans="2:2" ht="16" x14ac:dyDescent="0.2">
      <c r="B12983" s="9"/>
    </row>
    <row r="12984" spans="2:2" ht="16" x14ac:dyDescent="0.2">
      <c r="B12984" s="9"/>
    </row>
    <row r="12985" spans="2:2" ht="16" x14ac:dyDescent="0.2">
      <c r="B12985" s="9"/>
    </row>
    <row r="12986" spans="2:2" ht="16" x14ac:dyDescent="0.2">
      <c r="B12986" s="9"/>
    </row>
    <row r="12987" spans="2:2" ht="16" x14ac:dyDescent="0.2">
      <c r="B12987" s="9"/>
    </row>
    <row r="12988" spans="2:2" ht="16" x14ac:dyDescent="0.2">
      <c r="B12988" s="9"/>
    </row>
    <row r="12989" spans="2:2" ht="16" x14ac:dyDescent="0.2">
      <c r="B12989" s="9"/>
    </row>
    <row r="12990" spans="2:2" ht="16" x14ac:dyDescent="0.2">
      <c r="B12990" s="9"/>
    </row>
    <row r="12991" spans="2:2" ht="16" x14ac:dyDescent="0.2">
      <c r="B12991" s="9"/>
    </row>
    <row r="12992" spans="2:2" ht="16" x14ac:dyDescent="0.2">
      <c r="B12992" s="9"/>
    </row>
    <row r="12993" spans="2:2" ht="16" x14ac:dyDescent="0.2">
      <c r="B12993" s="9"/>
    </row>
    <row r="12994" spans="2:2" ht="16" x14ac:dyDescent="0.2">
      <c r="B12994" s="9"/>
    </row>
    <row r="12995" spans="2:2" ht="16" x14ac:dyDescent="0.2">
      <c r="B12995" s="9"/>
    </row>
    <row r="12996" spans="2:2" ht="16" x14ac:dyDescent="0.2">
      <c r="B12996" s="9"/>
    </row>
    <row r="12997" spans="2:2" ht="16" x14ac:dyDescent="0.2">
      <c r="B12997" s="9"/>
    </row>
    <row r="12998" spans="2:2" ht="16" x14ac:dyDescent="0.2">
      <c r="B12998" s="9"/>
    </row>
    <row r="12999" spans="2:2" ht="16" x14ac:dyDescent="0.2">
      <c r="B12999" s="9"/>
    </row>
    <row r="13000" spans="2:2" ht="16" x14ac:dyDescent="0.2">
      <c r="B13000" s="9"/>
    </row>
    <row r="13001" spans="2:2" ht="16" x14ac:dyDescent="0.2">
      <c r="B13001" s="9"/>
    </row>
    <row r="13002" spans="2:2" ht="16" x14ac:dyDescent="0.2">
      <c r="B13002" s="9"/>
    </row>
    <row r="13003" spans="2:2" ht="16" x14ac:dyDescent="0.2">
      <c r="B13003" s="9"/>
    </row>
    <row r="13004" spans="2:2" ht="16" x14ac:dyDescent="0.2">
      <c r="B13004" s="9"/>
    </row>
    <row r="13005" spans="2:2" ht="16" x14ac:dyDescent="0.2">
      <c r="B13005" s="9"/>
    </row>
    <row r="13006" spans="2:2" ht="16" x14ac:dyDescent="0.2">
      <c r="B13006" s="9"/>
    </row>
    <row r="13007" spans="2:2" ht="16" x14ac:dyDescent="0.2">
      <c r="B13007" s="9"/>
    </row>
    <row r="13008" spans="2:2" ht="16" x14ac:dyDescent="0.2">
      <c r="B13008" s="9"/>
    </row>
    <row r="13009" spans="2:2" ht="16" x14ac:dyDescent="0.2">
      <c r="B13009" s="9"/>
    </row>
    <row r="13010" spans="2:2" ht="16" x14ac:dyDescent="0.2">
      <c r="B13010" s="9"/>
    </row>
    <row r="13011" spans="2:2" ht="16" x14ac:dyDescent="0.2">
      <c r="B13011" s="9"/>
    </row>
    <row r="13012" spans="2:2" ht="16" x14ac:dyDescent="0.2">
      <c r="B13012" s="9"/>
    </row>
    <row r="13013" spans="2:2" ht="16" x14ac:dyDescent="0.2">
      <c r="B13013" s="9"/>
    </row>
    <row r="13014" spans="2:2" ht="16" x14ac:dyDescent="0.2">
      <c r="B13014" s="9"/>
    </row>
    <row r="13015" spans="2:2" ht="16" x14ac:dyDescent="0.2">
      <c r="B13015" s="9"/>
    </row>
    <row r="13016" spans="2:2" ht="16" x14ac:dyDescent="0.2">
      <c r="B13016" s="9"/>
    </row>
    <row r="13017" spans="2:2" ht="16" x14ac:dyDescent="0.2">
      <c r="B13017" s="9"/>
    </row>
    <row r="13018" spans="2:2" ht="16" x14ac:dyDescent="0.2">
      <c r="B13018" s="9"/>
    </row>
    <row r="13019" spans="2:2" ht="16" x14ac:dyDescent="0.2">
      <c r="B13019" s="9"/>
    </row>
    <row r="13020" spans="2:2" ht="16" x14ac:dyDescent="0.2">
      <c r="B13020" s="9"/>
    </row>
    <row r="13021" spans="2:2" ht="16" x14ac:dyDescent="0.2">
      <c r="B13021" s="9"/>
    </row>
    <row r="13022" spans="2:2" ht="16" x14ac:dyDescent="0.2">
      <c r="B13022" s="9"/>
    </row>
    <row r="13023" spans="2:2" ht="16" x14ac:dyDescent="0.2">
      <c r="B13023" s="9"/>
    </row>
    <row r="13024" spans="2:2" ht="16" x14ac:dyDescent="0.2">
      <c r="B13024" s="9"/>
    </row>
    <row r="13025" spans="2:2" ht="16" x14ac:dyDescent="0.2">
      <c r="B13025" s="9"/>
    </row>
    <row r="13026" spans="2:2" ht="16" x14ac:dyDescent="0.2">
      <c r="B13026" s="9"/>
    </row>
    <row r="13027" spans="2:2" ht="16" x14ac:dyDescent="0.2">
      <c r="B13027" s="9"/>
    </row>
    <row r="13028" spans="2:2" ht="16" x14ac:dyDescent="0.2">
      <c r="B13028" s="9"/>
    </row>
    <row r="13029" spans="2:2" ht="16" x14ac:dyDescent="0.2">
      <c r="B13029" s="9"/>
    </row>
    <row r="13030" spans="2:2" ht="16" x14ac:dyDescent="0.2">
      <c r="B13030" s="9"/>
    </row>
    <row r="13031" spans="2:2" ht="16" x14ac:dyDescent="0.2">
      <c r="B13031" s="9"/>
    </row>
    <row r="13032" spans="2:2" ht="16" x14ac:dyDescent="0.2">
      <c r="B13032" s="9"/>
    </row>
    <row r="13033" spans="2:2" ht="16" x14ac:dyDescent="0.2">
      <c r="B13033" s="9"/>
    </row>
    <row r="13034" spans="2:2" ht="16" x14ac:dyDescent="0.2">
      <c r="B13034" s="9"/>
    </row>
    <row r="13035" spans="2:2" ht="16" x14ac:dyDescent="0.2">
      <c r="B13035" s="9"/>
    </row>
    <row r="13036" spans="2:2" ht="16" x14ac:dyDescent="0.2">
      <c r="B13036" s="9"/>
    </row>
    <row r="13037" spans="2:2" ht="16" x14ac:dyDescent="0.2">
      <c r="B13037" s="9"/>
    </row>
    <row r="13038" spans="2:2" ht="16" x14ac:dyDescent="0.2">
      <c r="B13038" s="9"/>
    </row>
    <row r="13039" spans="2:2" ht="16" x14ac:dyDescent="0.2">
      <c r="B13039" s="9"/>
    </row>
    <row r="13040" spans="2:2" ht="16" x14ac:dyDescent="0.2">
      <c r="B13040" s="9"/>
    </row>
    <row r="13041" spans="2:2" ht="16" x14ac:dyDescent="0.2">
      <c r="B13041" s="9"/>
    </row>
    <row r="13042" spans="2:2" ht="16" x14ac:dyDescent="0.2">
      <c r="B13042" s="9"/>
    </row>
    <row r="13043" spans="2:2" ht="16" x14ac:dyDescent="0.2">
      <c r="B13043" s="9"/>
    </row>
    <row r="13044" spans="2:2" ht="16" x14ac:dyDescent="0.2">
      <c r="B13044" s="9"/>
    </row>
    <row r="13045" spans="2:2" ht="16" x14ac:dyDescent="0.2">
      <c r="B13045" s="9"/>
    </row>
    <row r="13046" spans="2:2" ht="16" x14ac:dyDescent="0.2">
      <c r="B13046" s="9"/>
    </row>
    <row r="13047" spans="2:2" ht="16" x14ac:dyDescent="0.2">
      <c r="B13047" s="9"/>
    </row>
    <row r="13048" spans="2:2" ht="16" x14ac:dyDescent="0.2">
      <c r="B13048" s="9"/>
    </row>
    <row r="13049" spans="2:2" ht="16" x14ac:dyDescent="0.2">
      <c r="B13049" s="9"/>
    </row>
    <row r="13050" spans="2:2" ht="16" x14ac:dyDescent="0.2">
      <c r="B13050" s="9"/>
    </row>
    <row r="13051" spans="2:2" ht="16" x14ac:dyDescent="0.2">
      <c r="B13051" s="9"/>
    </row>
    <row r="13052" spans="2:2" ht="16" x14ac:dyDescent="0.2">
      <c r="B13052" s="9"/>
    </row>
    <row r="13053" spans="2:2" ht="16" x14ac:dyDescent="0.2">
      <c r="B13053" s="9"/>
    </row>
    <row r="13054" spans="2:2" ht="16" x14ac:dyDescent="0.2">
      <c r="B13054" s="9"/>
    </row>
    <row r="13055" spans="2:2" ht="16" x14ac:dyDescent="0.2">
      <c r="B13055" s="9"/>
    </row>
    <row r="13056" spans="2:2" ht="16" x14ac:dyDescent="0.2">
      <c r="B13056" s="9"/>
    </row>
    <row r="13057" spans="2:2" ht="16" x14ac:dyDescent="0.2">
      <c r="B13057" s="9"/>
    </row>
    <row r="13058" spans="2:2" ht="16" x14ac:dyDescent="0.2">
      <c r="B13058" s="9"/>
    </row>
    <row r="13059" spans="2:2" ht="16" x14ac:dyDescent="0.2">
      <c r="B13059" s="9"/>
    </row>
    <row r="13060" spans="2:2" ht="16" x14ac:dyDescent="0.2">
      <c r="B13060" s="9"/>
    </row>
    <row r="13061" spans="2:2" ht="16" x14ac:dyDescent="0.2">
      <c r="B13061" s="9"/>
    </row>
    <row r="13062" spans="2:2" ht="16" x14ac:dyDescent="0.2">
      <c r="B13062" s="9"/>
    </row>
    <row r="13063" spans="2:2" ht="16" x14ac:dyDescent="0.2">
      <c r="B13063" s="9"/>
    </row>
    <row r="13064" spans="2:2" ht="16" x14ac:dyDescent="0.2">
      <c r="B13064" s="9"/>
    </row>
    <row r="13065" spans="2:2" ht="16" x14ac:dyDescent="0.2">
      <c r="B13065" s="9"/>
    </row>
    <row r="13066" spans="2:2" ht="16" x14ac:dyDescent="0.2">
      <c r="B13066" s="9"/>
    </row>
    <row r="13067" spans="2:2" ht="16" x14ac:dyDescent="0.2">
      <c r="B13067" s="9"/>
    </row>
    <row r="13068" spans="2:2" ht="16" x14ac:dyDescent="0.2">
      <c r="B13068" s="9"/>
    </row>
    <row r="13069" spans="2:2" ht="16" x14ac:dyDescent="0.2">
      <c r="B13069" s="9"/>
    </row>
    <row r="13070" spans="2:2" ht="16" x14ac:dyDescent="0.2">
      <c r="B13070" s="9"/>
    </row>
    <row r="13071" spans="2:2" ht="16" x14ac:dyDescent="0.2">
      <c r="B13071" s="9"/>
    </row>
    <row r="13072" spans="2:2" ht="16" x14ac:dyDescent="0.2">
      <c r="B13072" s="9"/>
    </row>
    <row r="13073" spans="2:2" ht="16" x14ac:dyDescent="0.2">
      <c r="B13073" s="9"/>
    </row>
    <row r="13074" spans="2:2" ht="16" x14ac:dyDescent="0.2">
      <c r="B13074" s="9"/>
    </row>
    <row r="13075" spans="2:2" ht="16" x14ac:dyDescent="0.2">
      <c r="B13075" s="9"/>
    </row>
    <row r="13076" spans="2:2" ht="16" x14ac:dyDescent="0.2">
      <c r="B13076" s="9"/>
    </row>
    <row r="13077" spans="2:2" ht="16" x14ac:dyDescent="0.2">
      <c r="B13077" s="9"/>
    </row>
    <row r="13078" spans="2:2" ht="16" x14ac:dyDescent="0.2">
      <c r="B13078" s="9"/>
    </row>
    <row r="13079" spans="2:2" ht="16" x14ac:dyDescent="0.2">
      <c r="B13079" s="9"/>
    </row>
    <row r="13080" spans="2:2" ht="16" x14ac:dyDescent="0.2">
      <c r="B13080" s="9"/>
    </row>
    <row r="13081" spans="2:2" ht="16" x14ac:dyDescent="0.2">
      <c r="B13081" s="9"/>
    </row>
    <row r="13082" spans="2:2" ht="16" x14ac:dyDescent="0.2">
      <c r="B13082" s="9"/>
    </row>
    <row r="13083" spans="2:2" ht="16" x14ac:dyDescent="0.2">
      <c r="B13083" s="9"/>
    </row>
    <row r="13084" spans="2:2" ht="16" x14ac:dyDescent="0.2">
      <c r="B13084" s="9"/>
    </row>
    <row r="13085" spans="2:2" ht="16" x14ac:dyDescent="0.2">
      <c r="B13085" s="9"/>
    </row>
    <row r="13086" spans="2:2" ht="16" x14ac:dyDescent="0.2">
      <c r="B13086" s="9"/>
    </row>
    <row r="13087" spans="2:2" ht="16" x14ac:dyDescent="0.2">
      <c r="B13087" s="9"/>
    </row>
    <row r="13088" spans="2:2" ht="16" x14ac:dyDescent="0.2">
      <c r="B13088" s="9"/>
    </row>
    <row r="13089" spans="2:2" ht="16" x14ac:dyDescent="0.2">
      <c r="B13089" s="9"/>
    </row>
    <row r="13090" spans="2:2" ht="16" x14ac:dyDescent="0.2">
      <c r="B13090" s="9"/>
    </row>
    <row r="13091" spans="2:2" ht="16" x14ac:dyDescent="0.2">
      <c r="B13091" s="9"/>
    </row>
    <row r="13092" spans="2:2" ht="16" x14ac:dyDescent="0.2">
      <c r="B13092" s="9"/>
    </row>
    <row r="13093" spans="2:2" ht="16" x14ac:dyDescent="0.2">
      <c r="B13093" s="9"/>
    </row>
    <row r="13094" spans="2:2" ht="16" x14ac:dyDescent="0.2">
      <c r="B13094" s="9"/>
    </row>
    <row r="13095" spans="2:2" ht="16" x14ac:dyDescent="0.2">
      <c r="B13095" s="9"/>
    </row>
    <row r="13096" spans="2:2" ht="16" x14ac:dyDescent="0.2">
      <c r="B13096" s="9"/>
    </row>
    <row r="13097" spans="2:2" ht="16" x14ac:dyDescent="0.2">
      <c r="B13097" s="9"/>
    </row>
    <row r="13098" spans="2:2" ht="16" x14ac:dyDescent="0.2">
      <c r="B13098" s="9"/>
    </row>
    <row r="13099" spans="2:2" ht="16" x14ac:dyDescent="0.2">
      <c r="B13099" s="9"/>
    </row>
    <row r="13100" spans="2:2" ht="16" x14ac:dyDescent="0.2">
      <c r="B13100" s="9"/>
    </row>
    <row r="13101" spans="2:2" ht="16" x14ac:dyDescent="0.2">
      <c r="B13101" s="9"/>
    </row>
    <row r="13102" spans="2:2" ht="16" x14ac:dyDescent="0.2">
      <c r="B13102" s="9"/>
    </row>
    <row r="13103" spans="2:2" ht="16" x14ac:dyDescent="0.2">
      <c r="B13103" s="9"/>
    </row>
    <row r="13104" spans="2:2" ht="16" x14ac:dyDescent="0.2">
      <c r="B13104" s="9"/>
    </row>
    <row r="13105" spans="2:2" ht="16" x14ac:dyDescent="0.2">
      <c r="B13105" s="9"/>
    </row>
    <row r="13106" spans="2:2" ht="16" x14ac:dyDescent="0.2">
      <c r="B13106" s="9"/>
    </row>
    <row r="13107" spans="2:2" ht="16" x14ac:dyDescent="0.2">
      <c r="B13107" s="9"/>
    </row>
    <row r="13108" spans="2:2" ht="16" x14ac:dyDescent="0.2">
      <c r="B13108" s="9"/>
    </row>
    <row r="13109" spans="2:2" ht="16" x14ac:dyDescent="0.2">
      <c r="B13109" s="9"/>
    </row>
    <row r="13110" spans="2:2" ht="16" x14ac:dyDescent="0.2">
      <c r="B13110" s="9"/>
    </row>
    <row r="13111" spans="2:2" ht="16" x14ac:dyDescent="0.2">
      <c r="B13111" s="9"/>
    </row>
    <row r="13112" spans="2:2" ht="16" x14ac:dyDescent="0.2">
      <c r="B13112" s="9"/>
    </row>
    <row r="13113" spans="2:2" ht="16" x14ac:dyDescent="0.2">
      <c r="B13113" s="9"/>
    </row>
    <row r="13114" spans="2:2" ht="16" x14ac:dyDescent="0.2">
      <c r="B13114" s="9"/>
    </row>
    <row r="13115" spans="2:2" ht="16" x14ac:dyDescent="0.2">
      <c r="B13115" s="9"/>
    </row>
    <row r="13116" spans="2:2" ht="16" x14ac:dyDescent="0.2">
      <c r="B13116" s="9"/>
    </row>
    <row r="13117" spans="2:2" ht="16" x14ac:dyDescent="0.2">
      <c r="B13117" s="9"/>
    </row>
    <row r="13118" spans="2:2" ht="16" x14ac:dyDescent="0.2">
      <c r="B13118" s="9"/>
    </row>
    <row r="13119" spans="2:2" ht="16" x14ac:dyDescent="0.2">
      <c r="B13119" s="9"/>
    </row>
    <row r="13120" spans="2:2" ht="16" x14ac:dyDescent="0.2">
      <c r="B13120" s="9"/>
    </row>
    <row r="13121" spans="2:2" ht="16" x14ac:dyDescent="0.2">
      <c r="B13121" s="9"/>
    </row>
    <row r="13122" spans="2:2" ht="16" x14ac:dyDescent="0.2">
      <c r="B13122" s="9"/>
    </row>
    <row r="13123" spans="2:2" ht="16" x14ac:dyDescent="0.2">
      <c r="B13123" s="9"/>
    </row>
    <row r="13124" spans="2:2" ht="16" x14ac:dyDescent="0.2">
      <c r="B13124" s="9"/>
    </row>
    <row r="13125" spans="2:2" ht="16" x14ac:dyDescent="0.2">
      <c r="B13125" s="9"/>
    </row>
    <row r="13126" spans="2:2" ht="16" x14ac:dyDescent="0.2">
      <c r="B13126" s="9"/>
    </row>
    <row r="13127" spans="2:2" ht="16" x14ac:dyDescent="0.2">
      <c r="B13127" s="9"/>
    </row>
    <row r="13128" spans="2:2" ht="16" x14ac:dyDescent="0.2">
      <c r="B13128" s="9"/>
    </row>
    <row r="13129" spans="2:2" ht="16" x14ac:dyDescent="0.2">
      <c r="B13129" s="9"/>
    </row>
    <row r="13130" spans="2:2" ht="16" x14ac:dyDescent="0.2">
      <c r="B13130" s="9"/>
    </row>
    <row r="13131" spans="2:2" ht="16" x14ac:dyDescent="0.2">
      <c r="B13131" s="9"/>
    </row>
    <row r="13132" spans="2:2" ht="16" x14ac:dyDescent="0.2">
      <c r="B13132" s="9"/>
    </row>
    <row r="13133" spans="2:2" ht="16" x14ac:dyDescent="0.2">
      <c r="B13133" s="9"/>
    </row>
    <row r="13134" spans="2:2" ht="16" x14ac:dyDescent="0.2">
      <c r="B13134" s="9"/>
    </row>
    <row r="13135" spans="2:2" ht="16" x14ac:dyDescent="0.2">
      <c r="B13135" s="9"/>
    </row>
    <row r="13136" spans="2:2" ht="16" x14ac:dyDescent="0.2">
      <c r="B13136" s="9"/>
    </row>
    <row r="13137" spans="2:2" ht="16" x14ac:dyDescent="0.2">
      <c r="B13137" s="9"/>
    </row>
    <row r="13138" spans="2:2" ht="16" x14ac:dyDescent="0.2">
      <c r="B13138" s="9"/>
    </row>
    <row r="13139" spans="2:2" ht="16" x14ac:dyDescent="0.2">
      <c r="B13139" s="9"/>
    </row>
    <row r="13140" spans="2:2" ht="16" x14ac:dyDescent="0.2">
      <c r="B13140" s="9"/>
    </row>
    <row r="13141" spans="2:2" ht="16" x14ac:dyDescent="0.2">
      <c r="B13141" s="9"/>
    </row>
    <row r="13142" spans="2:2" ht="16" x14ac:dyDescent="0.2">
      <c r="B13142" s="9"/>
    </row>
    <row r="13143" spans="2:2" ht="16" x14ac:dyDescent="0.2">
      <c r="B13143" s="9"/>
    </row>
    <row r="13144" spans="2:2" ht="16" x14ac:dyDescent="0.2">
      <c r="B13144" s="9"/>
    </row>
    <row r="13145" spans="2:2" ht="16" x14ac:dyDescent="0.2">
      <c r="B13145" s="9"/>
    </row>
    <row r="13146" spans="2:2" ht="16" x14ac:dyDescent="0.2">
      <c r="B13146" s="9"/>
    </row>
    <row r="13147" spans="2:2" ht="16" x14ac:dyDescent="0.2">
      <c r="B13147" s="9"/>
    </row>
    <row r="13148" spans="2:2" ht="16" x14ac:dyDescent="0.2">
      <c r="B13148" s="9"/>
    </row>
    <row r="13149" spans="2:2" ht="16" x14ac:dyDescent="0.2">
      <c r="B13149" s="9"/>
    </row>
    <row r="13150" spans="2:2" ht="16" x14ac:dyDescent="0.2">
      <c r="B13150" s="9"/>
    </row>
    <row r="13151" spans="2:2" ht="16" x14ac:dyDescent="0.2">
      <c r="B13151" s="9"/>
    </row>
    <row r="13152" spans="2:2" ht="16" x14ac:dyDescent="0.2">
      <c r="B13152" s="9"/>
    </row>
    <row r="13153" spans="2:2" ht="16" x14ac:dyDescent="0.2">
      <c r="B13153" s="9"/>
    </row>
    <row r="13154" spans="2:2" ht="16" x14ac:dyDescent="0.2">
      <c r="B13154" s="9"/>
    </row>
    <row r="13155" spans="2:2" ht="16" x14ac:dyDescent="0.2">
      <c r="B13155" s="9"/>
    </row>
    <row r="13156" spans="2:2" ht="16" x14ac:dyDescent="0.2">
      <c r="B13156" s="9"/>
    </row>
    <row r="13157" spans="2:2" ht="16" x14ac:dyDescent="0.2">
      <c r="B13157" s="9"/>
    </row>
    <row r="13158" spans="2:2" ht="16" x14ac:dyDescent="0.2">
      <c r="B13158" s="9"/>
    </row>
    <row r="13159" spans="2:2" ht="16" x14ac:dyDescent="0.2">
      <c r="B13159" s="9"/>
    </row>
    <row r="13160" spans="2:2" ht="16" x14ac:dyDescent="0.2">
      <c r="B13160" s="9"/>
    </row>
    <row r="13161" spans="2:2" ht="16" x14ac:dyDescent="0.2">
      <c r="B13161" s="9"/>
    </row>
    <row r="13162" spans="2:2" ht="16" x14ac:dyDescent="0.2">
      <c r="B13162" s="9"/>
    </row>
    <row r="13163" spans="2:2" ht="16" x14ac:dyDescent="0.2">
      <c r="B13163" s="9"/>
    </row>
    <row r="13164" spans="2:2" ht="16" x14ac:dyDescent="0.2">
      <c r="B13164" s="9"/>
    </row>
    <row r="13165" spans="2:2" ht="16" x14ac:dyDescent="0.2">
      <c r="B13165" s="9"/>
    </row>
    <row r="13166" spans="2:2" ht="16" x14ac:dyDescent="0.2">
      <c r="B13166" s="9"/>
    </row>
    <row r="13167" spans="2:2" ht="16" x14ac:dyDescent="0.2">
      <c r="B13167" s="9"/>
    </row>
    <row r="13168" spans="2:2" ht="16" x14ac:dyDescent="0.2">
      <c r="B13168" s="9"/>
    </row>
    <row r="13169" spans="2:2" ht="16" x14ac:dyDescent="0.2">
      <c r="B13169" s="9"/>
    </row>
    <row r="13170" spans="2:2" ht="16" x14ac:dyDescent="0.2">
      <c r="B13170" s="9"/>
    </row>
    <row r="13171" spans="2:2" ht="16" x14ac:dyDescent="0.2">
      <c r="B13171" s="9"/>
    </row>
    <row r="13172" spans="2:2" ht="16" x14ac:dyDescent="0.2">
      <c r="B13172" s="9"/>
    </row>
    <row r="13173" spans="2:2" ht="16" x14ac:dyDescent="0.2">
      <c r="B13173" s="9"/>
    </row>
    <row r="13174" spans="2:2" ht="16" x14ac:dyDescent="0.2">
      <c r="B13174" s="9"/>
    </row>
    <row r="13175" spans="2:2" ht="16" x14ac:dyDescent="0.2">
      <c r="B13175" s="9"/>
    </row>
    <row r="13176" spans="2:2" ht="16" x14ac:dyDescent="0.2">
      <c r="B13176" s="9"/>
    </row>
    <row r="13177" spans="2:2" ht="16" x14ac:dyDescent="0.2">
      <c r="B13177" s="9"/>
    </row>
    <row r="13178" spans="2:2" ht="16" x14ac:dyDescent="0.2">
      <c r="B13178" s="9"/>
    </row>
    <row r="13179" spans="2:2" ht="16" x14ac:dyDescent="0.2">
      <c r="B13179" s="9"/>
    </row>
    <row r="13180" spans="2:2" ht="16" x14ac:dyDescent="0.2">
      <c r="B13180" s="9"/>
    </row>
    <row r="13181" spans="2:2" ht="16" x14ac:dyDescent="0.2">
      <c r="B13181" s="9"/>
    </row>
    <row r="13182" spans="2:2" ht="16" x14ac:dyDescent="0.2">
      <c r="B13182" s="9"/>
    </row>
    <row r="13183" spans="2:2" ht="16" x14ac:dyDescent="0.2">
      <c r="B13183" s="9"/>
    </row>
    <row r="13184" spans="2:2" ht="16" x14ac:dyDescent="0.2">
      <c r="B13184" s="9"/>
    </row>
    <row r="13185" spans="2:2" ht="16" x14ac:dyDescent="0.2">
      <c r="B13185" s="9"/>
    </row>
    <row r="13186" spans="2:2" ht="16" x14ac:dyDescent="0.2">
      <c r="B13186" s="9"/>
    </row>
    <row r="13187" spans="2:2" ht="16" x14ac:dyDescent="0.2">
      <c r="B13187" s="9"/>
    </row>
    <row r="13188" spans="2:2" ht="16" x14ac:dyDescent="0.2">
      <c r="B13188" s="9"/>
    </row>
    <row r="13189" spans="2:2" ht="16" x14ac:dyDescent="0.2">
      <c r="B13189" s="9"/>
    </row>
    <row r="13190" spans="2:2" ht="16" x14ac:dyDescent="0.2">
      <c r="B13190" s="9"/>
    </row>
    <row r="13191" spans="2:2" ht="16" x14ac:dyDescent="0.2">
      <c r="B13191" s="9"/>
    </row>
    <row r="13192" spans="2:2" ht="16" x14ac:dyDescent="0.2">
      <c r="B13192" s="9"/>
    </row>
    <row r="13193" spans="2:2" ht="16" x14ac:dyDescent="0.2">
      <c r="B13193" s="9"/>
    </row>
    <row r="13194" spans="2:2" ht="16" x14ac:dyDescent="0.2">
      <c r="B13194" s="9"/>
    </row>
    <row r="13195" spans="2:2" ht="16" x14ac:dyDescent="0.2">
      <c r="B13195" s="9"/>
    </row>
    <row r="13196" spans="2:2" ht="16" x14ac:dyDescent="0.2">
      <c r="B13196" s="9"/>
    </row>
    <row r="13197" spans="2:2" ht="16" x14ac:dyDescent="0.2">
      <c r="B13197" s="9"/>
    </row>
    <row r="13198" spans="2:2" ht="16" x14ac:dyDescent="0.2">
      <c r="B13198" s="9"/>
    </row>
    <row r="13199" spans="2:2" ht="16" x14ac:dyDescent="0.2">
      <c r="B13199" s="9"/>
    </row>
    <row r="13200" spans="2:2" ht="16" x14ac:dyDescent="0.2">
      <c r="B13200" s="9"/>
    </row>
    <row r="13201" spans="2:2" ht="16" x14ac:dyDescent="0.2">
      <c r="B13201" s="9"/>
    </row>
    <row r="13202" spans="2:2" ht="16" x14ac:dyDescent="0.2">
      <c r="B13202" s="9"/>
    </row>
    <row r="13203" spans="2:2" ht="16" x14ac:dyDescent="0.2">
      <c r="B13203" s="9"/>
    </row>
    <row r="13204" spans="2:2" ht="16" x14ac:dyDescent="0.2">
      <c r="B13204" s="9"/>
    </row>
    <row r="13205" spans="2:2" ht="16" x14ac:dyDescent="0.2">
      <c r="B13205" s="9"/>
    </row>
    <row r="13206" spans="2:2" ht="16" x14ac:dyDescent="0.2">
      <c r="B13206" s="9"/>
    </row>
    <row r="13207" spans="2:2" ht="16" x14ac:dyDescent="0.2">
      <c r="B13207" s="9"/>
    </row>
    <row r="13208" spans="2:2" ht="16" x14ac:dyDescent="0.2">
      <c r="B13208" s="9"/>
    </row>
    <row r="13209" spans="2:2" ht="16" x14ac:dyDescent="0.2">
      <c r="B13209" s="9"/>
    </row>
    <row r="13210" spans="2:2" ht="16" x14ac:dyDescent="0.2">
      <c r="B13210" s="9"/>
    </row>
    <row r="13211" spans="2:2" ht="16" x14ac:dyDescent="0.2">
      <c r="B13211" s="9"/>
    </row>
    <row r="13212" spans="2:2" ht="16" x14ac:dyDescent="0.2">
      <c r="B13212" s="9"/>
    </row>
    <row r="13213" spans="2:2" ht="16" x14ac:dyDescent="0.2">
      <c r="B13213" s="9"/>
    </row>
    <row r="13214" spans="2:2" ht="16" x14ac:dyDescent="0.2">
      <c r="B13214" s="9"/>
    </row>
    <row r="13215" spans="2:2" ht="16" x14ac:dyDescent="0.2">
      <c r="B13215" s="9"/>
    </row>
    <row r="13216" spans="2:2" ht="16" x14ac:dyDescent="0.2">
      <c r="B13216" s="9"/>
    </row>
    <row r="13217" spans="2:2" ht="16" x14ac:dyDescent="0.2">
      <c r="B13217" s="9"/>
    </row>
    <row r="13218" spans="2:2" ht="16" x14ac:dyDescent="0.2">
      <c r="B13218" s="9"/>
    </row>
    <row r="13219" spans="2:2" ht="16" x14ac:dyDescent="0.2">
      <c r="B13219" s="9"/>
    </row>
    <row r="13220" spans="2:2" ht="16" x14ac:dyDescent="0.2">
      <c r="B13220" s="9"/>
    </row>
    <row r="13221" spans="2:2" ht="16" x14ac:dyDescent="0.2">
      <c r="B13221" s="9"/>
    </row>
    <row r="13222" spans="2:2" ht="16" x14ac:dyDescent="0.2">
      <c r="B13222" s="9"/>
    </row>
    <row r="13223" spans="2:2" ht="16" x14ac:dyDescent="0.2">
      <c r="B13223" s="9"/>
    </row>
    <row r="13224" spans="2:2" ht="16" x14ac:dyDescent="0.2">
      <c r="B13224" s="9"/>
    </row>
    <row r="13225" spans="2:2" ht="16" x14ac:dyDescent="0.2">
      <c r="B13225" s="9"/>
    </row>
    <row r="13226" spans="2:2" ht="16" x14ac:dyDescent="0.2">
      <c r="B13226" s="9"/>
    </row>
    <row r="13227" spans="2:2" ht="16" x14ac:dyDescent="0.2">
      <c r="B13227" s="9"/>
    </row>
    <row r="13228" spans="2:2" ht="16" x14ac:dyDescent="0.2">
      <c r="B13228" s="9"/>
    </row>
    <row r="13229" spans="2:2" ht="16" x14ac:dyDescent="0.2">
      <c r="B13229" s="9"/>
    </row>
    <row r="13230" spans="2:2" ht="16" x14ac:dyDescent="0.2">
      <c r="B13230" s="9"/>
    </row>
    <row r="13231" spans="2:2" ht="16" x14ac:dyDescent="0.2">
      <c r="B13231" s="9"/>
    </row>
    <row r="13232" spans="2:2" ht="16" x14ac:dyDescent="0.2">
      <c r="B13232" s="9"/>
    </row>
    <row r="13233" spans="2:2" ht="16" x14ac:dyDescent="0.2">
      <c r="B13233" s="9"/>
    </row>
    <row r="13234" spans="2:2" ht="16" x14ac:dyDescent="0.2">
      <c r="B13234" s="9"/>
    </row>
    <row r="13235" spans="2:2" ht="16" x14ac:dyDescent="0.2">
      <c r="B13235" s="9"/>
    </row>
    <row r="13236" spans="2:2" ht="16" x14ac:dyDescent="0.2">
      <c r="B13236" s="9"/>
    </row>
    <row r="13237" spans="2:2" ht="16" x14ac:dyDescent="0.2">
      <c r="B13237" s="9"/>
    </row>
    <row r="13238" spans="2:2" ht="16" x14ac:dyDescent="0.2">
      <c r="B13238" s="9"/>
    </row>
    <row r="13239" spans="2:2" ht="16" x14ac:dyDescent="0.2">
      <c r="B13239" s="9"/>
    </row>
    <row r="13240" spans="2:2" ht="16" x14ac:dyDescent="0.2">
      <c r="B13240" s="9"/>
    </row>
    <row r="13241" spans="2:2" ht="16" x14ac:dyDescent="0.2">
      <c r="B13241" s="9"/>
    </row>
    <row r="13242" spans="2:2" ht="16" x14ac:dyDescent="0.2">
      <c r="B13242" s="9"/>
    </row>
    <row r="13243" spans="2:2" ht="16" x14ac:dyDescent="0.2">
      <c r="B13243" s="9"/>
    </row>
    <row r="13244" spans="2:2" ht="16" x14ac:dyDescent="0.2">
      <c r="B13244" s="9"/>
    </row>
    <row r="13245" spans="2:2" ht="16" x14ac:dyDescent="0.2">
      <c r="B13245" s="9"/>
    </row>
    <row r="13246" spans="2:2" ht="16" x14ac:dyDescent="0.2">
      <c r="B13246" s="9"/>
    </row>
    <row r="13247" spans="2:2" ht="16" x14ac:dyDescent="0.2">
      <c r="B13247" s="9"/>
    </row>
    <row r="13248" spans="2:2" ht="16" x14ac:dyDescent="0.2">
      <c r="B13248" s="9"/>
    </row>
    <row r="13249" spans="2:2" ht="16" x14ac:dyDescent="0.2">
      <c r="B13249" s="9"/>
    </row>
    <row r="13250" spans="2:2" ht="16" x14ac:dyDescent="0.2">
      <c r="B13250" s="9"/>
    </row>
    <row r="13251" spans="2:2" ht="16" x14ac:dyDescent="0.2">
      <c r="B13251" s="9"/>
    </row>
    <row r="13252" spans="2:2" ht="16" x14ac:dyDescent="0.2">
      <c r="B13252" s="9"/>
    </row>
    <row r="13253" spans="2:2" ht="16" x14ac:dyDescent="0.2">
      <c r="B13253" s="9"/>
    </row>
    <row r="13254" spans="2:2" ht="16" x14ac:dyDescent="0.2">
      <c r="B13254" s="9"/>
    </row>
    <row r="13255" spans="2:2" ht="16" x14ac:dyDescent="0.2">
      <c r="B13255" s="9"/>
    </row>
    <row r="13256" spans="2:2" ht="16" x14ac:dyDescent="0.2">
      <c r="B13256" s="9"/>
    </row>
    <row r="13257" spans="2:2" ht="16" x14ac:dyDescent="0.2">
      <c r="B13257" s="9"/>
    </row>
    <row r="13258" spans="2:2" ht="16" x14ac:dyDescent="0.2">
      <c r="B13258" s="9"/>
    </row>
    <row r="13259" spans="2:2" ht="16" x14ac:dyDescent="0.2">
      <c r="B13259" s="9"/>
    </row>
    <row r="13260" spans="2:2" ht="16" x14ac:dyDescent="0.2">
      <c r="B13260" s="9"/>
    </row>
    <row r="13261" spans="2:2" ht="16" x14ac:dyDescent="0.2">
      <c r="B13261" s="9"/>
    </row>
    <row r="13262" spans="2:2" ht="16" x14ac:dyDescent="0.2">
      <c r="B13262" s="9"/>
    </row>
    <row r="13263" spans="2:2" ht="16" x14ac:dyDescent="0.2">
      <c r="B13263" s="9"/>
    </row>
    <row r="13264" spans="2:2" ht="16" x14ac:dyDescent="0.2">
      <c r="B13264" s="9"/>
    </row>
    <row r="13265" spans="2:2" ht="16" x14ac:dyDescent="0.2">
      <c r="B13265" s="9"/>
    </row>
    <row r="13266" spans="2:2" ht="16" x14ac:dyDescent="0.2">
      <c r="B13266" s="9"/>
    </row>
    <row r="13267" spans="2:2" ht="16" x14ac:dyDescent="0.2">
      <c r="B13267" s="9"/>
    </row>
    <row r="13268" spans="2:2" ht="16" x14ac:dyDescent="0.2">
      <c r="B13268" s="9"/>
    </row>
    <row r="13269" spans="2:2" ht="16" x14ac:dyDescent="0.2">
      <c r="B13269" s="9"/>
    </row>
    <row r="13270" spans="2:2" ht="16" x14ac:dyDescent="0.2">
      <c r="B13270" s="9"/>
    </row>
    <row r="13271" spans="2:2" ht="16" x14ac:dyDescent="0.2">
      <c r="B13271" s="9"/>
    </row>
    <row r="13272" spans="2:2" ht="16" x14ac:dyDescent="0.2">
      <c r="B13272" s="9"/>
    </row>
    <row r="13273" spans="2:2" ht="16" x14ac:dyDescent="0.2">
      <c r="B13273" s="9"/>
    </row>
    <row r="13274" spans="2:2" ht="16" x14ac:dyDescent="0.2">
      <c r="B13274" s="9"/>
    </row>
    <row r="13275" spans="2:2" ht="16" x14ac:dyDescent="0.2">
      <c r="B13275" s="9"/>
    </row>
    <row r="13276" spans="2:2" ht="16" x14ac:dyDescent="0.2">
      <c r="B13276" s="9"/>
    </row>
    <row r="13277" spans="2:2" ht="16" x14ac:dyDescent="0.2">
      <c r="B13277" s="9"/>
    </row>
    <row r="13278" spans="2:2" ht="16" x14ac:dyDescent="0.2">
      <c r="B13278" s="9"/>
    </row>
    <row r="13279" spans="2:2" ht="16" x14ac:dyDescent="0.2">
      <c r="B13279" s="9"/>
    </row>
    <row r="13280" spans="2:2" ht="16" x14ac:dyDescent="0.2">
      <c r="B13280" s="9"/>
    </row>
    <row r="13281" spans="2:2" ht="16" x14ac:dyDescent="0.2">
      <c r="B13281" s="9"/>
    </row>
    <row r="13282" spans="2:2" ht="16" x14ac:dyDescent="0.2">
      <c r="B13282" s="9"/>
    </row>
    <row r="13283" spans="2:2" ht="16" x14ac:dyDescent="0.2">
      <c r="B13283" s="9"/>
    </row>
    <row r="13284" spans="2:2" ht="16" x14ac:dyDescent="0.2">
      <c r="B13284" s="9"/>
    </row>
    <row r="13285" spans="2:2" ht="16" x14ac:dyDescent="0.2">
      <c r="B13285" s="9"/>
    </row>
    <row r="13286" spans="2:2" ht="16" x14ac:dyDescent="0.2">
      <c r="B13286" s="9"/>
    </row>
    <row r="13287" spans="2:2" ht="16" x14ac:dyDescent="0.2">
      <c r="B13287" s="9"/>
    </row>
    <row r="13288" spans="2:2" ht="16" x14ac:dyDescent="0.2">
      <c r="B13288" s="9"/>
    </row>
    <row r="13289" spans="2:2" ht="16" x14ac:dyDescent="0.2">
      <c r="B13289" s="9"/>
    </row>
    <row r="13290" spans="2:2" ht="16" x14ac:dyDescent="0.2">
      <c r="B13290" s="9"/>
    </row>
    <row r="13291" spans="2:2" ht="16" x14ac:dyDescent="0.2">
      <c r="B13291" s="9"/>
    </row>
    <row r="13292" spans="2:2" ht="16" x14ac:dyDescent="0.2">
      <c r="B13292" s="9"/>
    </row>
    <row r="13293" spans="2:2" ht="16" x14ac:dyDescent="0.2">
      <c r="B13293" s="9"/>
    </row>
    <row r="13294" spans="2:2" ht="16" x14ac:dyDescent="0.2">
      <c r="B13294" s="9"/>
    </row>
    <row r="13295" spans="2:2" ht="16" x14ac:dyDescent="0.2">
      <c r="B13295" s="9"/>
    </row>
    <row r="13296" spans="2:2" ht="16" x14ac:dyDescent="0.2">
      <c r="B13296" s="9"/>
    </row>
    <row r="13297" spans="2:2" ht="16" x14ac:dyDescent="0.2">
      <c r="B13297" s="9"/>
    </row>
    <row r="13298" spans="2:2" ht="16" x14ac:dyDescent="0.2">
      <c r="B13298" s="9"/>
    </row>
    <row r="13299" spans="2:2" ht="16" x14ac:dyDescent="0.2">
      <c r="B13299" s="9"/>
    </row>
    <row r="13300" spans="2:2" ht="16" x14ac:dyDescent="0.2">
      <c r="B13300" s="9"/>
    </row>
    <row r="13301" spans="2:2" ht="16" x14ac:dyDescent="0.2">
      <c r="B13301" s="9"/>
    </row>
    <row r="13302" spans="2:2" ht="16" x14ac:dyDescent="0.2">
      <c r="B13302" s="9"/>
    </row>
    <row r="13303" spans="2:2" ht="16" x14ac:dyDescent="0.2">
      <c r="B13303" s="9"/>
    </row>
    <row r="13304" spans="2:2" ht="16" x14ac:dyDescent="0.2">
      <c r="B13304" s="9"/>
    </row>
    <row r="13305" spans="2:2" ht="16" x14ac:dyDescent="0.2">
      <c r="B13305" s="9"/>
    </row>
    <row r="13306" spans="2:2" ht="16" x14ac:dyDescent="0.2">
      <c r="B13306" s="9"/>
    </row>
    <row r="13307" spans="2:2" ht="16" x14ac:dyDescent="0.2">
      <c r="B13307" s="9"/>
    </row>
    <row r="13308" spans="2:2" ht="16" x14ac:dyDescent="0.2">
      <c r="B13308" s="9"/>
    </row>
    <row r="13309" spans="2:2" ht="16" x14ac:dyDescent="0.2">
      <c r="B13309" s="9"/>
    </row>
    <row r="13310" spans="2:2" ht="16" x14ac:dyDescent="0.2">
      <c r="B13310" s="9"/>
    </row>
    <row r="13311" spans="2:2" ht="16" x14ac:dyDescent="0.2">
      <c r="B13311" s="9"/>
    </row>
    <row r="13312" spans="2:2" ht="16" x14ac:dyDescent="0.2">
      <c r="B13312" s="9"/>
    </row>
    <row r="13313" spans="2:2" ht="16" x14ac:dyDescent="0.2">
      <c r="B13313" s="9"/>
    </row>
    <row r="13314" spans="2:2" ht="16" x14ac:dyDescent="0.2">
      <c r="B13314" s="9"/>
    </row>
    <row r="13315" spans="2:2" ht="16" x14ac:dyDescent="0.2">
      <c r="B13315" s="9"/>
    </row>
    <row r="13316" spans="2:2" ht="16" x14ac:dyDescent="0.2">
      <c r="B13316" s="9"/>
    </row>
    <row r="13317" spans="2:2" ht="16" x14ac:dyDescent="0.2">
      <c r="B13317" s="9"/>
    </row>
    <row r="13318" spans="2:2" ht="16" x14ac:dyDescent="0.2">
      <c r="B13318" s="9"/>
    </row>
    <row r="13319" spans="2:2" ht="16" x14ac:dyDescent="0.2">
      <c r="B13319" s="9"/>
    </row>
    <row r="13320" spans="2:2" ht="16" x14ac:dyDescent="0.2">
      <c r="B13320" s="9"/>
    </row>
    <row r="13321" spans="2:2" ht="16" x14ac:dyDescent="0.2">
      <c r="B13321" s="9"/>
    </row>
    <row r="13322" spans="2:2" ht="16" x14ac:dyDescent="0.2">
      <c r="B13322" s="9"/>
    </row>
    <row r="13323" spans="2:2" ht="16" x14ac:dyDescent="0.2">
      <c r="B13323" s="9"/>
    </row>
    <row r="13324" spans="2:2" ht="16" x14ac:dyDescent="0.2">
      <c r="B13324" s="9"/>
    </row>
    <row r="13325" spans="2:2" ht="16" x14ac:dyDescent="0.2">
      <c r="B13325" s="9"/>
    </row>
    <row r="13326" spans="2:2" ht="16" x14ac:dyDescent="0.2">
      <c r="B13326" s="9"/>
    </row>
    <row r="13327" spans="2:2" ht="16" x14ac:dyDescent="0.2">
      <c r="B13327" s="9"/>
    </row>
    <row r="13328" spans="2:2" ht="16" x14ac:dyDescent="0.2">
      <c r="B13328" s="9"/>
    </row>
    <row r="13329" spans="2:2" ht="16" x14ac:dyDescent="0.2">
      <c r="B13329" s="9"/>
    </row>
    <row r="13330" spans="2:2" ht="16" x14ac:dyDescent="0.2">
      <c r="B13330" s="9"/>
    </row>
    <row r="13331" spans="2:2" ht="16" x14ac:dyDescent="0.2">
      <c r="B13331" s="9"/>
    </row>
    <row r="13332" spans="2:2" ht="16" x14ac:dyDescent="0.2">
      <c r="B13332" s="9"/>
    </row>
    <row r="13333" spans="2:2" ht="16" x14ac:dyDescent="0.2">
      <c r="B13333" s="9"/>
    </row>
    <row r="13334" spans="2:2" ht="16" x14ac:dyDescent="0.2">
      <c r="B13334" s="9"/>
    </row>
    <row r="13335" spans="2:2" ht="16" x14ac:dyDescent="0.2">
      <c r="B13335" s="9"/>
    </row>
    <row r="13336" spans="2:2" ht="16" x14ac:dyDescent="0.2">
      <c r="B13336" s="9"/>
    </row>
    <row r="13337" spans="2:2" ht="16" x14ac:dyDescent="0.2">
      <c r="B13337" s="9"/>
    </row>
    <row r="13338" spans="2:2" ht="16" x14ac:dyDescent="0.2">
      <c r="B13338" s="9"/>
    </row>
    <row r="13339" spans="2:2" ht="16" x14ac:dyDescent="0.2">
      <c r="B13339" s="9"/>
    </row>
    <row r="13340" spans="2:2" ht="16" x14ac:dyDescent="0.2">
      <c r="B13340" s="9"/>
    </row>
    <row r="13341" spans="2:2" ht="16" x14ac:dyDescent="0.2">
      <c r="B13341" s="9"/>
    </row>
    <row r="13342" spans="2:2" ht="16" x14ac:dyDescent="0.2">
      <c r="B13342" s="9"/>
    </row>
    <row r="13343" spans="2:2" ht="16" x14ac:dyDescent="0.2">
      <c r="B13343" s="9"/>
    </row>
    <row r="13344" spans="2:2" ht="16" x14ac:dyDescent="0.2">
      <c r="B13344" s="9"/>
    </row>
    <row r="13345" spans="2:2" ht="16" x14ac:dyDescent="0.2">
      <c r="B13345" s="9"/>
    </row>
    <row r="13346" spans="2:2" ht="16" x14ac:dyDescent="0.2">
      <c r="B13346" s="9"/>
    </row>
    <row r="13347" spans="2:2" ht="16" x14ac:dyDescent="0.2">
      <c r="B13347" s="9"/>
    </row>
    <row r="13348" spans="2:2" ht="16" x14ac:dyDescent="0.2">
      <c r="B13348" s="9"/>
    </row>
    <row r="13349" spans="2:2" ht="16" x14ac:dyDescent="0.2">
      <c r="B13349" s="9"/>
    </row>
    <row r="13350" spans="2:2" ht="16" x14ac:dyDescent="0.2">
      <c r="B13350" s="9"/>
    </row>
    <row r="13351" spans="2:2" ht="16" x14ac:dyDescent="0.2">
      <c r="B13351" s="9"/>
    </row>
    <row r="13352" spans="2:2" ht="16" x14ac:dyDescent="0.2">
      <c r="B13352" s="9"/>
    </row>
    <row r="13353" spans="2:2" ht="16" x14ac:dyDescent="0.2">
      <c r="B13353" s="9"/>
    </row>
    <row r="13354" spans="2:2" ht="16" x14ac:dyDescent="0.2">
      <c r="B13354" s="9"/>
    </row>
    <row r="13355" spans="2:2" ht="16" x14ac:dyDescent="0.2">
      <c r="B13355" s="9"/>
    </row>
    <row r="13356" spans="2:2" ht="16" x14ac:dyDescent="0.2">
      <c r="B13356" s="9"/>
    </row>
    <row r="13357" spans="2:2" ht="16" x14ac:dyDescent="0.2">
      <c r="B13357" s="9"/>
    </row>
    <row r="13358" spans="2:2" ht="16" x14ac:dyDescent="0.2">
      <c r="B13358" s="9"/>
    </row>
    <row r="13359" spans="2:2" ht="16" x14ac:dyDescent="0.2">
      <c r="B13359" s="9"/>
    </row>
    <row r="13360" spans="2:2" ht="16" x14ac:dyDescent="0.2">
      <c r="B13360" s="9"/>
    </row>
    <row r="13361" spans="2:2" ht="16" x14ac:dyDescent="0.2">
      <c r="B13361" s="9"/>
    </row>
    <row r="13362" spans="2:2" ht="16" x14ac:dyDescent="0.2">
      <c r="B13362" s="9"/>
    </row>
    <row r="13363" spans="2:2" ht="16" x14ac:dyDescent="0.2">
      <c r="B13363" s="9"/>
    </row>
    <row r="13364" spans="2:2" ht="16" x14ac:dyDescent="0.2">
      <c r="B13364" s="9"/>
    </row>
    <row r="13365" spans="2:2" ht="16" x14ac:dyDescent="0.2">
      <c r="B13365" s="9"/>
    </row>
    <row r="13366" spans="2:2" ht="16" x14ac:dyDescent="0.2">
      <c r="B13366" s="9"/>
    </row>
    <row r="13367" spans="2:2" ht="16" x14ac:dyDescent="0.2">
      <c r="B13367" s="9"/>
    </row>
    <row r="13368" spans="2:2" ht="16" x14ac:dyDescent="0.2">
      <c r="B13368" s="9"/>
    </row>
    <row r="13369" spans="2:2" ht="16" x14ac:dyDescent="0.2">
      <c r="B13369" s="9"/>
    </row>
    <row r="13370" spans="2:2" ht="16" x14ac:dyDescent="0.2">
      <c r="B13370" s="9"/>
    </row>
    <row r="13371" spans="2:2" ht="16" x14ac:dyDescent="0.2">
      <c r="B13371" s="9"/>
    </row>
    <row r="13372" spans="2:2" ht="16" x14ac:dyDescent="0.2">
      <c r="B13372" s="9"/>
    </row>
    <row r="13373" spans="2:2" ht="16" x14ac:dyDescent="0.2">
      <c r="B13373" s="9"/>
    </row>
    <row r="13374" spans="2:2" ht="16" x14ac:dyDescent="0.2">
      <c r="B13374" s="9"/>
    </row>
    <row r="13375" spans="2:2" ht="16" x14ac:dyDescent="0.2">
      <c r="B13375" s="9"/>
    </row>
    <row r="13376" spans="2:2" ht="16" x14ac:dyDescent="0.2">
      <c r="B13376" s="9"/>
    </row>
    <row r="13377" spans="2:2" ht="16" x14ac:dyDescent="0.2">
      <c r="B13377" s="9"/>
    </row>
    <row r="13378" spans="2:2" ht="16" x14ac:dyDescent="0.2">
      <c r="B13378" s="9"/>
    </row>
    <row r="13379" spans="2:2" ht="16" x14ac:dyDescent="0.2">
      <c r="B13379" s="9"/>
    </row>
    <row r="13380" spans="2:2" ht="16" x14ac:dyDescent="0.2">
      <c r="B13380" s="9"/>
    </row>
    <row r="13381" spans="2:2" ht="16" x14ac:dyDescent="0.2">
      <c r="B13381" s="9"/>
    </row>
    <row r="13382" spans="2:2" ht="16" x14ac:dyDescent="0.2">
      <c r="B13382" s="9"/>
    </row>
    <row r="13383" spans="2:2" ht="16" x14ac:dyDescent="0.2">
      <c r="B13383" s="9"/>
    </row>
    <row r="13384" spans="2:2" ht="16" x14ac:dyDescent="0.2">
      <c r="B13384" s="9"/>
    </row>
    <row r="13385" spans="2:2" ht="16" x14ac:dyDescent="0.2">
      <c r="B13385" s="9"/>
    </row>
    <row r="13386" spans="2:2" ht="16" x14ac:dyDescent="0.2">
      <c r="B13386" s="9"/>
    </row>
    <row r="13387" spans="2:2" ht="16" x14ac:dyDescent="0.2">
      <c r="B13387" s="9"/>
    </row>
    <row r="13388" spans="2:2" ht="16" x14ac:dyDescent="0.2">
      <c r="B13388" s="9"/>
    </row>
    <row r="13389" spans="2:2" ht="16" x14ac:dyDescent="0.2">
      <c r="B13389" s="9"/>
    </row>
    <row r="13390" spans="2:2" ht="16" x14ac:dyDescent="0.2">
      <c r="B13390" s="9"/>
    </row>
    <row r="13391" spans="2:2" ht="16" x14ac:dyDescent="0.2">
      <c r="B13391" s="9"/>
    </row>
    <row r="13392" spans="2:2" ht="16" x14ac:dyDescent="0.2">
      <c r="B13392" s="9"/>
    </row>
    <row r="13393" spans="2:2" ht="16" x14ac:dyDescent="0.2">
      <c r="B13393" s="9"/>
    </row>
    <row r="13394" spans="2:2" ht="16" x14ac:dyDescent="0.2">
      <c r="B13394" s="9"/>
    </row>
    <row r="13395" spans="2:2" ht="16" x14ac:dyDescent="0.2">
      <c r="B13395" s="9"/>
    </row>
    <row r="13396" spans="2:2" ht="16" x14ac:dyDescent="0.2">
      <c r="B13396" s="9"/>
    </row>
    <row r="13397" spans="2:2" ht="16" x14ac:dyDescent="0.2">
      <c r="B13397" s="9"/>
    </row>
    <row r="13398" spans="2:2" ht="16" x14ac:dyDescent="0.2">
      <c r="B13398" s="9"/>
    </row>
    <row r="13399" spans="2:2" ht="16" x14ac:dyDescent="0.2">
      <c r="B13399" s="9"/>
    </row>
    <row r="13400" spans="2:2" ht="16" x14ac:dyDescent="0.2">
      <c r="B13400" s="9"/>
    </row>
    <row r="13401" spans="2:2" ht="16" x14ac:dyDescent="0.2">
      <c r="B13401" s="9"/>
    </row>
    <row r="13402" spans="2:2" ht="16" x14ac:dyDescent="0.2">
      <c r="B13402" s="9"/>
    </row>
    <row r="13403" spans="2:2" ht="16" x14ac:dyDescent="0.2">
      <c r="B13403" s="9"/>
    </row>
    <row r="13404" spans="2:2" ht="16" x14ac:dyDescent="0.2">
      <c r="B13404" s="9"/>
    </row>
    <row r="13405" spans="2:2" ht="16" x14ac:dyDescent="0.2">
      <c r="B13405" s="9"/>
    </row>
    <row r="13406" spans="2:2" ht="16" x14ac:dyDescent="0.2">
      <c r="B13406" s="9"/>
    </row>
    <row r="13407" spans="2:2" ht="16" x14ac:dyDescent="0.2">
      <c r="B13407" s="9"/>
    </row>
    <row r="13408" spans="2:2" ht="16" x14ac:dyDescent="0.2">
      <c r="B13408" s="9"/>
    </row>
    <row r="13409" spans="2:2" ht="16" x14ac:dyDescent="0.2">
      <c r="B13409" s="9"/>
    </row>
    <row r="13410" spans="2:2" ht="16" x14ac:dyDescent="0.2">
      <c r="B13410" s="9"/>
    </row>
    <row r="13411" spans="2:2" ht="16" x14ac:dyDescent="0.2">
      <c r="B13411" s="9"/>
    </row>
    <row r="13412" spans="2:2" ht="16" x14ac:dyDescent="0.2">
      <c r="B13412" s="9"/>
    </row>
    <row r="13413" spans="2:2" ht="16" x14ac:dyDescent="0.2">
      <c r="B13413" s="9"/>
    </row>
    <row r="13414" spans="2:2" ht="16" x14ac:dyDescent="0.2">
      <c r="B13414" s="9"/>
    </row>
    <row r="13415" spans="2:2" ht="16" x14ac:dyDescent="0.2">
      <c r="B13415" s="9"/>
    </row>
    <row r="13416" spans="2:2" ht="16" x14ac:dyDescent="0.2">
      <c r="B13416" s="9"/>
    </row>
    <row r="13417" spans="2:2" ht="16" x14ac:dyDescent="0.2">
      <c r="B13417" s="9"/>
    </row>
    <row r="13418" spans="2:2" ht="16" x14ac:dyDescent="0.2">
      <c r="B13418" s="9"/>
    </row>
    <row r="13419" spans="2:2" ht="16" x14ac:dyDescent="0.2">
      <c r="B13419" s="9"/>
    </row>
    <row r="13420" spans="2:2" ht="16" x14ac:dyDescent="0.2">
      <c r="B13420" s="9"/>
    </row>
    <row r="13421" spans="2:2" ht="16" x14ac:dyDescent="0.2">
      <c r="B13421" s="9"/>
    </row>
    <row r="13422" spans="2:2" ht="16" x14ac:dyDescent="0.2">
      <c r="B13422" s="9"/>
    </row>
    <row r="13423" spans="2:2" ht="16" x14ac:dyDescent="0.2">
      <c r="B13423" s="9"/>
    </row>
    <row r="13424" spans="2:2" ht="16" x14ac:dyDescent="0.2">
      <c r="B13424" s="9"/>
    </row>
    <row r="13425" spans="2:2" ht="16" x14ac:dyDescent="0.2">
      <c r="B13425" s="9"/>
    </row>
    <row r="13426" spans="2:2" ht="16" x14ac:dyDescent="0.2">
      <c r="B13426" s="9"/>
    </row>
    <row r="13427" spans="2:2" ht="16" x14ac:dyDescent="0.2">
      <c r="B13427" s="9"/>
    </row>
    <row r="13428" spans="2:2" ht="16" x14ac:dyDescent="0.2">
      <c r="B13428" s="9"/>
    </row>
    <row r="13429" spans="2:2" ht="16" x14ac:dyDescent="0.2">
      <c r="B13429" s="9"/>
    </row>
    <row r="13430" spans="2:2" ht="16" x14ac:dyDescent="0.2">
      <c r="B13430" s="9"/>
    </row>
    <row r="13431" spans="2:2" ht="16" x14ac:dyDescent="0.2">
      <c r="B13431" s="9"/>
    </row>
    <row r="13432" spans="2:2" ht="16" x14ac:dyDescent="0.2">
      <c r="B13432" s="9"/>
    </row>
    <row r="13433" spans="2:2" ht="16" x14ac:dyDescent="0.2">
      <c r="B13433" s="9"/>
    </row>
    <row r="13434" spans="2:2" ht="16" x14ac:dyDescent="0.2">
      <c r="B13434" s="9"/>
    </row>
    <row r="13435" spans="2:2" ht="16" x14ac:dyDescent="0.2">
      <c r="B13435" s="9"/>
    </row>
    <row r="13436" spans="2:2" ht="16" x14ac:dyDescent="0.2">
      <c r="B13436" s="9"/>
    </row>
    <row r="13437" spans="2:2" ht="16" x14ac:dyDescent="0.2">
      <c r="B13437" s="9"/>
    </row>
    <row r="13438" spans="2:2" ht="16" x14ac:dyDescent="0.2">
      <c r="B13438" s="9"/>
    </row>
    <row r="13439" spans="2:2" ht="16" x14ac:dyDescent="0.2">
      <c r="B13439" s="9"/>
    </row>
    <row r="13440" spans="2:2" ht="16" x14ac:dyDescent="0.2">
      <c r="B13440" s="9"/>
    </row>
    <row r="13441" spans="2:2" ht="16" x14ac:dyDescent="0.2">
      <c r="B13441" s="9"/>
    </row>
    <row r="13442" spans="2:2" ht="16" x14ac:dyDescent="0.2">
      <c r="B13442" s="9"/>
    </row>
    <row r="13443" spans="2:2" ht="16" x14ac:dyDescent="0.2">
      <c r="B13443" s="9"/>
    </row>
    <row r="13444" spans="2:2" ht="16" x14ac:dyDescent="0.2">
      <c r="B13444" s="9"/>
    </row>
    <row r="13445" spans="2:2" ht="16" x14ac:dyDescent="0.2">
      <c r="B13445" s="9"/>
    </row>
    <row r="13446" spans="2:2" ht="16" x14ac:dyDescent="0.2">
      <c r="B13446" s="9"/>
    </row>
    <row r="13447" spans="2:2" ht="16" x14ac:dyDescent="0.2">
      <c r="B13447" s="9"/>
    </row>
    <row r="13448" spans="2:2" ht="16" x14ac:dyDescent="0.2">
      <c r="B13448" s="9"/>
    </row>
    <row r="13449" spans="2:2" ht="16" x14ac:dyDescent="0.2">
      <c r="B13449" s="9"/>
    </row>
    <row r="13450" spans="2:2" ht="16" x14ac:dyDescent="0.2">
      <c r="B13450" s="9"/>
    </row>
    <row r="13451" spans="2:2" ht="16" x14ac:dyDescent="0.2">
      <c r="B13451" s="9"/>
    </row>
    <row r="13452" spans="2:2" ht="16" x14ac:dyDescent="0.2">
      <c r="B13452" s="9"/>
    </row>
    <row r="13453" spans="2:2" ht="16" x14ac:dyDescent="0.2">
      <c r="B13453" s="9"/>
    </row>
    <row r="13454" spans="2:2" ht="16" x14ac:dyDescent="0.2">
      <c r="B13454" s="9"/>
    </row>
    <row r="13455" spans="2:2" ht="16" x14ac:dyDescent="0.2">
      <c r="B13455" s="9"/>
    </row>
    <row r="13456" spans="2:2" ht="16" x14ac:dyDescent="0.2">
      <c r="B13456" s="9"/>
    </row>
    <row r="13457" spans="2:2" ht="16" x14ac:dyDescent="0.2">
      <c r="B13457" s="9"/>
    </row>
    <row r="13458" spans="2:2" ht="16" x14ac:dyDescent="0.2">
      <c r="B13458" s="9"/>
    </row>
    <row r="13459" spans="2:2" ht="16" x14ac:dyDescent="0.2">
      <c r="B13459" s="9"/>
    </row>
    <row r="13460" spans="2:2" ht="16" x14ac:dyDescent="0.2">
      <c r="B13460" s="9"/>
    </row>
    <row r="13461" spans="2:2" ht="16" x14ac:dyDescent="0.2">
      <c r="B13461" s="9"/>
    </row>
    <row r="13462" spans="2:2" ht="16" x14ac:dyDescent="0.2">
      <c r="B13462" s="9"/>
    </row>
    <row r="13463" spans="2:2" ht="16" x14ac:dyDescent="0.2">
      <c r="B13463" s="9"/>
    </row>
    <row r="13464" spans="2:2" ht="16" x14ac:dyDescent="0.2">
      <c r="B13464" s="9"/>
    </row>
    <row r="13465" spans="2:2" ht="16" x14ac:dyDescent="0.2">
      <c r="B13465" s="9"/>
    </row>
    <row r="13466" spans="2:2" ht="16" x14ac:dyDescent="0.2">
      <c r="B13466" s="9"/>
    </row>
    <row r="13467" spans="2:2" ht="16" x14ac:dyDescent="0.2">
      <c r="B13467" s="9"/>
    </row>
    <row r="13468" spans="2:2" ht="16" x14ac:dyDescent="0.2">
      <c r="B13468" s="9"/>
    </row>
    <row r="13469" spans="2:2" ht="16" x14ac:dyDescent="0.2">
      <c r="B13469" s="9"/>
    </row>
    <row r="13470" spans="2:2" ht="16" x14ac:dyDescent="0.2">
      <c r="B13470" s="9"/>
    </row>
    <row r="13471" spans="2:2" ht="16" x14ac:dyDescent="0.2">
      <c r="B13471" s="9"/>
    </row>
    <row r="13472" spans="2:2" ht="16" x14ac:dyDescent="0.2">
      <c r="B13472" s="9"/>
    </row>
    <row r="13473" spans="2:2" ht="16" x14ac:dyDescent="0.2">
      <c r="B13473" s="9"/>
    </row>
    <row r="13474" spans="2:2" ht="16" x14ac:dyDescent="0.2">
      <c r="B13474" s="9"/>
    </row>
    <row r="13475" spans="2:2" ht="16" x14ac:dyDescent="0.2">
      <c r="B13475" s="9"/>
    </row>
    <row r="13476" spans="2:2" ht="16" x14ac:dyDescent="0.2">
      <c r="B13476" s="9"/>
    </row>
    <row r="13477" spans="2:2" ht="16" x14ac:dyDescent="0.2">
      <c r="B13477" s="9"/>
    </row>
    <row r="13478" spans="2:2" ht="16" x14ac:dyDescent="0.2">
      <c r="B13478" s="9"/>
    </row>
    <row r="13479" spans="2:2" ht="16" x14ac:dyDescent="0.2">
      <c r="B13479" s="9"/>
    </row>
    <row r="13480" spans="2:2" ht="16" x14ac:dyDescent="0.2">
      <c r="B13480" s="9"/>
    </row>
    <row r="13481" spans="2:2" ht="16" x14ac:dyDescent="0.2">
      <c r="B13481" s="9"/>
    </row>
    <row r="13482" spans="2:2" ht="16" x14ac:dyDescent="0.2">
      <c r="B13482" s="9"/>
    </row>
    <row r="13483" spans="2:2" ht="16" x14ac:dyDescent="0.2">
      <c r="B13483" s="9"/>
    </row>
    <row r="13484" spans="2:2" ht="16" x14ac:dyDescent="0.2">
      <c r="B13484" s="9"/>
    </row>
    <row r="13485" spans="2:2" ht="16" x14ac:dyDescent="0.2">
      <c r="B13485" s="9"/>
    </row>
    <row r="13486" spans="2:2" ht="16" x14ac:dyDescent="0.2">
      <c r="B13486" s="9"/>
    </row>
    <row r="13487" spans="2:2" ht="16" x14ac:dyDescent="0.2">
      <c r="B13487" s="9"/>
    </row>
    <row r="13488" spans="2:2" ht="16" x14ac:dyDescent="0.2">
      <c r="B13488" s="9"/>
    </row>
    <row r="13489" spans="2:2" ht="16" x14ac:dyDescent="0.2">
      <c r="B13489" s="9"/>
    </row>
    <row r="13490" spans="2:2" ht="16" x14ac:dyDescent="0.2">
      <c r="B13490" s="9"/>
    </row>
    <row r="13491" spans="2:2" ht="16" x14ac:dyDescent="0.2">
      <c r="B13491" s="9"/>
    </row>
    <row r="13492" spans="2:2" ht="16" x14ac:dyDescent="0.2">
      <c r="B13492" s="9"/>
    </row>
    <row r="13493" spans="2:2" ht="16" x14ac:dyDescent="0.2">
      <c r="B13493" s="9"/>
    </row>
    <row r="13494" spans="2:2" ht="16" x14ac:dyDescent="0.2">
      <c r="B13494" s="9"/>
    </row>
    <row r="13495" spans="2:2" ht="16" x14ac:dyDescent="0.2">
      <c r="B13495" s="9"/>
    </row>
    <row r="13496" spans="2:2" ht="16" x14ac:dyDescent="0.2">
      <c r="B13496" s="9"/>
    </row>
    <row r="13497" spans="2:2" ht="16" x14ac:dyDescent="0.2">
      <c r="B13497" s="9"/>
    </row>
    <row r="13498" spans="2:2" ht="16" x14ac:dyDescent="0.2">
      <c r="B13498" s="9"/>
    </row>
    <row r="13499" spans="2:2" ht="16" x14ac:dyDescent="0.2">
      <c r="B13499" s="9"/>
    </row>
    <row r="13500" spans="2:2" ht="16" x14ac:dyDescent="0.2">
      <c r="B13500" s="9"/>
    </row>
    <row r="13501" spans="2:2" ht="16" x14ac:dyDescent="0.2">
      <c r="B13501" s="9"/>
    </row>
    <row r="13502" spans="2:2" ht="16" x14ac:dyDescent="0.2">
      <c r="B13502" s="9"/>
    </row>
    <row r="13503" spans="2:2" ht="16" x14ac:dyDescent="0.2">
      <c r="B13503" s="9"/>
    </row>
    <row r="13504" spans="2:2" ht="16" x14ac:dyDescent="0.2">
      <c r="B13504" s="9"/>
    </row>
    <row r="13505" spans="2:2" ht="16" x14ac:dyDescent="0.2">
      <c r="B13505" s="9"/>
    </row>
    <row r="13506" spans="2:2" ht="16" x14ac:dyDescent="0.2">
      <c r="B13506" s="9"/>
    </row>
    <row r="13507" spans="2:2" ht="16" x14ac:dyDescent="0.2">
      <c r="B13507" s="9"/>
    </row>
    <row r="13508" spans="2:2" ht="16" x14ac:dyDescent="0.2">
      <c r="B13508" s="9"/>
    </row>
    <row r="13509" spans="2:2" ht="16" x14ac:dyDescent="0.2">
      <c r="B13509" s="9"/>
    </row>
    <row r="13510" spans="2:2" ht="16" x14ac:dyDescent="0.2">
      <c r="B13510" s="9"/>
    </row>
    <row r="13511" spans="2:2" ht="16" x14ac:dyDescent="0.2">
      <c r="B13511" s="9"/>
    </row>
    <row r="13512" spans="2:2" ht="16" x14ac:dyDescent="0.2">
      <c r="B13512" s="9"/>
    </row>
    <row r="13513" spans="2:2" ht="16" x14ac:dyDescent="0.2">
      <c r="B13513" s="9"/>
    </row>
    <row r="13514" spans="2:2" ht="16" x14ac:dyDescent="0.2">
      <c r="B13514" s="9"/>
    </row>
    <row r="13515" spans="2:2" ht="16" x14ac:dyDescent="0.2">
      <c r="B13515" s="9"/>
    </row>
    <row r="13516" spans="2:2" ht="16" x14ac:dyDescent="0.2">
      <c r="B13516" s="9"/>
    </row>
    <row r="13517" spans="2:2" ht="16" x14ac:dyDescent="0.2">
      <c r="B13517" s="9"/>
    </row>
    <row r="13518" spans="2:2" ht="16" x14ac:dyDescent="0.2">
      <c r="B13518" s="9"/>
    </row>
    <row r="13519" spans="2:2" ht="16" x14ac:dyDescent="0.2">
      <c r="B13519" s="9"/>
    </row>
    <row r="13520" spans="2:2" ht="16" x14ac:dyDescent="0.2">
      <c r="B13520" s="9"/>
    </row>
    <row r="13521" spans="2:2" ht="16" x14ac:dyDescent="0.2">
      <c r="B13521" s="9"/>
    </row>
    <row r="13522" spans="2:2" ht="16" x14ac:dyDescent="0.2">
      <c r="B13522" s="9"/>
    </row>
    <row r="13523" spans="2:2" ht="16" x14ac:dyDescent="0.2">
      <c r="B13523" s="9"/>
    </row>
    <row r="13524" spans="2:2" ht="16" x14ac:dyDescent="0.2">
      <c r="B13524" s="9"/>
    </row>
    <row r="13525" spans="2:2" ht="16" x14ac:dyDescent="0.2">
      <c r="B13525" s="9"/>
    </row>
    <row r="13526" spans="2:2" ht="16" x14ac:dyDescent="0.2">
      <c r="B13526" s="9"/>
    </row>
    <row r="13527" spans="2:2" ht="16" x14ac:dyDescent="0.2">
      <c r="B13527" s="9"/>
    </row>
    <row r="13528" spans="2:2" ht="16" x14ac:dyDescent="0.2">
      <c r="B13528" s="9"/>
    </row>
    <row r="13529" spans="2:2" ht="16" x14ac:dyDescent="0.2">
      <c r="B13529" s="9"/>
    </row>
    <row r="13530" spans="2:2" ht="16" x14ac:dyDescent="0.2">
      <c r="B13530" s="9"/>
    </row>
    <row r="13531" spans="2:2" ht="16" x14ac:dyDescent="0.2">
      <c r="B13531" s="9"/>
    </row>
    <row r="13532" spans="2:2" ht="16" x14ac:dyDescent="0.2">
      <c r="B13532" s="9"/>
    </row>
    <row r="13533" spans="2:2" ht="16" x14ac:dyDescent="0.2">
      <c r="B13533" s="9"/>
    </row>
    <row r="13534" spans="2:2" ht="16" x14ac:dyDescent="0.2">
      <c r="B13534" s="9"/>
    </row>
    <row r="13535" spans="2:2" ht="16" x14ac:dyDescent="0.2">
      <c r="B13535" s="9"/>
    </row>
    <row r="13536" spans="2:2" ht="16" x14ac:dyDescent="0.2">
      <c r="B13536" s="9"/>
    </row>
    <row r="13537" spans="2:2" ht="16" x14ac:dyDescent="0.2">
      <c r="B13537" s="9"/>
    </row>
    <row r="13538" spans="2:2" ht="16" x14ac:dyDescent="0.2">
      <c r="B13538" s="9"/>
    </row>
    <row r="13539" spans="2:2" ht="16" x14ac:dyDescent="0.2">
      <c r="B13539" s="9"/>
    </row>
    <row r="13540" spans="2:2" ht="16" x14ac:dyDescent="0.2">
      <c r="B13540" s="9"/>
    </row>
    <row r="13541" spans="2:2" ht="16" x14ac:dyDescent="0.2">
      <c r="B13541" s="9"/>
    </row>
    <row r="13542" spans="2:2" ht="16" x14ac:dyDescent="0.2">
      <c r="B13542" s="9"/>
    </row>
    <row r="13543" spans="2:2" ht="16" x14ac:dyDescent="0.2">
      <c r="B13543" s="9"/>
    </row>
    <row r="13544" spans="2:2" ht="16" x14ac:dyDescent="0.2">
      <c r="B13544" s="9"/>
    </row>
    <row r="13545" spans="2:2" ht="16" x14ac:dyDescent="0.2">
      <c r="B13545" s="9"/>
    </row>
    <row r="13546" spans="2:2" ht="16" x14ac:dyDescent="0.2">
      <c r="B13546" s="9"/>
    </row>
    <row r="13547" spans="2:2" ht="16" x14ac:dyDescent="0.2">
      <c r="B13547" s="9"/>
    </row>
    <row r="13548" spans="2:2" ht="16" x14ac:dyDescent="0.2">
      <c r="B13548" s="9"/>
    </row>
    <row r="13549" spans="2:2" ht="16" x14ac:dyDescent="0.2">
      <c r="B13549" s="9"/>
    </row>
    <row r="13550" spans="2:2" ht="16" x14ac:dyDescent="0.2">
      <c r="B13550" s="9"/>
    </row>
    <row r="13551" spans="2:2" ht="16" x14ac:dyDescent="0.2">
      <c r="B13551" s="9"/>
    </row>
    <row r="13552" spans="2:2" ht="16" x14ac:dyDescent="0.2">
      <c r="B13552" s="9"/>
    </row>
    <row r="13553" spans="2:2" ht="16" x14ac:dyDescent="0.2">
      <c r="B13553" s="9"/>
    </row>
    <row r="13554" spans="2:2" ht="16" x14ac:dyDescent="0.2">
      <c r="B13554" s="9"/>
    </row>
    <row r="13555" spans="2:2" ht="16" x14ac:dyDescent="0.2">
      <c r="B13555" s="9"/>
    </row>
    <row r="13556" spans="2:2" ht="16" x14ac:dyDescent="0.2">
      <c r="B13556" s="9"/>
    </row>
    <row r="13557" spans="2:2" ht="16" x14ac:dyDescent="0.2">
      <c r="B13557" s="9"/>
    </row>
    <row r="13558" spans="2:2" ht="16" x14ac:dyDescent="0.2">
      <c r="B13558" s="9"/>
    </row>
    <row r="13559" spans="2:2" ht="16" x14ac:dyDescent="0.2">
      <c r="B13559" s="9"/>
    </row>
    <row r="13560" spans="2:2" ht="16" x14ac:dyDescent="0.2">
      <c r="B13560" s="9"/>
    </row>
    <row r="13561" spans="2:2" ht="16" x14ac:dyDescent="0.2">
      <c r="B13561" s="9"/>
    </row>
    <row r="13562" spans="2:2" ht="16" x14ac:dyDescent="0.2">
      <c r="B13562" s="9"/>
    </row>
    <row r="13563" spans="2:2" ht="16" x14ac:dyDescent="0.2">
      <c r="B13563" s="9"/>
    </row>
    <row r="13564" spans="2:2" ht="16" x14ac:dyDescent="0.2">
      <c r="B13564" s="9"/>
    </row>
    <row r="13565" spans="2:2" ht="16" x14ac:dyDescent="0.2">
      <c r="B13565" s="9"/>
    </row>
    <row r="13566" spans="2:2" ht="16" x14ac:dyDescent="0.2">
      <c r="B13566" s="9"/>
    </row>
    <row r="13567" spans="2:2" ht="16" x14ac:dyDescent="0.2">
      <c r="B13567" s="9"/>
    </row>
    <row r="13568" spans="2:2" ht="16" x14ac:dyDescent="0.2">
      <c r="B13568" s="9"/>
    </row>
    <row r="13569" spans="2:2" ht="16" x14ac:dyDescent="0.2">
      <c r="B13569" s="9"/>
    </row>
    <row r="13570" spans="2:2" ht="16" x14ac:dyDescent="0.2">
      <c r="B13570" s="9"/>
    </row>
    <row r="13571" spans="2:2" ht="16" x14ac:dyDescent="0.2">
      <c r="B13571" s="9"/>
    </row>
    <row r="13572" spans="2:2" ht="16" x14ac:dyDescent="0.2">
      <c r="B13572" s="9"/>
    </row>
    <row r="13573" spans="2:2" ht="16" x14ac:dyDescent="0.2">
      <c r="B13573" s="9"/>
    </row>
    <row r="13574" spans="2:2" ht="16" x14ac:dyDescent="0.2">
      <c r="B13574" s="9"/>
    </row>
    <row r="13575" spans="2:2" ht="16" x14ac:dyDescent="0.2">
      <c r="B13575" s="9"/>
    </row>
    <row r="13576" spans="2:2" ht="16" x14ac:dyDescent="0.2">
      <c r="B13576" s="9"/>
    </row>
    <row r="13577" spans="2:2" ht="16" x14ac:dyDescent="0.2">
      <c r="B13577" s="9"/>
    </row>
    <row r="13578" spans="2:2" ht="16" x14ac:dyDescent="0.2">
      <c r="B13578" s="9"/>
    </row>
    <row r="13579" spans="2:2" ht="16" x14ac:dyDescent="0.2">
      <c r="B13579" s="9"/>
    </row>
    <row r="13580" spans="2:2" ht="16" x14ac:dyDescent="0.2">
      <c r="B13580" s="9"/>
    </row>
    <row r="13581" spans="2:2" ht="16" x14ac:dyDescent="0.2">
      <c r="B13581" s="9"/>
    </row>
    <row r="13582" spans="2:2" ht="16" x14ac:dyDescent="0.2">
      <c r="B13582" s="9"/>
    </row>
    <row r="13583" spans="2:2" ht="16" x14ac:dyDescent="0.2">
      <c r="B13583" s="9"/>
    </row>
    <row r="13584" spans="2:2" ht="16" x14ac:dyDescent="0.2">
      <c r="B13584" s="9"/>
    </row>
    <row r="13585" spans="2:2" ht="16" x14ac:dyDescent="0.2">
      <c r="B13585" s="9"/>
    </row>
    <row r="13586" spans="2:2" ht="16" x14ac:dyDescent="0.2">
      <c r="B13586" s="9"/>
    </row>
    <row r="13587" spans="2:2" ht="16" x14ac:dyDescent="0.2">
      <c r="B13587" s="9"/>
    </row>
    <row r="13588" spans="2:2" ht="16" x14ac:dyDescent="0.2">
      <c r="B13588" s="9"/>
    </row>
    <row r="13589" spans="2:2" ht="16" x14ac:dyDescent="0.2">
      <c r="B13589" s="9"/>
    </row>
    <row r="13590" spans="2:2" ht="16" x14ac:dyDescent="0.2">
      <c r="B13590" s="9"/>
    </row>
    <row r="13591" spans="2:2" ht="16" x14ac:dyDescent="0.2">
      <c r="B13591" s="9"/>
    </row>
    <row r="13592" spans="2:2" ht="16" x14ac:dyDescent="0.2">
      <c r="B13592" s="9"/>
    </row>
    <row r="13593" spans="2:2" ht="16" x14ac:dyDescent="0.2">
      <c r="B13593" s="9"/>
    </row>
    <row r="13594" spans="2:2" ht="16" x14ac:dyDescent="0.2">
      <c r="B13594" s="9"/>
    </row>
    <row r="13595" spans="2:2" ht="16" x14ac:dyDescent="0.2">
      <c r="B13595" s="9"/>
    </row>
    <row r="13596" spans="2:2" ht="16" x14ac:dyDescent="0.2">
      <c r="B13596" s="9"/>
    </row>
    <row r="13597" spans="2:2" ht="16" x14ac:dyDescent="0.2">
      <c r="B13597" s="9"/>
    </row>
    <row r="13598" spans="2:2" ht="16" x14ac:dyDescent="0.2">
      <c r="B13598" s="9"/>
    </row>
    <row r="13599" spans="2:2" ht="16" x14ac:dyDescent="0.2">
      <c r="B13599" s="9"/>
    </row>
    <row r="13600" spans="2:2" ht="16" x14ac:dyDescent="0.2">
      <c r="B13600" s="9"/>
    </row>
    <row r="13601" spans="2:2" ht="16" x14ac:dyDescent="0.2">
      <c r="B13601" s="9"/>
    </row>
    <row r="13602" spans="2:2" ht="16" x14ac:dyDescent="0.2">
      <c r="B13602" s="9"/>
    </row>
    <row r="13603" spans="2:2" ht="16" x14ac:dyDescent="0.2">
      <c r="B13603" s="9"/>
    </row>
    <row r="13604" spans="2:2" ht="16" x14ac:dyDescent="0.2">
      <c r="B13604" s="9"/>
    </row>
    <row r="13605" spans="2:2" ht="16" x14ac:dyDescent="0.2">
      <c r="B13605" s="9"/>
    </row>
    <row r="13606" spans="2:2" ht="16" x14ac:dyDescent="0.2">
      <c r="B13606" s="9"/>
    </row>
    <row r="13607" spans="2:2" ht="16" x14ac:dyDescent="0.2">
      <c r="B13607" s="9"/>
    </row>
    <row r="13608" spans="2:2" ht="16" x14ac:dyDescent="0.2">
      <c r="B13608" s="9"/>
    </row>
    <row r="13609" spans="2:2" ht="16" x14ac:dyDescent="0.2">
      <c r="B13609" s="9"/>
    </row>
    <row r="13610" spans="2:2" ht="16" x14ac:dyDescent="0.2">
      <c r="B13610" s="9"/>
    </row>
    <row r="13611" spans="2:2" ht="16" x14ac:dyDescent="0.2">
      <c r="B13611" s="9"/>
    </row>
    <row r="13612" spans="2:2" ht="16" x14ac:dyDescent="0.2">
      <c r="B13612" s="9"/>
    </row>
    <row r="13613" spans="2:2" ht="16" x14ac:dyDescent="0.2">
      <c r="B13613" s="9"/>
    </row>
    <row r="13614" spans="2:2" ht="16" x14ac:dyDescent="0.2">
      <c r="B13614" s="9"/>
    </row>
    <row r="13615" spans="2:2" ht="16" x14ac:dyDescent="0.2">
      <c r="B13615" s="9"/>
    </row>
    <row r="13616" spans="2:2" ht="16" x14ac:dyDescent="0.2">
      <c r="B13616" s="9"/>
    </row>
    <row r="13617" spans="2:2" ht="16" x14ac:dyDescent="0.2">
      <c r="B13617" s="9"/>
    </row>
    <row r="13618" spans="2:2" ht="16" x14ac:dyDescent="0.2">
      <c r="B13618" s="9"/>
    </row>
    <row r="13619" spans="2:2" ht="16" x14ac:dyDescent="0.2">
      <c r="B13619" s="9"/>
    </row>
    <row r="13620" spans="2:2" ht="16" x14ac:dyDescent="0.2">
      <c r="B13620" s="9"/>
    </row>
    <row r="13621" spans="2:2" ht="16" x14ac:dyDescent="0.2">
      <c r="B13621" s="9"/>
    </row>
    <row r="13622" spans="2:2" ht="16" x14ac:dyDescent="0.2">
      <c r="B13622" s="9"/>
    </row>
    <row r="13623" spans="2:2" ht="16" x14ac:dyDescent="0.2">
      <c r="B13623" s="9"/>
    </row>
    <row r="13624" spans="2:2" ht="16" x14ac:dyDescent="0.2">
      <c r="B13624" s="9"/>
    </row>
    <row r="13625" spans="2:2" ht="16" x14ac:dyDescent="0.2">
      <c r="B13625" s="9"/>
    </row>
    <row r="13626" spans="2:2" ht="16" x14ac:dyDescent="0.2">
      <c r="B13626" s="9"/>
    </row>
    <row r="13627" spans="2:2" ht="16" x14ac:dyDescent="0.2">
      <c r="B13627" s="9"/>
    </row>
    <row r="13628" spans="2:2" ht="16" x14ac:dyDescent="0.2">
      <c r="B13628" s="9"/>
    </row>
    <row r="13629" spans="2:2" ht="16" x14ac:dyDescent="0.2">
      <c r="B13629" s="9"/>
    </row>
    <row r="13630" spans="2:2" ht="16" x14ac:dyDescent="0.2">
      <c r="B13630" s="9"/>
    </row>
    <row r="13631" spans="2:2" ht="16" x14ac:dyDescent="0.2">
      <c r="B13631" s="9"/>
    </row>
    <row r="13632" spans="2:2" ht="16" x14ac:dyDescent="0.2">
      <c r="B13632" s="9"/>
    </row>
    <row r="13633" spans="2:2" ht="16" x14ac:dyDescent="0.2">
      <c r="B13633" s="9"/>
    </row>
    <row r="13634" spans="2:2" ht="16" x14ac:dyDescent="0.2">
      <c r="B13634" s="9"/>
    </row>
    <row r="13635" spans="2:2" ht="16" x14ac:dyDescent="0.2">
      <c r="B13635" s="9"/>
    </row>
    <row r="13636" spans="2:2" ht="16" x14ac:dyDescent="0.2">
      <c r="B13636" s="9"/>
    </row>
    <row r="13637" spans="2:2" ht="16" x14ac:dyDescent="0.2">
      <c r="B13637" s="9"/>
    </row>
    <row r="13638" spans="2:2" ht="16" x14ac:dyDescent="0.2">
      <c r="B13638" s="9"/>
    </row>
    <row r="13639" spans="2:2" ht="16" x14ac:dyDescent="0.2">
      <c r="B13639" s="9"/>
    </row>
    <row r="13640" spans="2:2" ht="16" x14ac:dyDescent="0.2">
      <c r="B13640" s="9"/>
    </row>
    <row r="13641" spans="2:2" ht="16" x14ac:dyDescent="0.2">
      <c r="B13641" s="9"/>
    </row>
    <row r="13642" spans="2:2" ht="16" x14ac:dyDescent="0.2">
      <c r="B13642" s="9"/>
    </row>
    <row r="13643" spans="2:2" ht="16" x14ac:dyDescent="0.2">
      <c r="B13643" s="9"/>
    </row>
    <row r="13644" spans="2:2" ht="16" x14ac:dyDescent="0.2">
      <c r="B13644" s="9"/>
    </row>
    <row r="13645" spans="2:2" ht="16" x14ac:dyDescent="0.2">
      <c r="B13645" s="9"/>
    </row>
    <row r="13646" spans="2:2" ht="16" x14ac:dyDescent="0.2">
      <c r="B13646" s="9"/>
    </row>
    <row r="13647" spans="2:2" ht="16" x14ac:dyDescent="0.2">
      <c r="B13647" s="9"/>
    </row>
    <row r="13648" spans="2:2" ht="16" x14ac:dyDescent="0.2">
      <c r="B13648" s="9"/>
    </row>
    <row r="13649" spans="2:2" ht="16" x14ac:dyDescent="0.2">
      <c r="B13649" s="9"/>
    </row>
    <row r="13650" spans="2:2" ht="16" x14ac:dyDescent="0.2">
      <c r="B13650" s="9"/>
    </row>
    <row r="13651" spans="2:2" ht="16" x14ac:dyDescent="0.2">
      <c r="B13651" s="9"/>
    </row>
    <row r="13652" spans="2:2" ht="16" x14ac:dyDescent="0.2">
      <c r="B13652" s="9"/>
    </row>
    <row r="13653" spans="2:2" ht="16" x14ac:dyDescent="0.2">
      <c r="B13653" s="9"/>
    </row>
    <row r="13654" spans="2:2" ht="16" x14ac:dyDescent="0.2">
      <c r="B13654" s="9"/>
    </row>
    <row r="13655" spans="2:2" ht="16" x14ac:dyDescent="0.2">
      <c r="B13655" s="9"/>
    </row>
    <row r="13656" spans="2:2" ht="16" x14ac:dyDescent="0.2">
      <c r="B13656" s="9"/>
    </row>
    <row r="13657" spans="2:2" ht="16" x14ac:dyDescent="0.2">
      <c r="B13657" s="9"/>
    </row>
    <row r="13658" spans="2:2" ht="16" x14ac:dyDescent="0.2">
      <c r="B13658" s="9"/>
    </row>
    <row r="13659" spans="2:2" ht="16" x14ac:dyDescent="0.2">
      <c r="B13659" s="9"/>
    </row>
    <row r="13660" spans="2:2" ht="16" x14ac:dyDescent="0.2">
      <c r="B13660" s="9"/>
    </row>
    <row r="13661" spans="2:2" ht="16" x14ac:dyDescent="0.2">
      <c r="B13661" s="9"/>
    </row>
    <row r="13662" spans="2:2" ht="16" x14ac:dyDescent="0.2">
      <c r="B13662" s="9"/>
    </row>
    <row r="13663" spans="2:2" ht="16" x14ac:dyDescent="0.2">
      <c r="B13663" s="9"/>
    </row>
    <row r="13664" spans="2:2" ht="16" x14ac:dyDescent="0.2">
      <c r="B13664" s="9"/>
    </row>
    <row r="13665" spans="2:2" ht="16" x14ac:dyDescent="0.2">
      <c r="B13665" s="9"/>
    </row>
    <row r="13666" spans="2:2" ht="16" x14ac:dyDescent="0.2">
      <c r="B13666" s="9"/>
    </row>
    <row r="13667" spans="2:2" ht="16" x14ac:dyDescent="0.2">
      <c r="B13667" s="9"/>
    </row>
    <row r="13668" spans="2:2" ht="16" x14ac:dyDescent="0.2">
      <c r="B13668" s="9"/>
    </row>
    <row r="13669" spans="2:2" ht="16" x14ac:dyDescent="0.2">
      <c r="B13669" s="9"/>
    </row>
    <row r="13670" spans="2:2" ht="16" x14ac:dyDescent="0.2">
      <c r="B13670" s="9"/>
    </row>
    <row r="13671" spans="2:2" ht="16" x14ac:dyDescent="0.2">
      <c r="B13671" s="9"/>
    </row>
    <row r="13672" spans="2:2" ht="16" x14ac:dyDescent="0.2">
      <c r="B13672" s="9"/>
    </row>
    <row r="13673" spans="2:2" ht="16" x14ac:dyDescent="0.2">
      <c r="B13673" s="9"/>
    </row>
    <row r="13674" spans="2:2" ht="16" x14ac:dyDescent="0.2">
      <c r="B13674" s="9"/>
    </row>
    <row r="13675" spans="2:2" ht="16" x14ac:dyDescent="0.2">
      <c r="B13675" s="9"/>
    </row>
    <row r="13676" spans="2:2" ht="16" x14ac:dyDescent="0.2">
      <c r="B13676" s="9"/>
    </row>
    <row r="13677" spans="2:2" ht="16" x14ac:dyDescent="0.2">
      <c r="B13677" s="9"/>
    </row>
    <row r="13678" spans="2:2" ht="16" x14ac:dyDescent="0.2">
      <c r="B13678" s="9"/>
    </row>
    <row r="13679" spans="2:2" ht="16" x14ac:dyDescent="0.2">
      <c r="B13679" s="9"/>
    </row>
    <row r="13680" spans="2:2" ht="16" x14ac:dyDescent="0.2">
      <c r="B13680" s="9"/>
    </row>
    <row r="13681" spans="2:2" ht="16" x14ac:dyDescent="0.2">
      <c r="B13681" s="9"/>
    </row>
    <row r="13682" spans="2:2" ht="16" x14ac:dyDescent="0.2">
      <c r="B13682" s="9"/>
    </row>
    <row r="13683" spans="2:2" ht="16" x14ac:dyDescent="0.2">
      <c r="B13683" s="9"/>
    </row>
    <row r="13684" spans="2:2" ht="16" x14ac:dyDescent="0.2">
      <c r="B13684" s="9"/>
    </row>
    <row r="13685" spans="2:2" ht="16" x14ac:dyDescent="0.2">
      <c r="B13685" s="9"/>
    </row>
    <row r="13686" spans="2:2" ht="16" x14ac:dyDescent="0.2">
      <c r="B13686" s="9"/>
    </row>
    <row r="13687" spans="2:2" ht="16" x14ac:dyDescent="0.2">
      <c r="B13687" s="9"/>
    </row>
    <row r="13688" spans="2:2" ht="16" x14ac:dyDescent="0.2">
      <c r="B13688" s="9"/>
    </row>
    <row r="13689" spans="2:2" ht="16" x14ac:dyDescent="0.2">
      <c r="B13689" s="9"/>
    </row>
    <row r="13690" spans="2:2" ht="16" x14ac:dyDescent="0.2">
      <c r="B13690" s="9"/>
    </row>
    <row r="13691" spans="2:2" ht="16" x14ac:dyDescent="0.2">
      <c r="B13691" s="9"/>
    </row>
    <row r="13692" spans="2:2" ht="16" x14ac:dyDescent="0.2">
      <c r="B13692" s="9"/>
    </row>
    <row r="13693" spans="2:2" ht="16" x14ac:dyDescent="0.2">
      <c r="B13693" s="9"/>
    </row>
    <row r="13694" spans="2:2" ht="16" x14ac:dyDescent="0.2">
      <c r="B13694" s="9"/>
    </row>
    <row r="13695" spans="2:2" ht="16" x14ac:dyDescent="0.2">
      <c r="B13695" s="9"/>
    </row>
    <row r="13696" spans="2:2" ht="16" x14ac:dyDescent="0.2">
      <c r="B13696" s="9"/>
    </row>
    <row r="13697" spans="2:2" ht="16" x14ac:dyDescent="0.2">
      <c r="B13697" s="9"/>
    </row>
    <row r="13698" spans="2:2" ht="16" x14ac:dyDescent="0.2">
      <c r="B13698" s="9"/>
    </row>
    <row r="13699" spans="2:2" ht="16" x14ac:dyDescent="0.2">
      <c r="B13699" s="9"/>
    </row>
    <row r="13700" spans="2:2" ht="16" x14ac:dyDescent="0.2">
      <c r="B13700" s="9"/>
    </row>
    <row r="13701" spans="2:2" ht="16" x14ac:dyDescent="0.2">
      <c r="B13701" s="9"/>
    </row>
    <row r="13702" spans="2:2" ht="16" x14ac:dyDescent="0.2">
      <c r="B13702" s="9"/>
    </row>
    <row r="13703" spans="2:2" ht="16" x14ac:dyDescent="0.2">
      <c r="B13703" s="9"/>
    </row>
    <row r="13704" spans="2:2" ht="16" x14ac:dyDescent="0.2">
      <c r="B13704" s="9"/>
    </row>
    <row r="13705" spans="2:2" ht="16" x14ac:dyDescent="0.2">
      <c r="B13705" s="9"/>
    </row>
    <row r="13706" spans="2:2" ht="16" x14ac:dyDescent="0.2">
      <c r="B13706" s="9"/>
    </row>
    <row r="13707" spans="2:2" ht="16" x14ac:dyDescent="0.2">
      <c r="B13707" s="9"/>
    </row>
    <row r="13708" spans="2:2" ht="16" x14ac:dyDescent="0.2">
      <c r="B13708" s="9"/>
    </row>
    <row r="13709" spans="2:2" ht="16" x14ac:dyDescent="0.2">
      <c r="B13709" s="9"/>
    </row>
    <row r="13710" spans="2:2" ht="16" x14ac:dyDescent="0.2">
      <c r="B13710" s="9"/>
    </row>
    <row r="13711" spans="2:2" ht="16" x14ac:dyDescent="0.2">
      <c r="B13711" s="9"/>
    </row>
    <row r="13712" spans="2:2" ht="16" x14ac:dyDescent="0.2">
      <c r="B13712" s="9"/>
    </row>
    <row r="13713" spans="2:2" ht="16" x14ac:dyDescent="0.2">
      <c r="B13713" s="9"/>
    </row>
    <row r="13714" spans="2:2" ht="16" x14ac:dyDescent="0.2">
      <c r="B13714" s="9"/>
    </row>
    <row r="13715" spans="2:2" ht="16" x14ac:dyDescent="0.2">
      <c r="B13715" s="9"/>
    </row>
    <row r="13716" spans="2:2" ht="16" x14ac:dyDescent="0.2">
      <c r="B13716" s="9"/>
    </row>
    <row r="13717" spans="2:2" ht="16" x14ac:dyDescent="0.2">
      <c r="B13717" s="9"/>
    </row>
    <row r="13718" spans="2:2" ht="16" x14ac:dyDescent="0.2">
      <c r="B13718" s="9"/>
    </row>
    <row r="13719" spans="2:2" ht="16" x14ac:dyDescent="0.2">
      <c r="B13719" s="9"/>
    </row>
    <row r="13720" spans="2:2" ht="16" x14ac:dyDescent="0.2">
      <c r="B13720" s="9"/>
    </row>
    <row r="13721" spans="2:2" ht="16" x14ac:dyDescent="0.2">
      <c r="B13721" s="9"/>
    </row>
    <row r="13722" spans="2:2" ht="16" x14ac:dyDescent="0.2">
      <c r="B13722" s="9"/>
    </row>
    <row r="13723" spans="2:2" ht="16" x14ac:dyDescent="0.2">
      <c r="B13723" s="9"/>
    </row>
    <row r="13724" spans="2:2" ht="16" x14ac:dyDescent="0.2">
      <c r="B13724" s="9"/>
    </row>
    <row r="13725" spans="2:2" ht="16" x14ac:dyDescent="0.2">
      <c r="B13725" s="9"/>
    </row>
    <row r="13726" spans="2:2" ht="16" x14ac:dyDescent="0.2">
      <c r="B13726" s="9"/>
    </row>
    <row r="13727" spans="2:2" ht="16" x14ac:dyDescent="0.2">
      <c r="B13727" s="9"/>
    </row>
    <row r="13728" spans="2:2" ht="16" x14ac:dyDescent="0.2">
      <c r="B13728" s="9"/>
    </row>
    <row r="13729" spans="2:2" ht="16" x14ac:dyDescent="0.2">
      <c r="B13729" s="9"/>
    </row>
    <row r="13730" spans="2:2" ht="16" x14ac:dyDescent="0.2">
      <c r="B13730" s="9"/>
    </row>
    <row r="13731" spans="2:2" ht="16" x14ac:dyDescent="0.2">
      <c r="B13731" s="9"/>
    </row>
    <row r="13732" spans="2:2" ht="16" x14ac:dyDescent="0.2">
      <c r="B13732" s="9"/>
    </row>
    <row r="13733" spans="2:2" ht="16" x14ac:dyDescent="0.2">
      <c r="B13733" s="9"/>
    </row>
    <row r="13734" spans="2:2" ht="16" x14ac:dyDescent="0.2">
      <c r="B13734" s="9"/>
    </row>
    <row r="13735" spans="2:2" ht="16" x14ac:dyDescent="0.2">
      <c r="B13735" s="9"/>
    </row>
    <row r="13736" spans="2:2" ht="16" x14ac:dyDescent="0.2">
      <c r="B13736" s="9"/>
    </row>
    <row r="13737" spans="2:2" ht="16" x14ac:dyDescent="0.2">
      <c r="B13737" s="9"/>
    </row>
    <row r="13738" spans="2:2" ht="16" x14ac:dyDescent="0.2">
      <c r="B13738" s="9"/>
    </row>
    <row r="13739" spans="2:2" ht="16" x14ac:dyDescent="0.2">
      <c r="B13739" s="9"/>
    </row>
    <row r="13740" spans="2:2" ht="16" x14ac:dyDescent="0.2">
      <c r="B13740" s="9"/>
    </row>
    <row r="13741" spans="2:2" ht="16" x14ac:dyDescent="0.2">
      <c r="B13741" s="9"/>
    </row>
    <row r="13742" spans="2:2" ht="16" x14ac:dyDescent="0.2">
      <c r="B13742" s="9"/>
    </row>
    <row r="13743" spans="2:2" ht="16" x14ac:dyDescent="0.2">
      <c r="B13743" s="9"/>
    </row>
    <row r="13744" spans="2:2" ht="16" x14ac:dyDescent="0.2">
      <c r="B13744" s="9"/>
    </row>
    <row r="13745" spans="2:2" ht="16" x14ac:dyDescent="0.2">
      <c r="B13745" s="9"/>
    </row>
    <row r="13746" spans="2:2" ht="16" x14ac:dyDescent="0.2">
      <c r="B13746" s="9"/>
    </row>
    <row r="13747" spans="2:2" ht="16" x14ac:dyDescent="0.2">
      <c r="B13747" s="9"/>
    </row>
    <row r="13748" spans="2:2" ht="16" x14ac:dyDescent="0.2">
      <c r="B13748" s="9"/>
    </row>
    <row r="13749" spans="2:2" ht="16" x14ac:dyDescent="0.2">
      <c r="B13749" s="9"/>
    </row>
    <row r="13750" spans="2:2" ht="16" x14ac:dyDescent="0.2">
      <c r="B13750" s="9"/>
    </row>
    <row r="13751" spans="2:2" ht="16" x14ac:dyDescent="0.2">
      <c r="B13751" s="9"/>
    </row>
    <row r="13752" spans="2:2" ht="16" x14ac:dyDescent="0.2">
      <c r="B13752" s="9"/>
    </row>
    <row r="13753" spans="2:2" ht="16" x14ac:dyDescent="0.2">
      <c r="B13753" s="9"/>
    </row>
    <row r="13754" spans="2:2" ht="16" x14ac:dyDescent="0.2">
      <c r="B13754" s="9"/>
    </row>
    <row r="13755" spans="2:2" ht="16" x14ac:dyDescent="0.2">
      <c r="B13755" s="9"/>
    </row>
    <row r="13756" spans="2:2" ht="16" x14ac:dyDescent="0.2">
      <c r="B13756" s="9"/>
    </row>
    <row r="13757" spans="2:2" ht="16" x14ac:dyDescent="0.2">
      <c r="B13757" s="9"/>
    </row>
    <row r="13758" spans="2:2" ht="16" x14ac:dyDescent="0.2">
      <c r="B13758" s="9"/>
    </row>
    <row r="13759" spans="2:2" ht="16" x14ac:dyDescent="0.2">
      <c r="B13759" s="9"/>
    </row>
    <row r="13760" spans="2:2" ht="16" x14ac:dyDescent="0.2">
      <c r="B13760" s="9"/>
    </row>
    <row r="13761" spans="2:2" ht="16" x14ac:dyDescent="0.2">
      <c r="B13761" s="9"/>
    </row>
    <row r="13762" spans="2:2" ht="16" x14ac:dyDescent="0.2">
      <c r="B13762" s="9"/>
    </row>
    <row r="13763" spans="2:2" ht="16" x14ac:dyDescent="0.2">
      <c r="B13763" s="9"/>
    </row>
    <row r="13764" spans="2:2" ht="16" x14ac:dyDescent="0.2">
      <c r="B13764" s="9"/>
    </row>
    <row r="13765" spans="2:2" ht="16" x14ac:dyDescent="0.2">
      <c r="B13765" s="9"/>
    </row>
    <row r="13766" spans="2:2" ht="16" x14ac:dyDescent="0.2">
      <c r="B13766" s="9"/>
    </row>
    <row r="13767" spans="2:2" ht="16" x14ac:dyDescent="0.2">
      <c r="B13767" s="9"/>
    </row>
    <row r="13768" spans="2:2" ht="16" x14ac:dyDescent="0.2">
      <c r="B13768" s="9"/>
    </row>
    <row r="13769" spans="2:2" ht="16" x14ac:dyDescent="0.2">
      <c r="B13769" s="9"/>
    </row>
    <row r="13770" spans="2:2" ht="16" x14ac:dyDescent="0.2">
      <c r="B13770" s="9"/>
    </row>
    <row r="13771" spans="2:2" ht="16" x14ac:dyDescent="0.2">
      <c r="B13771" s="9"/>
    </row>
    <row r="13772" spans="2:2" ht="16" x14ac:dyDescent="0.2">
      <c r="B13772" s="9"/>
    </row>
    <row r="13773" spans="2:2" ht="16" x14ac:dyDescent="0.2">
      <c r="B13773" s="9"/>
    </row>
    <row r="13774" spans="2:2" ht="16" x14ac:dyDescent="0.2">
      <c r="B13774" s="9"/>
    </row>
    <row r="13775" spans="2:2" ht="16" x14ac:dyDescent="0.2">
      <c r="B13775" s="9"/>
    </row>
    <row r="13776" spans="2:2" ht="16" x14ac:dyDescent="0.2">
      <c r="B13776" s="9"/>
    </row>
    <row r="13777" spans="2:2" ht="16" x14ac:dyDescent="0.2">
      <c r="B13777" s="9"/>
    </row>
    <row r="13778" spans="2:2" ht="16" x14ac:dyDescent="0.2">
      <c r="B13778" s="9"/>
    </row>
    <row r="13779" spans="2:2" ht="16" x14ac:dyDescent="0.2">
      <c r="B13779" s="9"/>
    </row>
    <row r="13780" spans="2:2" ht="16" x14ac:dyDescent="0.2">
      <c r="B13780" s="9"/>
    </row>
    <row r="13781" spans="2:2" ht="16" x14ac:dyDescent="0.2">
      <c r="B13781" s="9"/>
    </row>
    <row r="13782" spans="2:2" ht="16" x14ac:dyDescent="0.2">
      <c r="B13782" s="9"/>
    </row>
    <row r="13783" spans="2:2" ht="16" x14ac:dyDescent="0.2">
      <c r="B13783" s="9"/>
    </row>
    <row r="13784" spans="2:2" ht="16" x14ac:dyDescent="0.2">
      <c r="B13784" s="9"/>
    </row>
    <row r="13785" spans="2:2" ht="16" x14ac:dyDescent="0.2">
      <c r="B13785" s="9"/>
    </row>
    <row r="13786" spans="2:2" ht="16" x14ac:dyDescent="0.2">
      <c r="B13786" s="9"/>
    </row>
    <row r="13787" spans="2:2" ht="16" x14ac:dyDescent="0.2">
      <c r="B13787" s="9"/>
    </row>
    <row r="13788" spans="2:2" ht="16" x14ac:dyDescent="0.2">
      <c r="B13788" s="9"/>
    </row>
    <row r="13789" spans="2:2" ht="16" x14ac:dyDescent="0.2">
      <c r="B13789" s="9"/>
    </row>
    <row r="13790" spans="2:2" ht="16" x14ac:dyDescent="0.2">
      <c r="B13790" s="9"/>
    </row>
    <row r="13791" spans="2:2" ht="16" x14ac:dyDescent="0.2">
      <c r="B13791" s="9"/>
    </row>
    <row r="13792" spans="2:2" ht="16" x14ac:dyDescent="0.2">
      <c r="B13792" s="9"/>
    </row>
    <row r="13793" spans="2:2" ht="16" x14ac:dyDescent="0.2">
      <c r="B13793" s="9"/>
    </row>
    <row r="13794" spans="2:2" ht="16" x14ac:dyDescent="0.2">
      <c r="B13794" s="9"/>
    </row>
    <row r="13795" spans="2:2" ht="16" x14ac:dyDescent="0.2">
      <c r="B13795" s="9"/>
    </row>
    <row r="13796" spans="2:2" ht="16" x14ac:dyDescent="0.2">
      <c r="B13796" s="9"/>
    </row>
    <row r="13797" spans="2:2" ht="16" x14ac:dyDescent="0.2">
      <c r="B13797" s="9"/>
    </row>
    <row r="13798" spans="2:2" ht="16" x14ac:dyDescent="0.2">
      <c r="B13798" s="9"/>
    </row>
    <row r="13799" spans="2:2" ht="16" x14ac:dyDescent="0.2">
      <c r="B13799" s="9"/>
    </row>
    <row r="13800" spans="2:2" ht="16" x14ac:dyDescent="0.2">
      <c r="B13800" s="9"/>
    </row>
    <row r="13801" spans="2:2" ht="16" x14ac:dyDescent="0.2">
      <c r="B13801" s="9"/>
    </row>
    <row r="13802" spans="2:2" ht="16" x14ac:dyDescent="0.2">
      <c r="B13802" s="9"/>
    </row>
    <row r="13803" spans="2:2" ht="16" x14ac:dyDescent="0.2">
      <c r="B13803" s="9"/>
    </row>
    <row r="13804" spans="2:2" ht="16" x14ac:dyDescent="0.2">
      <c r="B13804" s="9"/>
    </row>
    <row r="13805" spans="2:2" ht="16" x14ac:dyDescent="0.2">
      <c r="B13805" s="9"/>
    </row>
    <row r="13806" spans="2:2" ht="16" x14ac:dyDescent="0.2">
      <c r="B13806" s="9"/>
    </row>
    <row r="13807" spans="2:2" ht="16" x14ac:dyDescent="0.2">
      <c r="B13807" s="9"/>
    </row>
    <row r="13808" spans="2:2" ht="16" x14ac:dyDescent="0.2">
      <c r="B13808" s="9"/>
    </row>
    <row r="13809" spans="2:2" ht="16" x14ac:dyDescent="0.2">
      <c r="B13809" s="9"/>
    </row>
    <row r="13810" spans="2:2" ht="16" x14ac:dyDescent="0.2">
      <c r="B13810" s="9"/>
    </row>
    <row r="13811" spans="2:2" ht="16" x14ac:dyDescent="0.2">
      <c r="B13811" s="9"/>
    </row>
    <row r="13812" spans="2:2" ht="16" x14ac:dyDescent="0.2">
      <c r="B13812" s="9"/>
    </row>
    <row r="13813" spans="2:2" ht="16" x14ac:dyDescent="0.2">
      <c r="B13813" s="9"/>
    </row>
    <row r="13814" spans="2:2" ht="16" x14ac:dyDescent="0.2">
      <c r="B13814" s="9"/>
    </row>
    <row r="13815" spans="2:2" ht="16" x14ac:dyDescent="0.2">
      <c r="B13815" s="9"/>
    </row>
    <row r="13816" spans="2:2" ht="16" x14ac:dyDescent="0.2">
      <c r="B13816" s="9"/>
    </row>
    <row r="13817" spans="2:2" ht="16" x14ac:dyDescent="0.2">
      <c r="B13817" s="9"/>
    </row>
    <row r="13818" spans="2:2" ht="16" x14ac:dyDescent="0.2">
      <c r="B13818" s="9"/>
    </row>
    <row r="13819" spans="2:2" ht="16" x14ac:dyDescent="0.2">
      <c r="B13819" s="9"/>
    </row>
    <row r="13820" spans="2:2" ht="16" x14ac:dyDescent="0.2">
      <c r="B13820" s="9"/>
    </row>
    <row r="13821" spans="2:2" ht="16" x14ac:dyDescent="0.2">
      <c r="B13821" s="9"/>
    </row>
    <row r="13822" spans="2:2" ht="16" x14ac:dyDescent="0.2">
      <c r="B13822" s="9"/>
    </row>
    <row r="13823" spans="2:2" ht="16" x14ac:dyDescent="0.2">
      <c r="B13823" s="9"/>
    </row>
    <row r="13824" spans="2:2" ht="16" x14ac:dyDescent="0.2">
      <c r="B13824" s="9"/>
    </row>
    <row r="13825" spans="2:2" ht="16" x14ac:dyDescent="0.2">
      <c r="B13825" s="9"/>
    </row>
    <row r="13826" spans="2:2" ht="16" x14ac:dyDescent="0.2">
      <c r="B13826" s="9"/>
    </row>
    <row r="13827" spans="2:2" ht="16" x14ac:dyDescent="0.2">
      <c r="B13827" s="9"/>
    </row>
    <row r="13828" spans="2:2" ht="16" x14ac:dyDescent="0.2">
      <c r="B13828" s="9"/>
    </row>
    <row r="13829" spans="2:2" ht="16" x14ac:dyDescent="0.2">
      <c r="B13829" s="9"/>
    </row>
    <row r="13830" spans="2:2" ht="16" x14ac:dyDescent="0.2">
      <c r="B13830" s="9"/>
    </row>
    <row r="13831" spans="2:2" ht="16" x14ac:dyDescent="0.2">
      <c r="B13831" s="9"/>
    </row>
    <row r="13832" spans="2:2" ht="16" x14ac:dyDescent="0.2">
      <c r="B13832" s="9"/>
    </row>
    <row r="13833" spans="2:2" ht="16" x14ac:dyDescent="0.2">
      <c r="B13833" s="9"/>
    </row>
    <row r="13834" spans="2:2" ht="16" x14ac:dyDescent="0.2">
      <c r="B13834" s="9"/>
    </row>
    <row r="13835" spans="2:2" ht="16" x14ac:dyDescent="0.2">
      <c r="B13835" s="9"/>
    </row>
    <row r="13836" spans="2:2" ht="16" x14ac:dyDescent="0.2">
      <c r="B13836" s="9"/>
    </row>
    <row r="13837" spans="2:2" ht="16" x14ac:dyDescent="0.2">
      <c r="B13837" s="9"/>
    </row>
    <row r="13838" spans="2:2" ht="16" x14ac:dyDescent="0.2">
      <c r="B13838" s="9"/>
    </row>
    <row r="13839" spans="2:2" ht="16" x14ac:dyDescent="0.2">
      <c r="B13839" s="9"/>
    </row>
    <row r="13840" spans="2:2" ht="16" x14ac:dyDescent="0.2">
      <c r="B13840" s="9"/>
    </row>
    <row r="13841" spans="2:2" ht="16" x14ac:dyDescent="0.2">
      <c r="B13841" s="9"/>
    </row>
    <row r="13842" spans="2:2" ht="16" x14ac:dyDescent="0.2">
      <c r="B13842" s="9"/>
    </row>
    <row r="13843" spans="2:2" ht="16" x14ac:dyDescent="0.2">
      <c r="B13843" s="9"/>
    </row>
    <row r="13844" spans="2:2" ht="16" x14ac:dyDescent="0.2">
      <c r="B13844" s="9"/>
    </row>
    <row r="13845" spans="2:2" ht="16" x14ac:dyDescent="0.2">
      <c r="B13845" s="9"/>
    </row>
    <row r="13846" spans="2:2" ht="16" x14ac:dyDescent="0.2">
      <c r="B13846" s="9"/>
    </row>
    <row r="13847" spans="2:2" ht="16" x14ac:dyDescent="0.2">
      <c r="B13847" s="9"/>
    </row>
    <row r="13848" spans="2:2" ht="16" x14ac:dyDescent="0.2">
      <c r="B13848" s="9"/>
    </row>
    <row r="13849" spans="2:2" ht="16" x14ac:dyDescent="0.2">
      <c r="B13849" s="9"/>
    </row>
    <row r="13850" spans="2:2" ht="16" x14ac:dyDescent="0.2">
      <c r="B13850" s="9"/>
    </row>
    <row r="13851" spans="2:2" ht="16" x14ac:dyDescent="0.2">
      <c r="B13851" s="9"/>
    </row>
    <row r="13852" spans="2:2" ht="16" x14ac:dyDescent="0.2">
      <c r="B13852" s="9"/>
    </row>
    <row r="13853" spans="2:2" ht="16" x14ac:dyDescent="0.2">
      <c r="B13853" s="9"/>
    </row>
    <row r="13854" spans="2:2" ht="16" x14ac:dyDescent="0.2">
      <c r="B13854" s="9"/>
    </row>
    <row r="13855" spans="2:2" ht="16" x14ac:dyDescent="0.2">
      <c r="B13855" s="9"/>
    </row>
    <row r="13856" spans="2:2" ht="16" x14ac:dyDescent="0.2">
      <c r="B13856" s="9"/>
    </row>
    <row r="13857" spans="2:2" ht="16" x14ac:dyDescent="0.2">
      <c r="B13857" s="9"/>
    </row>
    <row r="13858" spans="2:2" ht="16" x14ac:dyDescent="0.2">
      <c r="B13858" s="9"/>
    </row>
    <row r="13859" spans="2:2" ht="16" x14ac:dyDescent="0.2">
      <c r="B13859" s="9"/>
    </row>
    <row r="13860" spans="2:2" ht="16" x14ac:dyDescent="0.2">
      <c r="B13860" s="9"/>
    </row>
    <row r="13861" spans="2:2" ht="16" x14ac:dyDescent="0.2">
      <c r="B13861" s="9"/>
    </row>
    <row r="13862" spans="2:2" ht="16" x14ac:dyDescent="0.2">
      <c r="B13862" s="9"/>
    </row>
    <row r="13863" spans="2:2" ht="16" x14ac:dyDescent="0.2">
      <c r="B13863" s="9"/>
    </row>
    <row r="13864" spans="2:2" ht="16" x14ac:dyDescent="0.2">
      <c r="B13864" s="9"/>
    </row>
    <row r="13865" spans="2:2" ht="16" x14ac:dyDescent="0.2">
      <c r="B13865" s="9"/>
    </row>
    <row r="13866" spans="2:2" ht="16" x14ac:dyDescent="0.2">
      <c r="B13866" s="9"/>
    </row>
    <row r="13867" spans="2:2" ht="16" x14ac:dyDescent="0.2">
      <c r="B13867" s="9"/>
    </row>
    <row r="13868" spans="2:2" ht="16" x14ac:dyDescent="0.2">
      <c r="B13868" s="9"/>
    </row>
    <row r="13869" spans="2:2" ht="16" x14ac:dyDescent="0.2">
      <c r="B13869" s="9"/>
    </row>
    <row r="13870" spans="2:2" ht="16" x14ac:dyDescent="0.2">
      <c r="B13870" s="9"/>
    </row>
    <row r="13871" spans="2:2" ht="16" x14ac:dyDescent="0.2">
      <c r="B13871" s="9"/>
    </row>
    <row r="13872" spans="2:2" ht="16" x14ac:dyDescent="0.2">
      <c r="B13872" s="9"/>
    </row>
    <row r="13873" spans="2:2" ht="16" x14ac:dyDescent="0.2">
      <c r="B13873" s="9"/>
    </row>
    <row r="13874" spans="2:2" ht="16" x14ac:dyDescent="0.2">
      <c r="B13874" s="9"/>
    </row>
    <row r="13875" spans="2:2" ht="16" x14ac:dyDescent="0.2">
      <c r="B13875" s="9"/>
    </row>
    <row r="13876" spans="2:2" ht="16" x14ac:dyDescent="0.2">
      <c r="B13876" s="9"/>
    </row>
    <row r="13877" spans="2:2" ht="16" x14ac:dyDescent="0.2">
      <c r="B13877" s="9"/>
    </row>
    <row r="13878" spans="2:2" ht="16" x14ac:dyDescent="0.2">
      <c r="B13878" s="9"/>
    </row>
    <row r="13879" spans="2:2" ht="16" x14ac:dyDescent="0.2">
      <c r="B13879" s="9"/>
    </row>
    <row r="13880" spans="2:2" ht="16" x14ac:dyDescent="0.2">
      <c r="B13880" s="9"/>
    </row>
    <row r="13881" spans="2:2" ht="16" x14ac:dyDescent="0.2">
      <c r="B13881" s="9"/>
    </row>
    <row r="13882" spans="2:2" ht="16" x14ac:dyDescent="0.2">
      <c r="B13882" s="9"/>
    </row>
    <row r="13883" spans="2:2" ht="16" x14ac:dyDescent="0.2">
      <c r="B13883" s="9"/>
    </row>
    <row r="13884" spans="2:2" ht="16" x14ac:dyDescent="0.2">
      <c r="B13884" s="9"/>
    </row>
    <row r="13885" spans="2:2" ht="16" x14ac:dyDescent="0.2">
      <c r="B13885" s="9"/>
    </row>
    <row r="13886" spans="2:2" ht="16" x14ac:dyDescent="0.2">
      <c r="B13886" s="9"/>
    </row>
    <row r="13887" spans="2:2" ht="16" x14ac:dyDescent="0.2">
      <c r="B13887" s="9"/>
    </row>
    <row r="13888" spans="2:2" ht="16" x14ac:dyDescent="0.2">
      <c r="B13888" s="9"/>
    </row>
    <row r="13889" spans="2:2" ht="16" x14ac:dyDescent="0.2">
      <c r="B13889" s="9"/>
    </row>
    <row r="13890" spans="2:2" ht="16" x14ac:dyDescent="0.2">
      <c r="B13890" s="9"/>
    </row>
    <row r="13891" spans="2:2" ht="16" x14ac:dyDescent="0.2">
      <c r="B13891" s="9"/>
    </row>
    <row r="13892" spans="2:2" ht="16" x14ac:dyDescent="0.2">
      <c r="B13892" s="9"/>
    </row>
    <row r="13893" spans="2:2" ht="16" x14ac:dyDescent="0.2">
      <c r="B13893" s="9"/>
    </row>
    <row r="13894" spans="2:2" ht="16" x14ac:dyDescent="0.2">
      <c r="B13894" s="9"/>
    </row>
    <row r="13895" spans="2:2" ht="16" x14ac:dyDescent="0.2">
      <c r="B13895" s="9"/>
    </row>
    <row r="13896" spans="2:2" ht="16" x14ac:dyDescent="0.2">
      <c r="B13896" s="9"/>
    </row>
    <row r="13897" spans="2:2" ht="16" x14ac:dyDescent="0.2">
      <c r="B13897" s="9"/>
    </row>
    <row r="13898" spans="2:2" ht="16" x14ac:dyDescent="0.2">
      <c r="B13898" s="9"/>
    </row>
    <row r="13899" spans="2:2" ht="16" x14ac:dyDescent="0.2">
      <c r="B13899" s="9"/>
    </row>
    <row r="13900" spans="2:2" ht="16" x14ac:dyDescent="0.2">
      <c r="B13900" s="9"/>
    </row>
    <row r="13901" spans="2:2" ht="16" x14ac:dyDescent="0.2">
      <c r="B13901" s="9"/>
    </row>
    <row r="13902" spans="2:2" ht="16" x14ac:dyDescent="0.2">
      <c r="B13902" s="9"/>
    </row>
    <row r="13903" spans="2:2" ht="16" x14ac:dyDescent="0.2">
      <c r="B13903" s="9"/>
    </row>
    <row r="13904" spans="2:2" ht="16" x14ac:dyDescent="0.2">
      <c r="B13904" s="9"/>
    </row>
    <row r="13905" spans="2:2" ht="16" x14ac:dyDescent="0.2">
      <c r="B13905" s="9"/>
    </row>
    <row r="13906" spans="2:2" ht="16" x14ac:dyDescent="0.2">
      <c r="B13906" s="9"/>
    </row>
    <row r="13907" spans="2:2" ht="16" x14ac:dyDescent="0.2">
      <c r="B13907" s="9"/>
    </row>
    <row r="13908" spans="2:2" ht="16" x14ac:dyDescent="0.2">
      <c r="B13908" s="9"/>
    </row>
    <row r="13909" spans="2:2" ht="16" x14ac:dyDescent="0.2">
      <c r="B13909" s="9"/>
    </row>
    <row r="13910" spans="2:2" ht="16" x14ac:dyDescent="0.2">
      <c r="B13910" s="9"/>
    </row>
    <row r="13911" spans="2:2" ht="16" x14ac:dyDescent="0.2">
      <c r="B13911" s="9"/>
    </row>
    <row r="13912" spans="2:2" ht="16" x14ac:dyDescent="0.2">
      <c r="B13912" s="9"/>
    </row>
    <row r="13913" spans="2:2" ht="16" x14ac:dyDescent="0.2">
      <c r="B13913" s="9"/>
    </row>
    <row r="13914" spans="2:2" ht="16" x14ac:dyDescent="0.2">
      <c r="B13914" s="9"/>
    </row>
    <row r="13915" spans="2:2" ht="16" x14ac:dyDescent="0.2">
      <c r="B13915" s="9"/>
    </row>
    <row r="13916" spans="2:2" ht="16" x14ac:dyDescent="0.2">
      <c r="B13916" s="9"/>
    </row>
    <row r="13917" spans="2:2" ht="16" x14ac:dyDescent="0.2">
      <c r="B13917" s="9"/>
    </row>
    <row r="13918" spans="2:2" ht="16" x14ac:dyDescent="0.2">
      <c r="B13918" s="9"/>
    </row>
    <row r="13919" spans="2:2" ht="16" x14ac:dyDescent="0.2">
      <c r="B13919" s="9"/>
    </row>
    <row r="13920" spans="2:2" ht="16" x14ac:dyDescent="0.2">
      <c r="B13920" s="9"/>
    </row>
    <row r="13921" spans="2:2" ht="16" x14ac:dyDescent="0.2">
      <c r="B13921" s="9"/>
    </row>
    <row r="13922" spans="2:2" ht="16" x14ac:dyDescent="0.2">
      <c r="B13922" s="9"/>
    </row>
    <row r="13923" spans="2:2" ht="16" x14ac:dyDescent="0.2">
      <c r="B13923" s="9"/>
    </row>
    <row r="13924" spans="2:2" ht="16" x14ac:dyDescent="0.2">
      <c r="B13924" s="9"/>
    </row>
    <row r="13925" spans="2:2" ht="16" x14ac:dyDescent="0.2">
      <c r="B13925" s="9"/>
    </row>
    <row r="13926" spans="2:2" ht="16" x14ac:dyDescent="0.2">
      <c r="B13926" s="9"/>
    </row>
    <row r="13927" spans="2:2" ht="16" x14ac:dyDescent="0.2">
      <c r="B13927" s="9"/>
    </row>
    <row r="13928" spans="2:2" ht="16" x14ac:dyDescent="0.2">
      <c r="B13928" s="9"/>
    </row>
    <row r="13929" spans="2:2" ht="16" x14ac:dyDescent="0.2">
      <c r="B13929" s="9"/>
    </row>
    <row r="13930" spans="2:2" ht="16" x14ac:dyDescent="0.2">
      <c r="B13930" s="9"/>
    </row>
    <row r="13931" spans="2:2" ht="16" x14ac:dyDescent="0.2">
      <c r="B13931" s="9"/>
    </row>
    <row r="13932" spans="2:2" ht="16" x14ac:dyDescent="0.2">
      <c r="B13932" s="9"/>
    </row>
    <row r="13933" spans="2:2" ht="16" x14ac:dyDescent="0.2">
      <c r="B13933" s="9"/>
    </row>
    <row r="13934" spans="2:2" ht="16" x14ac:dyDescent="0.2">
      <c r="B13934" s="9"/>
    </row>
    <row r="13935" spans="2:2" ht="16" x14ac:dyDescent="0.2">
      <c r="B13935" s="9"/>
    </row>
    <row r="13936" spans="2:2" ht="16" x14ac:dyDescent="0.2">
      <c r="B13936" s="9"/>
    </row>
    <row r="13937" spans="2:2" ht="16" x14ac:dyDescent="0.2">
      <c r="B13937" s="9"/>
    </row>
    <row r="13938" spans="2:2" ht="16" x14ac:dyDescent="0.2">
      <c r="B13938" s="9"/>
    </row>
    <row r="13939" spans="2:2" ht="16" x14ac:dyDescent="0.2">
      <c r="B13939" s="9"/>
    </row>
    <row r="13940" spans="2:2" ht="16" x14ac:dyDescent="0.2">
      <c r="B13940" s="9"/>
    </row>
    <row r="13941" spans="2:2" ht="16" x14ac:dyDescent="0.2">
      <c r="B13941" s="9"/>
    </row>
    <row r="13942" spans="2:2" ht="16" x14ac:dyDescent="0.2">
      <c r="B13942" s="9"/>
    </row>
    <row r="13943" spans="2:2" ht="16" x14ac:dyDescent="0.2">
      <c r="B13943" s="9"/>
    </row>
    <row r="13944" spans="2:2" ht="16" x14ac:dyDescent="0.2">
      <c r="B13944" s="9"/>
    </row>
    <row r="13945" spans="2:2" ht="16" x14ac:dyDescent="0.2">
      <c r="B13945" s="9"/>
    </row>
    <row r="13946" spans="2:2" ht="16" x14ac:dyDescent="0.2">
      <c r="B13946" s="9"/>
    </row>
    <row r="13947" spans="2:2" ht="16" x14ac:dyDescent="0.2">
      <c r="B13947" s="9"/>
    </row>
    <row r="13948" spans="2:2" ht="16" x14ac:dyDescent="0.2">
      <c r="B13948" s="9"/>
    </row>
    <row r="13949" spans="2:2" ht="16" x14ac:dyDescent="0.2">
      <c r="B13949" s="9"/>
    </row>
    <row r="13950" spans="2:2" ht="16" x14ac:dyDescent="0.2">
      <c r="B13950" s="9"/>
    </row>
    <row r="13951" spans="2:2" ht="16" x14ac:dyDescent="0.2">
      <c r="B13951" s="9"/>
    </row>
    <row r="13952" spans="2:2" ht="16" x14ac:dyDescent="0.2">
      <c r="B13952" s="9"/>
    </row>
    <row r="13953" spans="2:2" ht="16" x14ac:dyDescent="0.2">
      <c r="B13953" s="9"/>
    </row>
    <row r="13954" spans="2:2" ht="16" x14ac:dyDescent="0.2">
      <c r="B13954" s="9"/>
    </row>
    <row r="13955" spans="2:2" ht="16" x14ac:dyDescent="0.2">
      <c r="B13955" s="9"/>
    </row>
    <row r="13956" spans="2:2" ht="16" x14ac:dyDescent="0.2">
      <c r="B13956" s="9"/>
    </row>
    <row r="13957" spans="2:2" ht="16" x14ac:dyDescent="0.2">
      <c r="B13957" s="9"/>
    </row>
    <row r="13958" spans="2:2" ht="16" x14ac:dyDescent="0.2">
      <c r="B13958" s="9"/>
    </row>
    <row r="13959" spans="2:2" ht="16" x14ac:dyDescent="0.2">
      <c r="B13959" s="9"/>
    </row>
    <row r="13960" spans="2:2" ht="16" x14ac:dyDescent="0.2">
      <c r="B13960" s="9"/>
    </row>
    <row r="13961" spans="2:2" ht="16" x14ac:dyDescent="0.2">
      <c r="B13961" s="9"/>
    </row>
    <row r="13962" spans="2:2" ht="16" x14ac:dyDescent="0.2">
      <c r="B13962" s="9"/>
    </row>
    <row r="13963" spans="2:2" ht="16" x14ac:dyDescent="0.2">
      <c r="B13963" s="9"/>
    </row>
    <row r="13964" spans="2:2" ht="16" x14ac:dyDescent="0.2">
      <c r="B13964" s="9"/>
    </row>
    <row r="13965" spans="2:2" ht="16" x14ac:dyDescent="0.2">
      <c r="B13965" s="9"/>
    </row>
    <row r="13966" spans="2:2" ht="16" x14ac:dyDescent="0.2">
      <c r="B13966" s="9"/>
    </row>
    <row r="13967" spans="2:2" ht="16" x14ac:dyDescent="0.2">
      <c r="B13967" s="9"/>
    </row>
    <row r="13968" spans="2:2" ht="16" x14ac:dyDescent="0.2">
      <c r="B13968" s="9"/>
    </row>
    <row r="13969" spans="2:2" ht="16" x14ac:dyDescent="0.2">
      <c r="B13969" s="9"/>
    </row>
    <row r="13970" spans="2:2" ht="16" x14ac:dyDescent="0.2">
      <c r="B13970" s="9"/>
    </row>
    <row r="13971" spans="2:2" ht="16" x14ac:dyDescent="0.2">
      <c r="B13971" s="9"/>
    </row>
    <row r="13972" spans="2:2" ht="16" x14ac:dyDescent="0.2">
      <c r="B13972" s="9"/>
    </row>
    <row r="13973" spans="2:2" ht="16" x14ac:dyDescent="0.2">
      <c r="B13973" s="9"/>
    </row>
    <row r="13974" spans="2:2" ht="16" x14ac:dyDescent="0.2">
      <c r="B13974" s="9"/>
    </row>
    <row r="13975" spans="2:2" ht="16" x14ac:dyDescent="0.2">
      <c r="B13975" s="9"/>
    </row>
    <row r="13976" spans="2:2" ht="16" x14ac:dyDescent="0.2">
      <c r="B13976" s="9"/>
    </row>
    <row r="13977" spans="2:2" ht="16" x14ac:dyDescent="0.2">
      <c r="B13977" s="9"/>
    </row>
    <row r="13978" spans="2:2" ht="16" x14ac:dyDescent="0.2">
      <c r="B13978" s="9"/>
    </row>
    <row r="13979" spans="2:2" ht="16" x14ac:dyDescent="0.2">
      <c r="B13979" s="9"/>
    </row>
    <row r="13980" spans="2:2" ht="16" x14ac:dyDescent="0.2">
      <c r="B13980" s="9"/>
    </row>
    <row r="13981" spans="2:2" ht="16" x14ac:dyDescent="0.2">
      <c r="B13981" s="9"/>
    </row>
    <row r="13982" spans="2:2" ht="16" x14ac:dyDescent="0.2">
      <c r="B13982" s="9"/>
    </row>
    <row r="13983" spans="2:2" ht="16" x14ac:dyDescent="0.2">
      <c r="B13983" s="9"/>
    </row>
    <row r="13984" spans="2:2" ht="16" x14ac:dyDescent="0.2">
      <c r="B13984" s="9"/>
    </row>
    <row r="13985" spans="2:2" ht="16" x14ac:dyDescent="0.2">
      <c r="B13985" s="9"/>
    </row>
    <row r="13986" spans="2:2" ht="16" x14ac:dyDescent="0.2">
      <c r="B13986" s="9"/>
    </row>
    <row r="13987" spans="2:2" ht="16" x14ac:dyDescent="0.2">
      <c r="B13987" s="9"/>
    </row>
    <row r="13988" spans="2:2" ht="16" x14ac:dyDescent="0.2">
      <c r="B13988" s="9"/>
    </row>
    <row r="13989" spans="2:2" ht="16" x14ac:dyDescent="0.2">
      <c r="B13989" s="9"/>
    </row>
    <row r="13990" spans="2:2" ht="16" x14ac:dyDescent="0.2">
      <c r="B13990" s="9"/>
    </row>
    <row r="13991" spans="2:2" ht="16" x14ac:dyDescent="0.2">
      <c r="B13991" s="9"/>
    </row>
    <row r="13992" spans="2:2" ht="16" x14ac:dyDescent="0.2">
      <c r="B13992" s="9"/>
    </row>
    <row r="13993" spans="2:2" ht="16" x14ac:dyDescent="0.2">
      <c r="B13993" s="9"/>
    </row>
    <row r="13994" spans="2:2" ht="16" x14ac:dyDescent="0.2">
      <c r="B13994" s="9"/>
    </row>
    <row r="13995" spans="2:2" ht="16" x14ac:dyDescent="0.2">
      <c r="B13995" s="9"/>
    </row>
    <row r="13996" spans="2:2" ht="16" x14ac:dyDescent="0.2">
      <c r="B13996" s="9"/>
    </row>
    <row r="13997" spans="2:2" ht="16" x14ac:dyDescent="0.2">
      <c r="B13997" s="9"/>
    </row>
    <row r="13998" spans="2:2" ht="16" x14ac:dyDescent="0.2">
      <c r="B13998" s="9"/>
    </row>
    <row r="13999" spans="2:2" ht="16" x14ac:dyDescent="0.2">
      <c r="B13999" s="9"/>
    </row>
    <row r="14000" spans="2:2" ht="16" x14ac:dyDescent="0.2">
      <c r="B14000" s="9"/>
    </row>
    <row r="14001" spans="2:2" ht="16" x14ac:dyDescent="0.2">
      <c r="B14001" s="9"/>
    </row>
    <row r="14002" spans="2:2" ht="16" x14ac:dyDescent="0.2">
      <c r="B14002" s="9"/>
    </row>
    <row r="14003" spans="2:2" ht="16" x14ac:dyDescent="0.2">
      <c r="B14003" s="9"/>
    </row>
    <row r="14004" spans="2:2" ht="16" x14ac:dyDescent="0.2">
      <c r="B14004" s="9"/>
    </row>
    <row r="14005" spans="2:2" ht="16" x14ac:dyDescent="0.2">
      <c r="B14005" s="9"/>
    </row>
    <row r="14006" spans="2:2" ht="16" x14ac:dyDescent="0.2">
      <c r="B14006" s="9"/>
    </row>
    <row r="14007" spans="2:2" ht="16" x14ac:dyDescent="0.2">
      <c r="B14007" s="9"/>
    </row>
    <row r="14008" spans="2:2" ht="16" x14ac:dyDescent="0.2">
      <c r="B14008" s="9"/>
    </row>
    <row r="14009" spans="2:2" ht="16" x14ac:dyDescent="0.2">
      <c r="B14009" s="9"/>
    </row>
    <row r="14010" spans="2:2" ht="16" x14ac:dyDescent="0.2">
      <c r="B14010" s="9"/>
    </row>
    <row r="14011" spans="2:2" ht="16" x14ac:dyDescent="0.2">
      <c r="B14011" s="9"/>
    </row>
    <row r="14012" spans="2:2" ht="16" x14ac:dyDescent="0.2">
      <c r="B14012" s="9"/>
    </row>
    <row r="14013" spans="2:2" ht="16" x14ac:dyDescent="0.2">
      <c r="B14013" s="9"/>
    </row>
    <row r="14014" spans="2:2" ht="16" x14ac:dyDescent="0.2">
      <c r="B14014" s="9"/>
    </row>
    <row r="14015" spans="2:2" ht="16" x14ac:dyDescent="0.2">
      <c r="B14015" s="9"/>
    </row>
    <row r="14016" spans="2:2" ht="16" x14ac:dyDescent="0.2">
      <c r="B14016" s="9"/>
    </row>
    <row r="14017" spans="2:2" ht="16" x14ac:dyDescent="0.2">
      <c r="B14017" s="9"/>
    </row>
    <row r="14018" spans="2:2" ht="16" x14ac:dyDescent="0.2">
      <c r="B14018" s="9"/>
    </row>
    <row r="14019" spans="2:2" ht="16" x14ac:dyDescent="0.2">
      <c r="B14019" s="9"/>
    </row>
    <row r="14020" spans="2:2" ht="16" x14ac:dyDescent="0.2">
      <c r="B14020" s="9"/>
    </row>
    <row r="14021" spans="2:2" ht="16" x14ac:dyDescent="0.2">
      <c r="B14021" s="9"/>
    </row>
    <row r="14022" spans="2:2" ht="16" x14ac:dyDescent="0.2">
      <c r="B14022" s="9"/>
    </row>
    <row r="14023" spans="2:2" ht="16" x14ac:dyDescent="0.2">
      <c r="B14023" s="9"/>
    </row>
    <row r="14024" spans="2:2" ht="16" x14ac:dyDescent="0.2">
      <c r="B14024" s="9"/>
    </row>
    <row r="14025" spans="2:2" ht="16" x14ac:dyDescent="0.2">
      <c r="B14025" s="9"/>
    </row>
    <row r="14026" spans="2:2" ht="16" x14ac:dyDescent="0.2">
      <c r="B14026" s="9"/>
    </row>
    <row r="14027" spans="2:2" ht="16" x14ac:dyDescent="0.2">
      <c r="B14027" s="9"/>
    </row>
    <row r="14028" spans="2:2" ht="16" x14ac:dyDescent="0.2">
      <c r="B14028" s="9"/>
    </row>
    <row r="14029" spans="2:2" ht="16" x14ac:dyDescent="0.2">
      <c r="B14029" s="9"/>
    </row>
    <row r="14030" spans="2:2" ht="16" x14ac:dyDescent="0.2">
      <c r="B14030" s="9"/>
    </row>
    <row r="14031" spans="2:2" ht="16" x14ac:dyDescent="0.2">
      <c r="B14031" s="9"/>
    </row>
    <row r="14032" spans="2:2" ht="16" x14ac:dyDescent="0.2">
      <c r="B14032" s="9"/>
    </row>
    <row r="14033" spans="2:2" ht="16" x14ac:dyDescent="0.2">
      <c r="B14033" s="9"/>
    </row>
    <row r="14034" spans="2:2" ht="16" x14ac:dyDescent="0.2">
      <c r="B14034" s="9"/>
    </row>
    <row r="14035" spans="2:2" ht="16" x14ac:dyDescent="0.2">
      <c r="B14035" s="9"/>
    </row>
    <row r="14036" spans="2:2" ht="16" x14ac:dyDescent="0.2">
      <c r="B14036" s="9"/>
    </row>
    <row r="14037" spans="2:2" ht="16" x14ac:dyDescent="0.2">
      <c r="B14037" s="9"/>
    </row>
    <row r="14038" spans="2:2" ht="16" x14ac:dyDescent="0.2">
      <c r="B14038" s="9"/>
    </row>
    <row r="14039" spans="2:2" ht="16" x14ac:dyDescent="0.2">
      <c r="B14039" s="9"/>
    </row>
    <row r="14040" spans="2:2" ht="16" x14ac:dyDescent="0.2">
      <c r="B14040" s="9"/>
    </row>
    <row r="14041" spans="2:2" ht="16" x14ac:dyDescent="0.2">
      <c r="B14041" s="9"/>
    </row>
    <row r="14042" spans="2:2" ht="16" x14ac:dyDescent="0.2">
      <c r="B14042" s="9"/>
    </row>
    <row r="14043" spans="2:2" ht="16" x14ac:dyDescent="0.2">
      <c r="B14043" s="9"/>
    </row>
    <row r="14044" spans="2:2" ht="16" x14ac:dyDescent="0.2">
      <c r="B14044" s="9"/>
    </row>
    <row r="14045" spans="2:2" ht="16" x14ac:dyDescent="0.2">
      <c r="B14045" s="9"/>
    </row>
    <row r="14046" spans="2:2" ht="16" x14ac:dyDescent="0.2">
      <c r="B14046" s="9"/>
    </row>
    <row r="14047" spans="2:2" ht="16" x14ac:dyDescent="0.2">
      <c r="B14047" s="9"/>
    </row>
    <row r="14048" spans="2:2" ht="16" x14ac:dyDescent="0.2">
      <c r="B14048" s="9"/>
    </row>
    <row r="14049" spans="2:2" ht="16" x14ac:dyDescent="0.2">
      <c r="B14049" s="9"/>
    </row>
    <row r="14050" spans="2:2" ht="16" x14ac:dyDescent="0.2">
      <c r="B14050" s="9"/>
    </row>
    <row r="14051" spans="2:2" ht="16" x14ac:dyDescent="0.2">
      <c r="B14051" s="9"/>
    </row>
    <row r="14052" spans="2:2" ht="16" x14ac:dyDescent="0.2">
      <c r="B14052" s="9"/>
    </row>
    <row r="14053" spans="2:2" ht="16" x14ac:dyDescent="0.2">
      <c r="B14053" s="9"/>
    </row>
    <row r="14054" spans="2:2" ht="16" x14ac:dyDescent="0.2">
      <c r="B14054" s="9"/>
    </row>
    <row r="14055" spans="2:2" ht="16" x14ac:dyDescent="0.2">
      <c r="B14055" s="9"/>
    </row>
    <row r="14056" spans="2:2" ht="16" x14ac:dyDescent="0.2">
      <c r="B14056" s="9"/>
    </row>
    <row r="14057" spans="2:2" ht="16" x14ac:dyDescent="0.2">
      <c r="B14057" s="9"/>
    </row>
    <row r="14058" spans="2:2" ht="16" x14ac:dyDescent="0.2">
      <c r="B14058" s="9"/>
    </row>
    <row r="14059" spans="2:2" ht="16" x14ac:dyDescent="0.2">
      <c r="B14059" s="9"/>
    </row>
    <row r="14060" spans="2:2" ht="16" x14ac:dyDescent="0.2">
      <c r="B14060" s="9"/>
    </row>
    <row r="14061" spans="2:2" ht="16" x14ac:dyDescent="0.2">
      <c r="B14061" s="9"/>
    </row>
    <row r="14062" spans="2:2" ht="16" x14ac:dyDescent="0.2">
      <c r="B14062" s="9"/>
    </row>
    <row r="14063" spans="2:2" ht="16" x14ac:dyDescent="0.2">
      <c r="B14063" s="9"/>
    </row>
    <row r="14064" spans="2:2" ht="16" x14ac:dyDescent="0.2">
      <c r="B14064" s="9"/>
    </row>
    <row r="14065" spans="2:2" ht="16" x14ac:dyDescent="0.2">
      <c r="B14065" s="9"/>
    </row>
    <row r="14066" spans="2:2" ht="16" x14ac:dyDescent="0.2">
      <c r="B14066" s="9"/>
    </row>
    <row r="14067" spans="2:2" ht="16" x14ac:dyDescent="0.2">
      <c r="B14067" s="9"/>
    </row>
    <row r="14068" spans="2:2" ht="16" x14ac:dyDescent="0.2">
      <c r="B14068" s="9"/>
    </row>
    <row r="14069" spans="2:2" ht="16" x14ac:dyDescent="0.2">
      <c r="B14069" s="9"/>
    </row>
    <row r="14070" spans="2:2" ht="16" x14ac:dyDescent="0.2">
      <c r="B14070" s="9"/>
    </row>
    <row r="14071" spans="2:2" ht="16" x14ac:dyDescent="0.2">
      <c r="B14071" s="9"/>
    </row>
    <row r="14072" spans="2:2" ht="16" x14ac:dyDescent="0.2">
      <c r="B14072" s="9"/>
    </row>
    <row r="14073" spans="2:2" ht="16" x14ac:dyDescent="0.2">
      <c r="B14073" s="9"/>
    </row>
    <row r="14074" spans="2:2" ht="16" x14ac:dyDescent="0.2">
      <c r="B14074" s="9"/>
    </row>
    <row r="14075" spans="2:2" ht="16" x14ac:dyDescent="0.2">
      <c r="B14075" s="9"/>
    </row>
    <row r="14076" spans="2:2" ht="16" x14ac:dyDescent="0.2">
      <c r="B14076" s="9"/>
    </row>
    <row r="14077" spans="2:2" ht="16" x14ac:dyDescent="0.2">
      <c r="B14077" s="9"/>
    </row>
    <row r="14078" spans="2:2" ht="16" x14ac:dyDescent="0.2">
      <c r="B14078" s="9"/>
    </row>
    <row r="14079" spans="2:2" ht="16" x14ac:dyDescent="0.2">
      <c r="B14079" s="9"/>
    </row>
    <row r="14080" spans="2:2" ht="16" x14ac:dyDescent="0.2">
      <c r="B14080" s="9"/>
    </row>
    <row r="14081" spans="2:2" ht="16" x14ac:dyDescent="0.2">
      <c r="B14081" s="9"/>
    </row>
    <row r="14082" spans="2:2" ht="16" x14ac:dyDescent="0.2">
      <c r="B14082" s="9"/>
    </row>
    <row r="14083" spans="2:2" ht="16" x14ac:dyDescent="0.2">
      <c r="B14083" s="9"/>
    </row>
    <row r="14084" spans="2:2" ht="16" x14ac:dyDescent="0.2">
      <c r="B14084" s="9"/>
    </row>
    <row r="14085" spans="2:2" ht="16" x14ac:dyDescent="0.2">
      <c r="B14085" s="9"/>
    </row>
    <row r="14086" spans="2:2" ht="16" x14ac:dyDescent="0.2">
      <c r="B14086" s="9"/>
    </row>
    <row r="14087" spans="2:2" ht="16" x14ac:dyDescent="0.2">
      <c r="B14087" s="9"/>
    </row>
    <row r="14088" spans="2:2" ht="16" x14ac:dyDescent="0.2">
      <c r="B14088" s="9"/>
    </row>
    <row r="14089" spans="2:2" ht="16" x14ac:dyDescent="0.2">
      <c r="B14089" s="9"/>
    </row>
    <row r="14090" spans="2:2" ht="16" x14ac:dyDescent="0.2">
      <c r="B14090" s="9"/>
    </row>
    <row r="14091" spans="2:2" ht="16" x14ac:dyDescent="0.2">
      <c r="B14091" s="9"/>
    </row>
    <row r="14092" spans="2:2" ht="16" x14ac:dyDescent="0.2">
      <c r="B14092" s="9"/>
    </row>
    <row r="14093" spans="2:2" ht="16" x14ac:dyDescent="0.2">
      <c r="B14093" s="9"/>
    </row>
    <row r="14094" spans="2:2" ht="16" x14ac:dyDescent="0.2">
      <c r="B14094" s="9"/>
    </row>
    <row r="14095" spans="2:2" ht="16" x14ac:dyDescent="0.2">
      <c r="B14095" s="9"/>
    </row>
    <row r="14096" spans="2:2" ht="16" x14ac:dyDescent="0.2">
      <c r="B14096" s="9"/>
    </row>
    <row r="14097" spans="2:2" ht="16" x14ac:dyDescent="0.2">
      <c r="B14097" s="9"/>
    </row>
    <row r="14098" spans="2:2" ht="16" x14ac:dyDescent="0.2">
      <c r="B14098" s="9"/>
    </row>
    <row r="14099" spans="2:2" ht="16" x14ac:dyDescent="0.2">
      <c r="B14099" s="9"/>
    </row>
    <row r="14100" spans="2:2" ht="16" x14ac:dyDescent="0.2">
      <c r="B14100" s="9"/>
    </row>
    <row r="14101" spans="2:2" ht="16" x14ac:dyDescent="0.2">
      <c r="B14101" s="9"/>
    </row>
    <row r="14102" spans="2:2" ht="16" x14ac:dyDescent="0.2">
      <c r="B14102" s="9"/>
    </row>
    <row r="14103" spans="2:2" ht="16" x14ac:dyDescent="0.2">
      <c r="B14103" s="9"/>
    </row>
    <row r="14104" spans="2:2" ht="16" x14ac:dyDescent="0.2">
      <c r="B14104" s="9"/>
    </row>
    <row r="14105" spans="2:2" ht="16" x14ac:dyDescent="0.2">
      <c r="B14105" s="9"/>
    </row>
    <row r="14106" spans="2:2" ht="16" x14ac:dyDescent="0.2">
      <c r="B14106" s="9"/>
    </row>
    <row r="14107" spans="2:2" ht="16" x14ac:dyDescent="0.2">
      <c r="B14107" s="9"/>
    </row>
    <row r="14108" spans="2:2" ht="16" x14ac:dyDescent="0.2">
      <c r="B14108" s="9"/>
    </row>
    <row r="14109" spans="2:2" ht="16" x14ac:dyDescent="0.2">
      <c r="B14109" s="9"/>
    </row>
    <row r="14110" spans="2:2" ht="16" x14ac:dyDescent="0.2">
      <c r="B14110" s="9"/>
    </row>
    <row r="14111" spans="2:2" ht="16" x14ac:dyDescent="0.2">
      <c r="B14111" s="9"/>
    </row>
    <row r="14112" spans="2:2" ht="16" x14ac:dyDescent="0.2">
      <c r="B14112" s="9"/>
    </row>
    <row r="14113" spans="2:2" ht="16" x14ac:dyDescent="0.2">
      <c r="B14113" s="9"/>
    </row>
    <row r="14114" spans="2:2" ht="16" x14ac:dyDescent="0.2">
      <c r="B14114" s="9"/>
    </row>
    <row r="14115" spans="2:2" ht="16" x14ac:dyDescent="0.2">
      <c r="B14115" s="9"/>
    </row>
    <row r="14116" spans="2:2" ht="16" x14ac:dyDescent="0.2">
      <c r="B14116" s="9"/>
    </row>
    <row r="14117" spans="2:2" ht="16" x14ac:dyDescent="0.2">
      <c r="B14117" s="9"/>
    </row>
    <row r="14118" spans="2:2" ht="16" x14ac:dyDescent="0.2">
      <c r="B14118" s="9"/>
    </row>
    <row r="14119" spans="2:2" ht="16" x14ac:dyDescent="0.2">
      <c r="B14119" s="9"/>
    </row>
    <row r="14120" spans="2:2" ht="16" x14ac:dyDescent="0.2">
      <c r="B14120" s="9"/>
    </row>
    <row r="14121" spans="2:2" ht="16" x14ac:dyDescent="0.2">
      <c r="B14121" s="9"/>
    </row>
    <row r="14122" spans="2:2" ht="16" x14ac:dyDescent="0.2">
      <c r="B14122" s="9"/>
    </row>
    <row r="14123" spans="2:2" ht="16" x14ac:dyDescent="0.2">
      <c r="B14123" s="9"/>
    </row>
    <row r="14124" spans="2:2" ht="16" x14ac:dyDescent="0.2">
      <c r="B14124" s="9"/>
    </row>
    <row r="14125" spans="2:2" ht="16" x14ac:dyDescent="0.2">
      <c r="B14125" s="9"/>
    </row>
    <row r="14126" spans="2:2" ht="16" x14ac:dyDescent="0.2">
      <c r="B14126" s="9"/>
    </row>
    <row r="14127" spans="2:2" ht="16" x14ac:dyDescent="0.2">
      <c r="B14127" s="9"/>
    </row>
    <row r="14128" spans="2:2" ht="16" x14ac:dyDescent="0.2">
      <c r="B14128" s="9"/>
    </row>
    <row r="14129" spans="2:2" ht="16" x14ac:dyDescent="0.2">
      <c r="B14129" s="9"/>
    </row>
    <row r="14130" spans="2:2" ht="16" x14ac:dyDescent="0.2">
      <c r="B14130" s="9"/>
    </row>
    <row r="14131" spans="2:2" ht="16" x14ac:dyDescent="0.2">
      <c r="B14131" s="9"/>
    </row>
    <row r="14132" spans="2:2" ht="16" x14ac:dyDescent="0.2">
      <c r="B14132" s="9"/>
    </row>
    <row r="14133" spans="2:2" ht="16" x14ac:dyDescent="0.2">
      <c r="B14133" s="9"/>
    </row>
    <row r="14134" spans="2:2" ht="16" x14ac:dyDescent="0.2">
      <c r="B14134" s="9"/>
    </row>
    <row r="14135" spans="2:2" ht="16" x14ac:dyDescent="0.2">
      <c r="B14135" s="9"/>
    </row>
    <row r="14136" spans="2:2" ht="16" x14ac:dyDescent="0.2">
      <c r="B14136" s="9"/>
    </row>
    <row r="14137" spans="2:2" ht="16" x14ac:dyDescent="0.2">
      <c r="B14137" s="9"/>
    </row>
    <row r="14138" spans="2:2" ht="16" x14ac:dyDescent="0.2">
      <c r="B14138" s="9"/>
    </row>
    <row r="14139" spans="2:2" ht="16" x14ac:dyDescent="0.2">
      <c r="B14139" s="9"/>
    </row>
    <row r="14140" spans="2:2" ht="16" x14ac:dyDescent="0.2">
      <c r="B14140" s="9"/>
    </row>
    <row r="14141" spans="2:2" ht="16" x14ac:dyDescent="0.2">
      <c r="B14141" s="9"/>
    </row>
    <row r="14142" spans="2:2" ht="16" x14ac:dyDescent="0.2">
      <c r="B14142" s="9"/>
    </row>
    <row r="14143" spans="2:2" ht="16" x14ac:dyDescent="0.2">
      <c r="B14143" s="9"/>
    </row>
    <row r="14144" spans="2:2" ht="16" x14ac:dyDescent="0.2">
      <c r="B14144" s="9"/>
    </row>
    <row r="14145" spans="2:2" ht="16" x14ac:dyDescent="0.2">
      <c r="B14145" s="9"/>
    </row>
    <row r="14146" spans="2:2" ht="16" x14ac:dyDescent="0.2">
      <c r="B14146" s="9"/>
    </row>
    <row r="14147" spans="2:2" ht="16" x14ac:dyDescent="0.2">
      <c r="B14147" s="9"/>
    </row>
    <row r="14148" spans="2:2" ht="16" x14ac:dyDescent="0.2">
      <c r="B14148" s="9"/>
    </row>
    <row r="14149" spans="2:2" ht="16" x14ac:dyDescent="0.2">
      <c r="B14149" s="9"/>
    </row>
    <row r="14150" spans="2:2" ht="16" x14ac:dyDescent="0.2">
      <c r="B14150" s="9"/>
    </row>
    <row r="14151" spans="2:2" ht="16" x14ac:dyDescent="0.2">
      <c r="B14151" s="9"/>
    </row>
    <row r="14152" spans="2:2" ht="16" x14ac:dyDescent="0.2">
      <c r="B14152" s="9"/>
    </row>
    <row r="14153" spans="2:2" ht="16" x14ac:dyDescent="0.2">
      <c r="B14153" s="9"/>
    </row>
    <row r="14154" spans="2:2" ht="16" x14ac:dyDescent="0.2">
      <c r="B14154" s="9"/>
    </row>
    <row r="14155" spans="2:2" ht="16" x14ac:dyDescent="0.2">
      <c r="B14155" s="9"/>
    </row>
    <row r="14156" spans="2:2" ht="16" x14ac:dyDescent="0.2">
      <c r="B14156" s="9"/>
    </row>
    <row r="14157" spans="2:2" ht="16" x14ac:dyDescent="0.2">
      <c r="B14157" s="9"/>
    </row>
    <row r="14158" spans="2:2" ht="16" x14ac:dyDescent="0.2">
      <c r="B14158" s="9"/>
    </row>
    <row r="14159" spans="2:2" ht="16" x14ac:dyDescent="0.2">
      <c r="B14159" s="9"/>
    </row>
    <row r="14160" spans="2:2" ht="16" x14ac:dyDescent="0.2">
      <c r="B14160" s="9"/>
    </row>
    <row r="14161" spans="2:2" ht="16" x14ac:dyDescent="0.2">
      <c r="B14161" s="9"/>
    </row>
    <row r="14162" spans="2:2" ht="16" x14ac:dyDescent="0.2">
      <c r="B14162" s="9"/>
    </row>
    <row r="14163" spans="2:2" ht="16" x14ac:dyDescent="0.2">
      <c r="B14163" s="9"/>
    </row>
    <row r="14164" spans="2:2" ht="16" x14ac:dyDescent="0.2">
      <c r="B14164" s="9"/>
    </row>
    <row r="14165" spans="2:2" ht="16" x14ac:dyDescent="0.2">
      <c r="B14165" s="9"/>
    </row>
    <row r="14166" spans="2:2" ht="16" x14ac:dyDescent="0.2">
      <c r="B14166" s="9"/>
    </row>
    <row r="14167" spans="2:2" ht="16" x14ac:dyDescent="0.2">
      <c r="B14167" s="9"/>
    </row>
    <row r="14168" spans="2:2" ht="16" x14ac:dyDescent="0.2">
      <c r="B14168" s="9"/>
    </row>
    <row r="14169" spans="2:2" ht="16" x14ac:dyDescent="0.2">
      <c r="B14169" s="9"/>
    </row>
    <row r="14170" spans="2:2" ht="16" x14ac:dyDescent="0.2">
      <c r="B14170" s="9"/>
    </row>
    <row r="14171" spans="2:2" ht="16" x14ac:dyDescent="0.2">
      <c r="B14171" s="9"/>
    </row>
    <row r="14172" spans="2:2" ht="16" x14ac:dyDescent="0.2">
      <c r="B14172" s="9"/>
    </row>
    <row r="14173" spans="2:2" ht="16" x14ac:dyDescent="0.2">
      <c r="B14173" s="9"/>
    </row>
    <row r="14174" spans="2:2" ht="16" x14ac:dyDescent="0.2">
      <c r="B14174" s="9"/>
    </row>
    <row r="14175" spans="2:2" ht="16" x14ac:dyDescent="0.2">
      <c r="B14175" s="9"/>
    </row>
    <row r="14176" spans="2:2" ht="16" x14ac:dyDescent="0.2">
      <c r="B14176" s="9"/>
    </row>
    <row r="14177" spans="2:2" ht="16" x14ac:dyDescent="0.2">
      <c r="B14177" s="9"/>
    </row>
    <row r="14178" spans="2:2" ht="16" x14ac:dyDescent="0.2">
      <c r="B14178" s="9"/>
    </row>
    <row r="14179" spans="2:2" ht="16" x14ac:dyDescent="0.2">
      <c r="B14179" s="9"/>
    </row>
    <row r="14180" spans="2:2" ht="16" x14ac:dyDescent="0.2">
      <c r="B14180" s="9"/>
    </row>
    <row r="14181" spans="2:2" ht="16" x14ac:dyDescent="0.2">
      <c r="B14181" s="9"/>
    </row>
    <row r="14182" spans="2:2" ht="16" x14ac:dyDescent="0.2">
      <c r="B14182" s="9"/>
    </row>
    <row r="14183" spans="2:2" ht="16" x14ac:dyDescent="0.2">
      <c r="B14183" s="9"/>
    </row>
    <row r="14184" spans="2:2" ht="16" x14ac:dyDescent="0.2">
      <c r="B14184" s="9"/>
    </row>
    <row r="14185" spans="2:2" ht="16" x14ac:dyDescent="0.2">
      <c r="B14185" s="9"/>
    </row>
    <row r="14186" spans="2:2" ht="16" x14ac:dyDescent="0.2">
      <c r="B14186" s="9"/>
    </row>
    <row r="14187" spans="2:2" ht="16" x14ac:dyDescent="0.2">
      <c r="B14187" s="9"/>
    </row>
    <row r="14188" spans="2:2" ht="16" x14ac:dyDescent="0.2">
      <c r="B14188" s="9"/>
    </row>
    <row r="14189" spans="2:2" ht="16" x14ac:dyDescent="0.2">
      <c r="B14189" s="9"/>
    </row>
    <row r="14190" spans="2:2" ht="16" x14ac:dyDescent="0.2">
      <c r="B14190" s="9"/>
    </row>
    <row r="14191" spans="2:2" ht="16" x14ac:dyDescent="0.2">
      <c r="B14191" s="9"/>
    </row>
    <row r="14192" spans="2:2" ht="16" x14ac:dyDescent="0.2">
      <c r="B14192" s="9"/>
    </row>
    <row r="14193" spans="2:2" ht="16" x14ac:dyDescent="0.2">
      <c r="B14193" s="9"/>
    </row>
    <row r="14194" spans="2:2" ht="16" x14ac:dyDescent="0.2">
      <c r="B14194" s="9"/>
    </row>
    <row r="14195" spans="2:2" ht="16" x14ac:dyDescent="0.2">
      <c r="B14195" s="9"/>
    </row>
    <row r="14196" spans="2:2" ht="16" x14ac:dyDescent="0.2">
      <c r="B14196" s="9"/>
    </row>
    <row r="14197" spans="2:2" ht="16" x14ac:dyDescent="0.2">
      <c r="B14197" s="9"/>
    </row>
    <row r="14198" spans="2:2" ht="16" x14ac:dyDescent="0.2">
      <c r="B14198" s="9"/>
    </row>
    <row r="14199" spans="2:2" ht="16" x14ac:dyDescent="0.2">
      <c r="B14199" s="9"/>
    </row>
    <row r="14200" spans="2:2" ht="16" x14ac:dyDescent="0.2">
      <c r="B14200" s="9"/>
    </row>
    <row r="14201" spans="2:2" ht="16" x14ac:dyDescent="0.2">
      <c r="B14201" s="9"/>
    </row>
    <row r="14202" spans="2:2" ht="16" x14ac:dyDescent="0.2">
      <c r="B14202" s="9"/>
    </row>
    <row r="14203" spans="2:2" ht="16" x14ac:dyDescent="0.2">
      <c r="B14203" s="9"/>
    </row>
    <row r="14204" spans="2:2" ht="16" x14ac:dyDescent="0.2">
      <c r="B14204" s="9"/>
    </row>
    <row r="14205" spans="2:2" ht="16" x14ac:dyDescent="0.2">
      <c r="B14205" s="9"/>
    </row>
    <row r="14206" spans="2:2" ht="16" x14ac:dyDescent="0.2">
      <c r="B14206" s="9"/>
    </row>
    <row r="14207" spans="2:2" ht="16" x14ac:dyDescent="0.2">
      <c r="B14207" s="9"/>
    </row>
    <row r="14208" spans="2:2" ht="16" x14ac:dyDescent="0.2">
      <c r="B14208" s="9"/>
    </row>
    <row r="14209" spans="2:2" ht="16" x14ac:dyDescent="0.2">
      <c r="B14209" s="9"/>
    </row>
    <row r="14210" spans="2:2" ht="16" x14ac:dyDescent="0.2">
      <c r="B14210" s="9"/>
    </row>
    <row r="14211" spans="2:2" ht="16" x14ac:dyDescent="0.2">
      <c r="B14211" s="9"/>
    </row>
    <row r="14212" spans="2:2" ht="16" x14ac:dyDescent="0.2">
      <c r="B14212" s="9"/>
    </row>
    <row r="14213" spans="2:2" ht="16" x14ac:dyDescent="0.2">
      <c r="B14213" s="9"/>
    </row>
    <row r="14214" spans="2:2" ht="16" x14ac:dyDescent="0.2">
      <c r="B14214" s="9"/>
    </row>
    <row r="14215" spans="2:2" ht="16" x14ac:dyDescent="0.2">
      <c r="B14215" s="9"/>
    </row>
    <row r="14216" spans="2:2" ht="16" x14ac:dyDescent="0.2">
      <c r="B14216" s="9"/>
    </row>
    <row r="14217" spans="2:2" ht="16" x14ac:dyDescent="0.2">
      <c r="B14217" s="9"/>
    </row>
    <row r="14218" spans="2:2" ht="16" x14ac:dyDescent="0.2">
      <c r="B14218" s="9"/>
    </row>
    <row r="14219" spans="2:2" ht="16" x14ac:dyDescent="0.2">
      <c r="B14219" s="9"/>
    </row>
    <row r="14220" spans="2:2" ht="16" x14ac:dyDescent="0.2">
      <c r="B14220" s="9"/>
    </row>
    <row r="14221" spans="2:2" ht="16" x14ac:dyDescent="0.2">
      <c r="B14221" s="9"/>
    </row>
    <row r="14222" spans="2:2" ht="16" x14ac:dyDescent="0.2">
      <c r="B14222" s="9"/>
    </row>
    <row r="14223" spans="2:2" ht="16" x14ac:dyDescent="0.2">
      <c r="B14223" s="9"/>
    </row>
    <row r="14224" spans="2:2" ht="16" x14ac:dyDescent="0.2">
      <c r="B14224" s="9"/>
    </row>
    <row r="14225" spans="2:2" ht="16" x14ac:dyDescent="0.2">
      <c r="B14225" s="9"/>
    </row>
    <row r="14226" spans="2:2" ht="16" x14ac:dyDescent="0.2">
      <c r="B14226" s="9"/>
    </row>
    <row r="14227" spans="2:2" ht="16" x14ac:dyDescent="0.2">
      <c r="B14227" s="9"/>
    </row>
    <row r="14228" spans="2:2" ht="16" x14ac:dyDescent="0.2">
      <c r="B14228" s="9"/>
    </row>
    <row r="14229" spans="2:2" ht="16" x14ac:dyDescent="0.2">
      <c r="B14229" s="9"/>
    </row>
    <row r="14230" spans="2:2" ht="16" x14ac:dyDescent="0.2">
      <c r="B14230" s="9"/>
    </row>
    <row r="14231" spans="2:2" ht="16" x14ac:dyDescent="0.2">
      <c r="B14231" s="9"/>
    </row>
    <row r="14232" spans="2:2" ht="16" x14ac:dyDescent="0.2">
      <c r="B14232" s="9"/>
    </row>
    <row r="14233" spans="2:2" ht="16" x14ac:dyDescent="0.2">
      <c r="B14233" s="9"/>
    </row>
    <row r="14234" spans="2:2" ht="16" x14ac:dyDescent="0.2">
      <c r="B14234" s="9"/>
    </row>
    <row r="14235" spans="2:2" ht="16" x14ac:dyDescent="0.2">
      <c r="B14235" s="9"/>
    </row>
    <row r="14236" spans="2:2" ht="16" x14ac:dyDescent="0.2">
      <c r="B14236" s="9"/>
    </row>
    <row r="14237" spans="2:2" ht="16" x14ac:dyDescent="0.2">
      <c r="B14237" s="9"/>
    </row>
    <row r="14238" spans="2:2" ht="16" x14ac:dyDescent="0.2">
      <c r="B14238" s="9"/>
    </row>
    <row r="14239" spans="2:2" ht="16" x14ac:dyDescent="0.2">
      <c r="B14239" s="9"/>
    </row>
    <row r="14240" spans="2:2" ht="16" x14ac:dyDescent="0.2">
      <c r="B14240" s="9"/>
    </row>
    <row r="14241" spans="2:2" ht="16" x14ac:dyDescent="0.2">
      <c r="B14241" s="9"/>
    </row>
    <row r="14242" spans="2:2" ht="16" x14ac:dyDescent="0.2">
      <c r="B14242" s="9"/>
    </row>
    <row r="14243" spans="2:2" ht="16" x14ac:dyDescent="0.2">
      <c r="B14243" s="9"/>
    </row>
    <row r="14244" spans="2:2" ht="16" x14ac:dyDescent="0.2">
      <c r="B14244" s="9"/>
    </row>
    <row r="14245" spans="2:2" ht="16" x14ac:dyDescent="0.2">
      <c r="B14245" s="9"/>
    </row>
    <row r="14246" spans="2:2" ht="16" x14ac:dyDescent="0.2">
      <c r="B14246" s="9"/>
    </row>
    <row r="14247" spans="2:2" ht="16" x14ac:dyDescent="0.2">
      <c r="B14247" s="9"/>
    </row>
    <row r="14248" spans="2:2" ht="16" x14ac:dyDescent="0.2">
      <c r="B14248" s="9"/>
    </row>
    <row r="14249" spans="2:2" ht="16" x14ac:dyDescent="0.2">
      <c r="B14249" s="9"/>
    </row>
    <row r="14250" spans="2:2" ht="16" x14ac:dyDescent="0.2">
      <c r="B14250" s="9"/>
    </row>
    <row r="14251" spans="2:2" ht="16" x14ac:dyDescent="0.2">
      <c r="B14251" s="9"/>
    </row>
    <row r="14252" spans="2:2" ht="16" x14ac:dyDescent="0.2">
      <c r="B14252" s="9"/>
    </row>
    <row r="14253" spans="2:2" ht="16" x14ac:dyDescent="0.2">
      <c r="B14253" s="9"/>
    </row>
    <row r="14254" spans="2:2" ht="16" x14ac:dyDescent="0.2">
      <c r="B14254" s="9"/>
    </row>
    <row r="14255" spans="2:2" ht="16" x14ac:dyDescent="0.2">
      <c r="B14255" s="9"/>
    </row>
    <row r="14256" spans="2:2" ht="16" x14ac:dyDescent="0.2">
      <c r="B14256" s="9"/>
    </row>
    <row r="14257" spans="2:2" ht="16" x14ac:dyDescent="0.2">
      <c r="B14257" s="9"/>
    </row>
    <row r="14258" spans="2:2" ht="16" x14ac:dyDescent="0.2">
      <c r="B14258" s="9"/>
    </row>
    <row r="14259" spans="2:2" ht="16" x14ac:dyDescent="0.2">
      <c r="B14259" s="9"/>
    </row>
    <row r="14260" spans="2:2" ht="16" x14ac:dyDescent="0.2">
      <c r="B14260" s="9"/>
    </row>
    <row r="14261" spans="2:2" ht="16" x14ac:dyDescent="0.2">
      <c r="B14261" s="9"/>
    </row>
    <row r="14262" spans="2:2" ht="16" x14ac:dyDescent="0.2">
      <c r="B14262" s="9"/>
    </row>
    <row r="14263" spans="2:2" ht="16" x14ac:dyDescent="0.2">
      <c r="B14263" s="9"/>
    </row>
    <row r="14264" spans="2:2" ht="16" x14ac:dyDescent="0.2">
      <c r="B14264" s="9"/>
    </row>
    <row r="14265" spans="2:2" ht="16" x14ac:dyDescent="0.2">
      <c r="B14265" s="9"/>
    </row>
    <row r="14266" spans="2:2" ht="16" x14ac:dyDescent="0.2">
      <c r="B14266" s="9"/>
    </row>
    <row r="14267" spans="2:2" ht="16" x14ac:dyDescent="0.2">
      <c r="B14267" s="9"/>
    </row>
    <row r="14268" spans="2:2" ht="16" x14ac:dyDescent="0.2">
      <c r="B14268" s="9"/>
    </row>
    <row r="14269" spans="2:2" ht="16" x14ac:dyDescent="0.2">
      <c r="B14269" s="9"/>
    </row>
    <row r="14270" spans="2:2" ht="16" x14ac:dyDescent="0.2">
      <c r="B14270" s="9"/>
    </row>
    <row r="14271" spans="2:2" ht="16" x14ac:dyDescent="0.2">
      <c r="B14271" s="9"/>
    </row>
    <row r="14272" spans="2:2" ht="16" x14ac:dyDescent="0.2">
      <c r="B14272" s="9"/>
    </row>
    <row r="14273" spans="2:2" ht="16" x14ac:dyDescent="0.2">
      <c r="B14273" s="9"/>
    </row>
    <row r="14274" spans="2:2" ht="16" x14ac:dyDescent="0.2">
      <c r="B14274" s="9"/>
    </row>
    <row r="14275" spans="2:2" ht="16" x14ac:dyDescent="0.2">
      <c r="B14275" s="9"/>
    </row>
    <row r="14276" spans="2:2" ht="16" x14ac:dyDescent="0.2">
      <c r="B14276" s="9"/>
    </row>
    <row r="14277" spans="2:2" ht="16" x14ac:dyDescent="0.2">
      <c r="B14277" s="9"/>
    </row>
    <row r="14278" spans="2:2" ht="16" x14ac:dyDescent="0.2">
      <c r="B14278" s="9"/>
    </row>
    <row r="14279" spans="2:2" ht="16" x14ac:dyDescent="0.2">
      <c r="B14279" s="9"/>
    </row>
    <row r="14280" spans="2:2" ht="16" x14ac:dyDescent="0.2">
      <c r="B14280" s="9"/>
    </row>
    <row r="14281" spans="2:2" ht="16" x14ac:dyDescent="0.2">
      <c r="B14281" s="9"/>
    </row>
    <row r="14282" spans="2:2" ht="16" x14ac:dyDescent="0.2">
      <c r="B14282" s="9"/>
    </row>
    <row r="14283" spans="2:2" ht="16" x14ac:dyDescent="0.2">
      <c r="B14283" s="9"/>
    </row>
    <row r="14284" spans="2:2" ht="16" x14ac:dyDescent="0.2">
      <c r="B14284" s="9"/>
    </row>
    <row r="14285" spans="2:2" ht="16" x14ac:dyDescent="0.2">
      <c r="B14285" s="9"/>
    </row>
    <row r="14286" spans="2:2" ht="16" x14ac:dyDescent="0.2">
      <c r="B14286" s="9"/>
    </row>
    <row r="14287" spans="2:2" ht="16" x14ac:dyDescent="0.2">
      <c r="B14287" s="9"/>
    </row>
    <row r="14288" spans="2:2" ht="16" x14ac:dyDescent="0.2">
      <c r="B14288" s="9"/>
    </row>
    <row r="14289" spans="2:2" ht="16" x14ac:dyDescent="0.2">
      <c r="B14289" s="9"/>
    </row>
    <row r="14290" spans="2:2" ht="16" x14ac:dyDescent="0.2">
      <c r="B14290" s="9"/>
    </row>
    <row r="14291" spans="2:2" ht="16" x14ac:dyDescent="0.2">
      <c r="B14291" s="9"/>
    </row>
    <row r="14292" spans="2:2" ht="16" x14ac:dyDescent="0.2">
      <c r="B14292" s="9"/>
    </row>
    <row r="14293" spans="2:2" ht="16" x14ac:dyDescent="0.2">
      <c r="B14293" s="9"/>
    </row>
    <row r="14294" spans="2:2" ht="16" x14ac:dyDescent="0.2">
      <c r="B14294" s="9"/>
    </row>
    <row r="14295" spans="2:2" ht="16" x14ac:dyDescent="0.2">
      <c r="B14295" s="9"/>
    </row>
    <row r="14296" spans="2:2" ht="16" x14ac:dyDescent="0.2">
      <c r="B14296" s="9"/>
    </row>
    <row r="14297" spans="2:2" ht="16" x14ac:dyDescent="0.2">
      <c r="B14297" s="9"/>
    </row>
    <row r="14298" spans="2:2" ht="16" x14ac:dyDescent="0.2">
      <c r="B14298" s="9"/>
    </row>
    <row r="14299" spans="2:2" ht="16" x14ac:dyDescent="0.2">
      <c r="B14299" s="9"/>
    </row>
    <row r="14300" spans="2:2" ht="16" x14ac:dyDescent="0.2">
      <c r="B14300" s="9"/>
    </row>
    <row r="14301" spans="2:2" ht="16" x14ac:dyDescent="0.2">
      <c r="B14301" s="9"/>
    </row>
    <row r="14302" spans="2:2" ht="16" x14ac:dyDescent="0.2">
      <c r="B14302" s="9"/>
    </row>
    <row r="14303" spans="2:2" ht="16" x14ac:dyDescent="0.2">
      <c r="B14303" s="9"/>
    </row>
    <row r="14304" spans="2:2" ht="16" x14ac:dyDescent="0.2">
      <c r="B14304" s="9"/>
    </row>
    <row r="14305" spans="2:2" ht="16" x14ac:dyDescent="0.2">
      <c r="B14305" s="9"/>
    </row>
    <row r="14306" spans="2:2" ht="16" x14ac:dyDescent="0.2">
      <c r="B14306" s="9"/>
    </row>
    <row r="14307" spans="2:2" ht="16" x14ac:dyDescent="0.2">
      <c r="B14307" s="9"/>
    </row>
    <row r="14308" spans="2:2" ht="16" x14ac:dyDescent="0.2">
      <c r="B14308" s="9"/>
    </row>
    <row r="14309" spans="2:2" ht="16" x14ac:dyDescent="0.2">
      <c r="B14309" s="9"/>
    </row>
    <row r="14310" spans="2:2" ht="16" x14ac:dyDescent="0.2">
      <c r="B14310" s="9"/>
    </row>
    <row r="14311" spans="2:2" ht="16" x14ac:dyDescent="0.2">
      <c r="B14311" s="9"/>
    </row>
    <row r="14312" spans="2:2" ht="16" x14ac:dyDescent="0.2">
      <c r="B14312" s="9"/>
    </row>
    <row r="14313" spans="2:2" ht="16" x14ac:dyDescent="0.2">
      <c r="B14313" s="9"/>
    </row>
    <row r="14314" spans="2:2" ht="16" x14ac:dyDescent="0.2">
      <c r="B14314" s="9"/>
    </row>
    <row r="14315" spans="2:2" ht="16" x14ac:dyDescent="0.2">
      <c r="B14315" s="9"/>
    </row>
    <row r="14316" spans="2:2" ht="16" x14ac:dyDescent="0.2">
      <c r="B14316" s="9"/>
    </row>
    <row r="14317" spans="2:2" ht="16" x14ac:dyDescent="0.2">
      <c r="B14317" s="9"/>
    </row>
    <row r="14318" spans="2:2" ht="16" x14ac:dyDescent="0.2">
      <c r="B14318" s="9"/>
    </row>
    <row r="14319" spans="2:2" ht="16" x14ac:dyDescent="0.2">
      <c r="B14319" s="9"/>
    </row>
    <row r="14320" spans="2:2" ht="16" x14ac:dyDescent="0.2">
      <c r="B14320" s="9"/>
    </row>
    <row r="14321" spans="2:2" ht="16" x14ac:dyDescent="0.2">
      <c r="B14321" s="9"/>
    </row>
    <row r="14322" spans="2:2" ht="16" x14ac:dyDescent="0.2">
      <c r="B14322" s="9"/>
    </row>
    <row r="14323" spans="2:2" ht="16" x14ac:dyDescent="0.2">
      <c r="B14323" s="9"/>
    </row>
    <row r="14324" spans="2:2" ht="16" x14ac:dyDescent="0.2">
      <c r="B14324" s="9"/>
    </row>
    <row r="14325" spans="2:2" ht="16" x14ac:dyDescent="0.2">
      <c r="B14325" s="9"/>
    </row>
    <row r="14326" spans="2:2" ht="16" x14ac:dyDescent="0.2">
      <c r="B14326" s="9"/>
    </row>
    <row r="14327" spans="2:2" ht="16" x14ac:dyDescent="0.2">
      <c r="B14327" s="9"/>
    </row>
    <row r="14328" spans="2:2" ht="16" x14ac:dyDescent="0.2">
      <c r="B14328" s="9"/>
    </row>
    <row r="14329" spans="2:2" ht="16" x14ac:dyDescent="0.2">
      <c r="B14329" s="9"/>
    </row>
    <row r="14330" spans="2:2" ht="16" x14ac:dyDescent="0.2">
      <c r="B14330" s="9"/>
    </row>
    <row r="14331" spans="2:2" ht="16" x14ac:dyDescent="0.2">
      <c r="B14331" s="9"/>
    </row>
    <row r="14332" spans="2:2" ht="16" x14ac:dyDescent="0.2">
      <c r="B14332" s="9"/>
    </row>
    <row r="14333" spans="2:2" ht="16" x14ac:dyDescent="0.2">
      <c r="B14333" s="9"/>
    </row>
    <row r="14334" spans="2:2" ht="16" x14ac:dyDescent="0.2">
      <c r="B14334" s="9"/>
    </row>
    <row r="14335" spans="2:2" ht="16" x14ac:dyDescent="0.2">
      <c r="B14335" s="9"/>
    </row>
    <row r="14336" spans="2:2" ht="16" x14ac:dyDescent="0.2">
      <c r="B14336" s="9"/>
    </row>
    <row r="14337" spans="2:2" ht="16" x14ac:dyDescent="0.2">
      <c r="B14337" s="9"/>
    </row>
    <row r="14338" spans="2:2" ht="16" x14ac:dyDescent="0.2">
      <c r="B14338" s="9"/>
    </row>
    <row r="14339" spans="2:2" ht="16" x14ac:dyDescent="0.2">
      <c r="B14339" s="9"/>
    </row>
    <row r="14340" spans="2:2" ht="16" x14ac:dyDescent="0.2">
      <c r="B14340" s="9"/>
    </row>
    <row r="14341" spans="2:2" ht="16" x14ac:dyDescent="0.2">
      <c r="B14341" s="9"/>
    </row>
    <row r="14342" spans="2:2" ht="16" x14ac:dyDescent="0.2">
      <c r="B14342" s="9"/>
    </row>
    <row r="14343" spans="2:2" ht="16" x14ac:dyDescent="0.2">
      <c r="B14343" s="9"/>
    </row>
    <row r="14344" spans="2:2" ht="16" x14ac:dyDescent="0.2">
      <c r="B14344" s="9"/>
    </row>
    <row r="14345" spans="2:2" ht="16" x14ac:dyDescent="0.2">
      <c r="B14345" s="9"/>
    </row>
    <row r="14346" spans="2:2" ht="16" x14ac:dyDescent="0.2">
      <c r="B14346" s="9"/>
    </row>
    <row r="14347" spans="2:2" ht="16" x14ac:dyDescent="0.2">
      <c r="B14347" s="9"/>
    </row>
    <row r="14348" spans="2:2" ht="16" x14ac:dyDescent="0.2">
      <c r="B14348" s="9"/>
    </row>
    <row r="14349" spans="2:2" ht="16" x14ac:dyDescent="0.2">
      <c r="B14349" s="9"/>
    </row>
    <row r="14350" spans="2:2" ht="16" x14ac:dyDescent="0.2">
      <c r="B14350" s="9"/>
    </row>
    <row r="14351" spans="2:2" ht="16" x14ac:dyDescent="0.2">
      <c r="B14351" s="9"/>
    </row>
    <row r="14352" spans="2:2" ht="16" x14ac:dyDescent="0.2">
      <c r="B14352" s="9"/>
    </row>
    <row r="14353" spans="2:2" ht="16" x14ac:dyDescent="0.2">
      <c r="B14353" s="9"/>
    </row>
    <row r="14354" spans="2:2" ht="16" x14ac:dyDescent="0.2">
      <c r="B14354" s="9"/>
    </row>
    <row r="14355" spans="2:2" ht="16" x14ac:dyDescent="0.2">
      <c r="B14355" s="9"/>
    </row>
    <row r="14356" spans="2:2" ht="16" x14ac:dyDescent="0.2">
      <c r="B14356" s="9"/>
    </row>
    <row r="14357" spans="2:2" ht="16" x14ac:dyDescent="0.2">
      <c r="B14357" s="9"/>
    </row>
    <row r="14358" spans="2:2" ht="16" x14ac:dyDescent="0.2">
      <c r="B14358" s="9"/>
    </row>
    <row r="14359" spans="2:2" ht="16" x14ac:dyDescent="0.2">
      <c r="B14359" s="9"/>
    </row>
    <row r="14360" spans="2:2" ht="16" x14ac:dyDescent="0.2">
      <c r="B14360" s="9"/>
    </row>
    <row r="14361" spans="2:2" ht="16" x14ac:dyDescent="0.2">
      <c r="B14361" s="9"/>
    </row>
    <row r="14362" spans="2:2" ht="16" x14ac:dyDescent="0.2">
      <c r="B14362" s="9"/>
    </row>
    <row r="14363" spans="2:2" ht="16" x14ac:dyDescent="0.2">
      <c r="B14363" s="9"/>
    </row>
    <row r="14364" spans="2:2" ht="16" x14ac:dyDescent="0.2">
      <c r="B14364" s="9"/>
    </row>
    <row r="14365" spans="2:2" ht="16" x14ac:dyDescent="0.2">
      <c r="B14365" s="9"/>
    </row>
    <row r="14366" spans="2:2" ht="16" x14ac:dyDescent="0.2">
      <c r="B14366" s="9"/>
    </row>
    <row r="14367" spans="2:2" ht="16" x14ac:dyDescent="0.2">
      <c r="B14367" s="9"/>
    </row>
    <row r="14368" spans="2:2" ht="16" x14ac:dyDescent="0.2">
      <c r="B14368" s="9"/>
    </row>
    <row r="14369" spans="2:2" ht="16" x14ac:dyDescent="0.2">
      <c r="B14369" s="9"/>
    </row>
    <row r="14370" spans="2:2" ht="16" x14ac:dyDescent="0.2">
      <c r="B14370" s="9"/>
    </row>
    <row r="14371" spans="2:2" ht="16" x14ac:dyDescent="0.2">
      <c r="B14371" s="9"/>
    </row>
    <row r="14372" spans="2:2" ht="16" x14ac:dyDescent="0.2">
      <c r="B14372" s="9"/>
    </row>
    <row r="14373" spans="2:2" ht="16" x14ac:dyDescent="0.2">
      <c r="B14373" s="9"/>
    </row>
    <row r="14374" spans="2:2" ht="16" x14ac:dyDescent="0.2">
      <c r="B14374" s="9"/>
    </row>
    <row r="14375" spans="2:2" ht="16" x14ac:dyDescent="0.2">
      <c r="B14375" s="9"/>
    </row>
    <row r="14376" spans="2:2" ht="16" x14ac:dyDescent="0.2">
      <c r="B14376" s="9"/>
    </row>
    <row r="14377" spans="2:2" ht="16" x14ac:dyDescent="0.2">
      <c r="B14377" s="9"/>
    </row>
    <row r="14378" spans="2:2" ht="16" x14ac:dyDescent="0.2">
      <c r="B14378" s="9"/>
    </row>
    <row r="14379" spans="2:2" ht="16" x14ac:dyDescent="0.2">
      <c r="B14379" s="9"/>
    </row>
    <row r="14380" spans="2:2" ht="16" x14ac:dyDescent="0.2">
      <c r="B14380" s="9"/>
    </row>
    <row r="14381" spans="2:2" ht="16" x14ac:dyDescent="0.2">
      <c r="B14381" s="9"/>
    </row>
    <row r="14382" spans="2:2" ht="16" x14ac:dyDescent="0.2">
      <c r="B14382" s="9"/>
    </row>
    <row r="14383" spans="2:2" ht="16" x14ac:dyDescent="0.2">
      <c r="B14383" s="9"/>
    </row>
    <row r="14384" spans="2:2" ht="16" x14ac:dyDescent="0.2">
      <c r="B14384" s="9"/>
    </row>
    <row r="14385" spans="2:2" ht="16" x14ac:dyDescent="0.2">
      <c r="B14385" s="9"/>
    </row>
    <row r="14386" spans="2:2" ht="16" x14ac:dyDescent="0.2">
      <c r="B14386" s="9"/>
    </row>
    <row r="14387" spans="2:2" ht="16" x14ac:dyDescent="0.2">
      <c r="B14387" s="9"/>
    </row>
    <row r="14388" spans="2:2" ht="16" x14ac:dyDescent="0.2">
      <c r="B14388" s="9"/>
    </row>
    <row r="14389" spans="2:2" ht="16" x14ac:dyDescent="0.2">
      <c r="B14389" s="9"/>
    </row>
    <row r="14390" spans="2:2" ht="16" x14ac:dyDescent="0.2">
      <c r="B14390" s="9"/>
    </row>
    <row r="14391" spans="2:2" ht="16" x14ac:dyDescent="0.2">
      <c r="B14391" s="9"/>
    </row>
    <row r="14392" spans="2:2" ht="16" x14ac:dyDescent="0.2">
      <c r="B14392" s="9"/>
    </row>
    <row r="14393" spans="2:2" ht="16" x14ac:dyDescent="0.2">
      <c r="B14393" s="9"/>
    </row>
    <row r="14394" spans="2:2" ht="16" x14ac:dyDescent="0.2">
      <c r="B14394" s="9"/>
    </row>
    <row r="14395" spans="2:2" ht="16" x14ac:dyDescent="0.2">
      <c r="B14395" s="9"/>
    </row>
    <row r="14396" spans="2:2" ht="16" x14ac:dyDescent="0.2">
      <c r="B14396" s="9"/>
    </row>
    <row r="14397" spans="2:2" ht="16" x14ac:dyDescent="0.2">
      <c r="B14397" s="9"/>
    </row>
    <row r="14398" spans="2:2" ht="16" x14ac:dyDescent="0.2">
      <c r="B14398" s="9"/>
    </row>
    <row r="14399" spans="2:2" ht="16" x14ac:dyDescent="0.2">
      <c r="B14399" s="9"/>
    </row>
    <row r="14400" spans="2:2" ht="16" x14ac:dyDescent="0.2">
      <c r="B14400" s="9"/>
    </row>
    <row r="14401" spans="2:2" ht="16" x14ac:dyDescent="0.2">
      <c r="B14401" s="9"/>
    </row>
    <row r="14402" spans="2:2" ht="16" x14ac:dyDescent="0.2">
      <c r="B14402" s="9"/>
    </row>
    <row r="14403" spans="2:2" ht="16" x14ac:dyDescent="0.2">
      <c r="B14403" s="9"/>
    </row>
    <row r="14404" spans="2:2" ht="16" x14ac:dyDescent="0.2">
      <c r="B14404" s="9"/>
    </row>
    <row r="14405" spans="2:2" ht="16" x14ac:dyDescent="0.2">
      <c r="B14405" s="9"/>
    </row>
    <row r="14406" spans="2:2" ht="16" x14ac:dyDescent="0.2">
      <c r="B14406" s="9"/>
    </row>
    <row r="14407" spans="2:2" ht="16" x14ac:dyDescent="0.2">
      <c r="B14407" s="9"/>
    </row>
    <row r="14408" spans="2:2" ht="16" x14ac:dyDescent="0.2">
      <c r="B14408" s="9"/>
    </row>
    <row r="14409" spans="2:2" ht="16" x14ac:dyDescent="0.2">
      <c r="B14409" s="9"/>
    </row>
    <row r="14410" spans="2:2" ht="16" x14ac:dyDescent="0.2">
      <c r="B14410" s="9"/>
    </row>
    <row r="14411" spans="2:2" ht="16" x14ac:dyDescent="0.2">
      <c r="B14411" s="9"/>
    </row>
    <row r="14412" spans="2:2" ht="16" x14ac:dyDescent="0.2">
      <c r="B14412" s="9"/>
    </row>
    <row r="14413" spans="2:2" ht="16" x14ac:dyDescent="0.2">
      <c r="B14413" s="9"/>
    </row>
    <row r="14414" spans="2:2" ht="16" x14ac:dyDescent="0.2">
      <c r="B14414" s="9"/>
    </row>
    <row r="14415" spans="2:2" ht="16" x14ac:dyDescent="0.2">
      <c r="B14415" s="9"/>
    </row>
    <row r="14416" spans="2:2" ht="16" x14ac:dyDescent="0.2">
      <c r="B14416" s="9"/>
    </row>
    <row r="14417" spans="2:2" ht="16" x14ac:dyDescent="0.2">
      <c r="B14417" s="9"/>
    </row>
    <row r="14418" spans="2:2" ht="16" x14ac:dyDescent="0.2">
      <c r="B14418" s="9"/>
    </row>
    <row r="14419" spans="2:2" ht="16" x14ac:dyDescent="0.2">
      <c r="B14419" s="9"/>
    </row>
    <row r="14420" spans="2:2" ht="16" x14ac:dyDescent="0.2">
      <c r="B14420" s="9"/>
    </row>
    <row r="14421" spans="2:2" ht="16" x14ac:dyDescent="0.2">
      <c r="B14421" s="9"/>
    </row>
    <row r="14422" spans="2:2" ht="16" x14ac:dyDescent="0.2">
      <c r="B14422" s="9"/>
    </row>
    <row r="14423" spans="2:2" ht="16" x14ac:dyDescent="0.2">
      <c r="B14423" s="9"/>
    </row>
    <row r="14424" spans="2:2" ht="16" x14ac:dyDescent="0.2">
      <c r="B14424" s="9"/>
    </row>
    <row r="14425" spans="2:2" ht="16" x14ac:dyDescent="0.2">
      <c r="B14425" s="9"/>
    </row>
    <row r="14426" spans="2:2" ht="16" x14ac:dyDescent="0.2">
      <c r="B14426" s="9"/>
    </row>
    <row r="14427" spans="2:2" ht="16" x14ac:dyDescent="0.2">
      <c r="B14427" s="9"/>
    </row>
    <row r="14428" spans="2:2" ht="16" x14ac:dyDescent="0.2">
      <c r="B14428" s="9"/>
    </row>
    <row r="14429" spans="2:2" ht="16" x14ac:dyDescent="0.2">
      <c r="B14429" s="9"/>
    </row>
    <row r="14430" spans="2:2" ht="16" x14ac:dyDescent="0.2">
      <c r="B14430" s="9"/>
    </row>
    <row r="14431" spans="2:2" ht="16" x14ac:dyDescent="0.2">
      <c r="B14431" s="9"/>
    </row>
    <row r="14432" spans="2:2" ht="16" x14ac:dyDescent="0.2">
      <c r="B14432" s="9"/>
    </row>
    <row r="14433" spans="2:2" ht="16" x14ac:dyDescent="0.2">
      <c r="B14433" s="9"/>
    </row>
    <row r="14434" spans="2:2" ht="16" x14ac:dyDescent="0.2">
      <c r="B14434" s="9"/>
    </row>
    <row r="14435" spans="2:2" ht="16" x14ac:dyDescent="0.2">
      <c r="B14435" s="9"/>
    </row>
    <row r="14436" spans="2:2" ht="16" x14ac:dyDescent="0.2">
      <c r="B14436" s="9"/>
    </row>
    <row r="14437" spans="2:2" ht="16" x14ac:dyDescent="0.2">
      <c r="B14437" s="9"/>
    </row>
    <row r="14438" spans="2:2" ht="16" x14ac:dyDescent="0.2">
      <c r="B14438" s="9"/>
    </row>
    <row r="14439" spans="2:2" ht="16" x14ac:dyDescent="0.2">
      <c r="B14439" s="9"/>
    </row>
    <row r="14440" spans="2:2" ht="16" x14ac:dyDescent="0.2">
      <c r="B14440" s="9"/>
    </row>
    <row r="14441" spans="2:2" ht="16" x14ac:dyDescent="0.2">
      <c r="B14441" s="9"/>
    </row>
    <row r="14442" spans="2:2" ht="16" x14ac:dyDescent="0.2">
      <c r="B14442" s="9"/>
    </row>
    <row r="14443" spans="2:2" ht="16" x14ac:dyDescent="0.2">
      <c r="B14443" s="9"/>
    </row>
    <row r="14444" spans="2:2" ht="16" x14ac:dyDescent="0.2">
      <c r="B14444" s="9"/>
    </row>
    <row r="14445" spans="2:2" ht="16" x14ac:dyDescent="0.2">
      <c r="B14445" s="9"/>
    </row>
    <row r="14446" spans="2:2" ht="16" x14ac:dyDescent="0.2">
      <c r="B14446" s="9"/>
    </row>
    <row r="14447" spans="2:2" ht="16" x14ac:dyDescent="0.2">
      <c r="B14447" s="9"/>
    </row>
    <row r="14448" spans="2:2" ht="16" x14ac:dyDescent="0.2">
      <c r="B14448" s="9"/>
    </row>
    <row r="14449" spans="2:2" ht="16" x14ac:dyDescent="0.2">
      <c r="B14449" s="9"/>
    </row>
    <row r="14450" spans="2:2" ht="16" x14ac:dyDescent="0.2">
      <c r="B14450" s="9"/>
    </row>
    <row r="14451" spans="2:2" ht="16" x14ac:dyDescent="0.2">
      <c r="B14451" s="9"/>
    </row>
    <row r="14452" spans="2:2" ht="16" x14ac:dyDescent="0.2">
      <c r="B14452" s="9"/>
    </row>
    <row r="14453" spans="2:2" ht="16" x14ac:dyDescent="0.2">
      <c r="B14453" s="9"/>
    </row>
    <row r="14454" spans="2:2" ht="16" x14ac:dyDescent="0.2">
      <c r="B14454" s="9"/>
    </row>
    <row r="14455" spans="2:2" ht="16" x14ac:dyDescent="0.2">
      <c r="B14455" s="9"/>
    </row>
    <row r="14456" spans="2:2" ht="16" x14ac:dyDescent="0.2">
      <c r="B14456" s="9"/>
    </row>
    <row r="14457" spans="2:2" ht="16" x14ac:dyDescent="0.2">
      <c r="B14457" s="9"/>
    </row>
    <row r="14458" spans="2:2" ht="16" x14ac:dyDescent="0.2">
      <c r="B14458" s="9"/>
    </row>
    <row r="14459" spans="2:2" ht="16" x14ac:dyDescent="0.2">
      <c r="B14459" s="9"/>
    </row>
    <row r="14460" spans="2:2" ht="16" x14ac:dyDescent="0.2">
      <c r="B14460" s="9"/>
    </row>
    <row r="14461" spans="2:2" ht="16" x14ac:dyDescent="0.2">
      <c r="B14461" s="9"/>
    </row>
    <row r="14462" spans="2:2" ht="16" x14ac:dyDescent="0.2">
      <c r="B14462" s="9"/>
    </row>
    <row r="14463" spans="2:2" ht="16" x14ac:dyDescent="0.2">
      <c r="B14463" s="9"/>
    </row>
    <row r="14464" spans="2:2" ht="16" x14ac:dyDescent="0.2">
      <c r="B14464" s="9"/>
    </row>
    <row r="14465" spans="2:2" ht="16" x14ac:dyDescent="0.2">
      <c r="B14465" s="9"/>
    </row>
    <row r="14466" spans="2:2" ht="16" x14ac:dyDescent="0.2">
      <c r="B14466" s="9"/>
    </row>
    <row r="14467" spans="2:2" ht="16" x14ac:dyDescent="0.2">
      <c r="B14467" s="9"/>
    </row>
    <row r="14468" spans="2:2" ht="16" x14ac:dyDescent="0.2">
      <c r="B14468" s="9"/>
    </row>
    <row r="14469" spans="2:2" ht="16" x14ac:dyDescent="0.2">
      <c r="B14469" s="9"/>
    </row>
    <row r="14470" spans="2:2" ht="16" x14ac:dyDescent="0.2">
      <c r="B14470" s="9"/>
    </row>
    <row r="14471" spans="2:2" ht="16" x14ac:dyDescent="0.2">
      <c r="B14471" s="9"/>
    </row>
    <row r="14472" spans="2:2" ht="16" x14ac:dyDescent="0.2">
      <c r="B14472" s="9"/>
    </row>
    <row r="14473" spans="2:2" ht="16" x14ac:dyDescent="0.2">
      <c r="B14473" s="9"/>
    </row>
    <row r="14474" spans="2:2" ht="16" x14ac:dyDescent="0.2">
      <c r="B14474" s="9"/>
    </row>
    <row r="14475" spans="2:2" ht="16" x14ac:dyDescent="0.2">
      <c r="B14475" s="9"/>
    </row>
    <row r="14476" spans="2:2" ht="16" x14ac:dyDescent="0.2">
      <c r="B14476" s="9"/>
    </row>
    <row r="14477" spans="2:2" ht="16" x14ac:dyDescent="0.2">
      <c r="B14477" s="9"/>
    </row>
    <row r="14478" spans="2:2" ht="16" x14ac:dyDescent="0.2">
      <c r="B14478" s="9"/>
    </row>
    <row r="14479" spans="2:2" ht="16" x14ac:dyDescent="0.2">
      <c r="B14479" s="9"/>
    </row>
    <row r="14480" spans="2:2" ht="16" x14ac:dyDescent="0.2">
      <c r="B14480" s="9"/>
    </row>
    <row r="14481" spans="2:2" ht="16" x14ac:dyDescent="0.2">
      <c r="B14481" s="9"/>
    </row>
    <row r="14482" spans="2:2" ht="16" x14ac:dyDescent="0.2">
      <c r="B14482" s="9"/>
    </row>
    <row r="14483" spans="2:2" ht="16" x14ac:dyDescent="0.2">
      <c r="B14483" s="9"/>
    </row>
    <row r="14484" spans="2:2" ht="16" x14ac:dyDescent="0.2">
      <c r="B14484" s="9"/>
    </row>
    <row r="14485" spans="2:2" ht="16" x14ac:dyDescent="0.2">
      <c r="B14485" s="9"/>
    </row>
    <row r="14486" spans="2:2" ht="16" x14ac:dyDescent="0.2">
      <c r="B14486" s="9"/>
    </row>
    <row r="14487" spans="2:2" ht="16" x14ac:dyDescent="0.2">
      <c r="B14487" s="9"/>
    </row>
    <row r="14488" spans="2:2" ht="16" x14ac:dyDescent="0.2">
      <c r="B14488" s="9"/>
    </row>
    <row r="14489" spans="2:2" ht="16" x14ac:dyDescent="0.2">
      <c r="B14489" s="9"/>
    </row>
    <row r="14490" spans="2:2" ht="16" x14ac:dyDescent="0.2">
      <c r="B14490" s="9"/>
    </row>
    <row r="14491" spans="2:2" ht="16" x14ac:dyDescent="0.2">
      <c r="B14491" s="9"/>
    </row>
    <row r="14492" spans="2:2" ht="16" x14ac:dyDescent="0.2">
      <c r="B14492" s="9"/>
    </row>
    <row r="14493" spans="2:2" ht="16" x14ac:dyDescent="0.2">
      <c r="B14493" s="9"/>
    </row>
    <row r="14494" spans="2:2" ht="16" x14ac:dyDescent="0.2">
      <c r="B14494" s="9"/>
    </row>
    <row r="14495" spans="2:2" ht="16" x14ac:dyDescent="0.2">
      <c r="B14495" s="9"/>
    </row>
    <row r="14496" spans="2:2" ht="16" x14ac:dyDescent="0.2">
      <c r="B14496" s="9"/>
    </row>
    <row r="14497" spans="2:2" ht="16" x14ac:dyDescent="0.2">
      <c r="B14497" s="9"/>
    </row>
    <row r="14498" spans="2:2" ht="16" x14ac:dyDescent="0.2">
      <c r="B14498" s="9"/>
    </row>
    <row r="14499" spans="2:2" ht="16" x14ac:dyDescent="0.2">
      <c r="B14499" s="9"/>
    </row>
    <row r="14500" spans="2:2" ht="16" x14ac:dyDescent="0.2">
      <c r="B14500" s="9"/>
    </row>
    <row r="14501" spans="2:2" ht="16" x14ac:dyDescent="0.2">
      <c r="B14501" s="9"/>
    </row>
    <row r="14502" spans="2:2" ht="16" x14ac:dyDescent="0.2">
      <c r="B14502" s="9"/>
    </row>
    <row r="14503" spans="2:2" ht="16" x14ac:dyDescent="0.2">
      <c r="B14503" s="9"/>
    </row>
    <row r="14504" spans="2:2" ht="16" x14ac:dyDescent="0.2">
      <c r="B14504" s="9"/>
    </row>
    <row r="14505" spans="2:2" ht="16" x14ac:dyDescent="0.2">
      <c r="B14505" s="9"/>
    </row>
    <row r="14506" spans="2:2" ht="16" x14ac:dyDescent="0.2">
      <c r="B14506" s="9"/>
    </row>
    <row r="14507" spans="2:2" ht="16" x14ac:dyDescent="0.2">
      <c r="B14507" s="9"/>
    </row>
    <row r="14508" spans="2:2" ht="16" x14ac:dyDescent="0.2">
      <c r="B14508" s="9"/>
    </row>
    <row r="14509" spans="2:2" ht="16" x14ac:dyDescent="0.2">
      <c r="B14509" s="9"/>
    </row>
    <row r="14510" spans="2:2" ht="16" x14ac:dyDescent="0.2">
      <c r="B14510" s="9"/>
    </row>
    <row r="14511" spans="2:2" ht="16" x14ac:dyDescent="0.2">
      <c r="B14511" s="9"/>
    </row>
    <row r="14512" spans="2:2" ht="16" x14ac:dyDescent="0.2">
      <c r="B14512" s="9"/>
    </row>
    <row r="14513" spans="2:2" ht="16" x14ac:dyDescent="0.2">
      <c r="B14513" s="9"/>
    </row>
    <row r="14514" spans="2:2" ht="16" x14ac:dyDescent="0.2">
      <c r="B14514" s="9"/>
    </row>
    <row r="14515" spans="2:2" ht="16" x14ac:dyDescent="0.2">
      <c r="B14515" s="9"/>
    </row>
    <row r="14516" spans="2:2" ht="16" x14ac:dyDescent="0.2">
      <c r="B14516" s="9"/>
    </row>
    <row r="14517" spans="2:2" ht="16" x14ac:dyDescent="0.2">
      <c r="B14517" s="9"/>
    </row>
    <row r="14518" spans="2:2" ht="16" x14ac:dyDescent="0.2">
      <c r="B14518" s="9"/>
    </row>
    <row r="14519" spans="2:2" ht="16" x14ac:dyDescent="0.2">
      <c r="B14519" s="9"/>
    </row>
    <row r="14520" spans="2:2" ht="16" x14ac:dyDescent="0.2">
      <c r="B14520" s="9"/>
    </row>
    <row r="14521" spans="2:2" ht="16" x14ac:dyDescent="0.2">
      <c r="B14521" s="9"/>
    </row>
    <row r="14522" spans="2:2" ht="16" x14ac:dyDescent="0.2">
      <c r="B14522" s="9"/>
    </row>
    <row r="14523" spans="2:2" ht="16" x14ac:dyDescent="0.2">
      <c r="B14523" s="9"/>
    </row>
    <row r="14524" spans="2:2" ht="16" x14ac:dyDescent="0.2">
      <c r="B14524" s="9"/>
    </row>
    <row r="14525" spans="2:2" ht="16" x14ac:dyDescent="0.2">
      <c r="B14525" s="9"/>
    </row>
    <row r="14526" spans="2:2" ht="16" x14ac:dyDescent="0.2">
      <c r="B14526" s="9"/>
    </row>
    <row r="14527" spans="2:2" ht="16" x14ac:dyDescent="0.2">
      <c r="B14527" s="9"/>
    </row>
    <row r="14528" spans="2:2" ht="16" x14ac:dyDescent="0.2">
      <c r="B14528" s="9"/>
    </row>
    <row r="14529" spans="2:2" ht="16" x14ac:dyDescent="0.2">
      <c r="B14529" s="9"/>
    </row>
    <row r="14530" spans="2:2" ht="16" x14ac:dyDescent="0.2">
      <c r="B14530" s="9"/>
    </row>
    <row r="14531" spans="2:2" ht="16" x14ac:dyDescent="0.2">
      <c r="B14531" s="9"/>
    </row>
    <row r="14532" spans="2:2" ht="16" x14ac:dyDescent="0.2">
      <c r="B14532" s="9"/>
    </row>
    <row r="14533" spans="2:2" ht="16" x14ac:dyDescent="0.2">
      <c r="B14533" s="9"/>
    </row>
    <row r="14534" spans="2:2" ht="16" x14ac:dyDescent="0.2">
      <c r="B14534" s="9"/>
    </row>
    <row r="14535" spans="2:2" ht="16" x14ac:dyDescent="0.2">
      <c r="B14535" s="9"/>
    </row>
    <row r="14536" spans="2:2" ht="16" x14ac:dyDescent="0.2">
      <c r="B14536" s="9"/>
    </row>
    <row r="14537" spans="2:2" ht="16" x14ac:dyDescent="0.2">
      <c r="B14537" s="9"/>
    </row>
    <row r="14538" spans="2:2" ht="16" x14ac:dyDescent="0.2">
      <c r="B14538" s="9"/>
    </row>
    <row r="14539" spans="2:2" ht="16" x14ac:dyDescent="0.2">
      <c r="B14539" s="9"/>
    </row>
    <row r="14540" spans="2:2" ht="16" x14ac:dyDescent="0.2">
      <c r="B14540" s="9"/>
    </row>
    <row r="14541" spans="2:2" ht="16" x14ac:dyDescent="0.2">
      <c r="B14541" s="9"/>
    </row>
    <row r="14542" spans="2:2" ht="16" x14ac:dyDescent="0.2">
      <c r="B14542" s="9"/>
    </row>
    <row r="14543" spans="2:2" ht="16" x14ac:dyDescent="0.2">
      <c r="B14543" s="9"/>
    </row>
    <row r="14544" spans="2:2" ht="16" x14ac:dyDescent="0.2">
      <c r="B14544" s="9"/>
    </row>
    <row r="14545" spans="2:2" ht="16" x14ac:dyDescent="0.2">
      <c r="B14545" s="9"/>
    </row>
    <row r="14546" spans="2:2" ht="16" x14ac:dyDescent="0.2">
      <c r="B14546" s="9"/>
    </row>
    <row r="14547" spans="2:2" ht="16" x14ac:dyDescent="0.2">
      <c r="B14547" s="9"/>
    </row>
    <row r="14548" spans="2:2" ht="16" x14ac:dyDescent="0.2">
      <c r="B14548" s="9"/>
    </row>
    <row r="14549" spans="2:2" ht="16" x14ac:dyDescent="0.2">
      <c r="B14549" s="9"/>
    </row>
    <row r="14550" spans="2:2" ht="16" x14ac:dyDescent="0.2">
      <c r="B14550" s="9"/>
    </row>
    <row r="14551" spans="2:2" ht="16" x14ac:dyDescent="0.2">
      <c r="B14551" s="9"/>
    </row>
    <row r="14552" spans="2:2" ht="16" x14ac:dyDescent="0.2">
      <c r="B14552" s="9"/>
    </row>
    <row r="14553" spans="2:2" ht="16" x14ac:dyDescent="0.2">
      <c r="B14553" s="9"/>
    </row>
    <row r="14554" spans="2:2" ht="16" x14ac:dyDescent="0.2">
      <c r="B14554" s="9"/>
    </row>
    <row r="14555" spans="2:2" ht="16" x14ac:dyDescent="0.2">
      <c r="B14555" s="9"/>
    </row>
    <row r="14556" spans="2:2" ht="16" x14ac:dyDescent="0.2">
      <c r="B14556" s="9"/>
    </row>
    <row r="14557" spans="2:2" ht="16" x14ac:dyDescent="0.2">
      <c r="B14557" s="9"/>
    </row>
    <row r="14558" spans="2:2" ht="16" x14ac:dyDescent="0.2">
      <c r="B14558" s="9"/>
    </row>
    <row r="14559" spans="2:2" ht="16" x14ac:dyDescent="0.2">
      <c r="B14559" s="9"/>
    </row>
    <row r="14560" spans="2:2" ht="16" x14ac:dyDescent="0.2">
      <c r="B14560" s="9"/>
    </row>
    <row r="14561" spans="2:2" ht="16" x14ac:dyDescent="0.2">
      <c r="B14561" s="9"/>
    </row>
    <row r="14562" spans="2:2" ht="16" x14ac:dyDescent="0.2">
      <c r="B14562" s="9"/>
    </row>
    <row r="14563" spans="2:2" ht="16" x14ac:dyDescent="0.2">
      <c r="B14563" s="9"/>
    </row>
    <row r="14564" spans="2:2" ht="16" x14ac:dyDescent="0.2">
      <c r="B14564" s="9"/>
    </row>
    <row r="14565" spans="2:2" ht="16" x14ac:dyDescent="0.2">
      <c r="B14565" s="9"/>
    </row>
    <row r="14566" spans="2:2" ht="16" x14ac:dyDescent="0.2">
      <c r="B14566" s="9"/>
    </row>
    <row r="14567" spans="2:2" ht="16" x14ac:dyDescent="0.2">
      <c r="B14567" s="9"/>
    </row>
    <row r="14568" spans="2:2" ht="16" x14ac:dyDescent="0.2">
      <c r="B14568" s="9"/>
    </row>
    <row r="14569" spans="2:2" ht="16" x14ac:dyDescent="0.2">
      <c r="B14569" s="9"/>
    </row>
    <row r="14570" spans="2:2" ht="16" x14ac:dyDescent="0.2">
      <c r="B14570" s="9"/>
    </row>
    <row r="14571" spans="2:2" ht="16" x14ac:dyDescent="0.2">
      <c r="B14571" s="9"/>
    </row>
    <row r="14572" spans="2:2" ht="16" x14ac:dyDescent="0.2">
      <c r="B14572" s="9"/>
    </row>
    <row r="14573" spans="2:2" ht="16" x14ac:dyDescent="0.2">
      <c r="B14573" s="9"/>
    </row>
    <row r="14574" spans="2:2" ht="16" x14ac:dyDescent="0.2">
      <c r="B14574" s="9"/>
    </row>
    <row r="14575" spans="2:2" ht="16" x14ac:dyDescent="0.2">
      <c r="B14575" s="9"/>
    </row>
    <row r="14576" spans="2:2" ht="16" x14ac:dyDescent="0.2">
      <c r="B14576" s="9"/>
    </row>
    <row r="14577" spans="2:2" ht="16" x14ac:dyDescent="0.2">
      <c r="B14577" s="9"/>
    </row>
    <row r="14578" spans="2:2" ht="16" x14ac:dyDescent="0.2">
      <c r="B14578" s="9"/>
    </row>
    <row r="14579" spans="2:2" ht="16" x14ac:dyDescent="0.2">
      <c r="B14579" s="9"/>
    </row>
    <row r="14580" spans="2:2" ht="16" x14ac:dyDescent="0.2">
      <c r="B14580" s="9"/>
    </row>
    <row r="14581" spans="2:2" ht="16" x14ac:dyDescent="0.2">
      <c r="B14581" s="9"/>
    </row>
    <row r="14582" spans="2:2" ht="16" x14ac:dyDescent="0.2">
      <c r="B14582" s="9"/>
    </row>
    <row r="14583" spans="2:2" ht="16" x14ac:dyDescent="0.2">
      <c r="B14583" s="9"/>
    </row>
    <row r="14584" spans="2:2" ht="16" x14ac:dyDescent="0.2">
      <c r="B14584" s="9"/>
    </row>
    <row r="14585" spans="2:2" ht="16" x14ac:dyDescent="0.2">
      <c r="B14585" s="9"/>
    </row>
    <row r="14586" spans="2:2" ht="16" x14ac:dyDescent="0.2">
      <c r="B14586" s="9"/>
    </row>
    <row r="14587" spans="2:2" ht="16" x14ac:dyDescent="0.2">
      <c r="B14587" s="9"/>
    </row>
    <row r="14588" spans="2:2" ht="16" x14ac:dyDescent="0.2">
      <c r="B14588" s="9"/>
    </row>
    <row r="14589" spans="2:2" ht="16" x14ac:dyDescent="0.2">
      <c r="B14589" s="9"/>
    </row>
    <row r="14590" spans="2:2" ht="16" x14ac:dyDescent="0.2">
      <c r="B14590" s="9"/>
    </row>
    <row r="14591" spans="2:2" ht="16" x14ac:dyDescent="0.2">
      <c r="B14591" s="9"/>
    </row>
    <row r="14592" spans="2:2" ht="16" x14ac:dyDescent="0.2">
      <c r="B14592" s="9"/>
    </row>
    <row r="14593" spans="2:2" ht="16" x14ac:dyDescent="0.2">
      <c r="B14593" s="9"/>
    </row>
    <row r="14594" spans="2:2" ht="16" x14ac:dyDescent="0.2">
      <c r="B14594" s="9"/>
    </row>
    <row r="14595" spans="2:2" ht="16" x14ac:dyDescent="0.2">
      <c r="B14595" s="9"/>
    </row>
    <row r="14596" spans="2:2" ht="16" x14ac:dyDescent="0.2">
      <c r="B14596" s="9"/>
    </row>
    <row r="14597" spans="2:2" ht="16" x14ac:dyDescent="0.2">
      <c r="B14597" s="9"/>
    </row>
    <row r="14598" spans="2:2" ht="16" x14ac:dyDescent="0.2">
      <c r="B14598" s="9"/>
    </row>
    <row r="14599" spans="2:2" ht="16" x14ac:dyDescent="0.2">
      <c r="B14599" s="9"/>
    </row>
    <row r="14600" spans="2:2" ht="16" x14ac:dyDescent="0.2">
      <c r="B14600" s="9"/>
    </row>
    <row r="14601" spans="2:2" ht="16" x14ac:dyDescent="0.2">
      <c r="B14601" s="9"/>
    </row>
    <row r="14602" spans="2:2" ht="16" x14ac:dyDescent="0.2">
      <c r="B14602" s="9"/>
    </row>
    <row r="14603" spans="2:2" ht="16" x14ac:dyDescent="0.2">
      <c r="B14603" s="9"/>
    </row>
    <row r="14604" spans="2:2" ht="16" x14ac:dyDescent="0.2">
      <c r="B14604" s="9"/>
    </row>
    <row r="14605" spans="2:2" ht="16" x14ac:dyDescent="0.2">
      <c r="B14605" s="9"/>
    </row>
    <row r="14606" spans="2:2" ht="16" x14ac:dyDescent="0.2">
      <c r="B14606" s="9"/>
    </row>
    <row r="14607" spans="2:2" ht="16" x14ac:dyDescent="0.2">
      <c r="B14607" s="9"/>
    </row>
    <row r="14608" spans="2:2" ht="16" x14ac:dyDescent="0.2">
      <c r="B14608" s="9"/>
    </row>
    <row r="14609" spans="2:2" ht="16" x14ac:dyDescent="0.2">
      <c r="B14609" s="9"/>
    </row>
    <row r="14610" spans="2:2" ht="16" x14ac:dyDescent="0.2">
      <c r="B14610" s="9"/>
    </row>
    <row r="14611" spans="2:2" ht="16" x14ac:dyDescent="0.2">
      <c r="B14611" s="9"/>
    </row>
    <row r="14612" spans="2:2" ht="16" x14ac:dyDescent="0.2">
      <c r="B14612" s="9"/>
    </row>
    <row r="14613" spans="2:2" ht="16" x14ac:dyDescent="0.2">
      <c r="B14613" s="9"/>
    </row>
    <row r="14614" spans="2:2" ht="16" x14ac:dyDescent="0.2">
      <c r="B14614" s="9"/>
    </row>
    <row r="14615" spans="2:2" ht="16" x14ac:dyDescent="0.2">
      <c r="B14615" s="9"/>
    </row>
    <row r="14616" spans="2:2" ht="16" x14ac:dyDescent="0.2">
      <c r="B14616" s="9"/>
    </row>
    <row r="14617" spans="2:2" ht="16" x14ac:dyDescent="0.2">
      <c r="B14617" s="9"/>
    </row>
    <row r="14618" spans="2:2" ht="16" x14ac:dyDescent="0.2">
      <c r="B14618" s="9"/>
    </row>
    <row r="14619" spans="2:2" ht="16" x14ac:dyDescent="0.2">
      <c r="B14619" s="9"/>
    </row>
    <row r="14620" spans="2:2" ht="16" x14ac:dyDescent="0.2">
      <c r="B14620" s="9"/>
    </row>
    <row r="14621" spans="2:2" ht="16" x14ac:dyDescent="0.2">
      <c r="B14621" s="9"/>
    </row>
    <row r="14622" spans="2:2" ht="16" x14ac:dyDescent="0.2">
      <c r="B14622" s="9"/>
    </row>
    <row r="14623" spans="2:2" ht="16" x14ac:dyDescent="0.2">
      <c r="B14623" s="9"/>
    </row>
    <row r="14624" spans="2:2" ht="16" x14ac:dyDescent="0.2">
      <c r="B14624" s="9"/>
    </row>
    <row r="14625" spans="2:2" ht="16" x14ac:dyDescent="0.2">
      <c r="B14625" s="9"/>
    </row>
    <row r="14626" spans="2:2" ht="16" x14ac:dyDescent="0.2">
      <c r="B14626" s="9"/>
    </row>
    <row r="14627" spans="2:2" ht="16" x14ac:dyDescent="0.2">
      <c r="B14627" s="9"/>
    </row>
    <row r="14628" spans="2:2" ht="16" x14ac:dyDescent="0.2">
      <c r="B14628" s="9"/>
    </row>
    <row r="14629" spans="2:2" ht="16" x14ac:dyDescent="0.2">
      <c r="B14629" s="9"/>
    </row>
    <row r="14630" spans="2:2" ht="16" x14ac:dyDescent="0.2">
      <c r="B14630" s="9"/>
    </row>
    <row r="14631" spans="2:2" ht="16" x14ac:dyDescent="0.2">
      <c r="B14631" s="9"/>
    </row>
    <row r="14632" spans="2:2" ht="16" x14ac:dyDescent="0.2">
      <c r="B14632" s="9"/>
    </row>
    <row r="14633" spans="2:2" ht="16" x14ac:dyDescent="0.2">
      <c r="B14633" s="9"/>
    </row>
    <row r="14634" spans="2:2" ht="16" x14ac:dyDescent="0.2">
      <c r="B14634" s="9"/>
    </row>
    <row r="14635" spans="2:2" ht="16" x14ac:dyDescent="0.2">
      <c r="B14635" s="9"/>
    </row>
    <row r="14636" spans="2:2" ht="16" x14ac:dyDescent="0.2">
      <c r="B14636" s="9"/>
    </row>
    <row r="14637" spans="2:2" ht="16" x14ac:dyDescent="0.2">
      <c r="B14637" s="9"/>
    </row>
    <row r="14638" spans="2:2" ht="16" x14ac:dyDescent="0.2">
      <c r="B14638" s="9"/>
    </row>
    <row r="14639" spans="2:2" ht="16" x14ac:dyDescent="0.2">
      <c r="B14639" s="9"/>
    </row>
    <row r="14640" spans="2:2" ht="16" x14ac:dyDescent="0.2">
      <c r="B14640" s="9"/>
    </row>
    <row r="14641" spans="2:2" ht="16" x14ac:dyDescent="0.2">
      <c r="B14641" s="9"/>
    </row>
    <row r="14642" spans="2:2" ht="16" x14ac:dyDescent="0.2">
      <c r="B14642" s="9"/>
    </row>
    <row r="14643" spans="2:2" ht="16" x14ac:dyDescent="0.2">
      <c r="B14643" s="9"/>
    </row>
    <row r="14644" spans="2:2" ht="16" x14ac:dyDescent="0.2">
      <c r="B14644" s="9"/>
    </row>
    <row r="14645" spans="2:2" ht="16" x14ac:dyDescent="0.2">
      <c r="B14645" s="9"/>
    </row>
    <row r="14646" spans="2:2" ht="16" x14ac:dyDescent="0.2">
      <c r="B14646" s="9"/>
    </row>
    <row r="14647" spans="2:2" ht="16" x14ac:dyDescent="0.2">
      <c r="B14647" s="9"/>
    </row>
    <row r="14648" spans="2:2" ht="16" x14ac:dyDescent="0.2">
      <c r="B14648" s="9"/>
    </row>
    <row r="14649" spans="2:2" ht="16" x14ac:dyDescent="0.2">
      <c r="B14649" s="9"/>
    </row>
    <row r="14650" spans="2:2" ht="16" x14ac:dyDescent="0.2">
      <c r="B14650" s="9"/>
    </row>
    <row r="14651" spans="2:2" ht="16" x14ac:dyDescent="0.2">
      <c r="B14651" s="9"/>
    </row>
    <row r="14652" spans="2:2" ht="16" x14ac:dyDescent="0.2">
      <c r="B14652" s="9"/>
    </row>
    <row r="14653" spans="2:2" ht="16" x14ac:dyDescent="0.2">
      <c r="B14653" s="9"/>
    </row>
    <row r="14654" spans="2:2" ht="16" x14ac:dyDescent="0.2">
      <c r="B14654" s="9"/>
    </row>
    <row r="14655" spans="2:2" ht="16" x14ac:dyDescent="0.2">
      <c r="B14655" s="9"/>
    </row>
    <row r="14656" spans="2:2" ht="16" x14ac:dyDescent="0.2">
      <c r="B14656" s="9"/>
    </row>
    <row r="14657" spans="2:2" ht="16" x14ac:dyDescent="0.2">
      <c r="B14657" s="9"/>
    </row>
    <row r="14658" spans="2:2" ht="16" x14ac:dyDescent="0.2">
      <c r="B14658" s="9"/>
    </row>
    <row r="14659" spans="2:2" ht="16" x14ac:dyDescent="0.2">
      <c r="B14659" s="9"/>
    </row>
    <row r="14660" spans="2:2" ht="16" x14ac:dyDescent="0.2">
      <c r="B14660" s="9"/>
    </row>
    <row r="14661" spans="2:2" ht="16" x14ac:dyDescent="0.2">
      <c r="B14661" s="9"/>
    </row>
    <row r="14662" spans="2:2" ht="16" x14ac:dyDescent="0.2">
      <c r="B14662" s="9"/>
    </row>
    <row r="14663" spans="2:2" ht="16" x14ac:dyDescent="0.2">
      <c r="B14663" s="9"/>
    </row>
    <row r="14664" spans="2:2" ht="16" x14ac:dyDescent="0.2">
      <c r="B14664" s="9"/>
    </row>
    <row r="14665" spans="2:2" ht="16" x14ac:dyDescent="0.2">
      <c r="B14665" s="9"/>
    </row>
    <row r="14666" spans="2:2" ht="16" x14ac:dyDescent="0.2">
      <c r="B14666" s="9"/>
    </row>
    <row r="14667" spans="2:2" ht="16" x14ac:dyDescent="0.2">
      <c r="B14667" s="9"/>
    </row>
    <row r="14668" spans="2:2" ht="16" x14ac:dyDescent="0.2">
      <c r="B14668" s="9"/>
    </row>
    <row r="14669" spans="2:2" ht="16" x14ac:dyDescent="0.2">
      <c r="B14669" s="9"/>
    </row>
    <row r="14670" spans="2:2" ht="16" x14ac:dyDescent="0.2">
      <c r="B14670" s="9"/>
    </row>
    <row r="14671" spans="2:2" ht="16" x14ac:dyDescent="0.2">
      <c r="B14671" s="9"/>
    </row>
    <row r="14672" spans="2:2" ht="16" x14ac:dyDescent="0.2">
      <c r="B14672" s="9"/>
    </row>
    <row r="14673" spans="2:2" ht="16" x14ac:dyDescent="0.2">
      <c r="B14673" s="9"/>
    </row>
    <row r="14674" spans="2:2" ht="16" x14ac:dyDescent="0.2">
      <c r="B14674" s="9"/>
    </row>
    <row r="14675" spans="2:2" ht="16" x14ac:dyDescent="0.2">
      <c r="B14675" s="9"/>
    </row>
    <row r="14676" spans="2:2" ht="16" x14ac:dyDescent="0.2">
      <c r="B14676" s="9"/>
    </row>
    <row r="14677" spans="2:2" ht="16" x14ac:dyDescent="0.2">
      <c r="B14677" s="9"/>
    </row>
    <row r="14678" spans="2:2" ht="16" x14ac:dyDescent="0.2">
      <c r="B14678" s="9"/>
    </row>
    <row r="14679" spans="2:2" ht="16" x14ac:dyDescent="0.2">
      <c r="B14679" s="9"/>
    </row>
    <row r="14680" spans="2:2" ht="16" x14ac:dyDescent="0.2">
      <c r="B14680" s="9"/>
    </row>
    <row r="14681" spans="2:2" ht="16" x14ac:dyDescent="0.2">
      <c r="B14681" s="9"/>
    </row>
    <row r="14682" spans="2:2" ht="16" x14ac:dyDescent="0.2">
      <c r="B14682" s="9"/>
    </row>
    <row r="14683" spans="2:2" ht="16" x14ac:dyDescent="0.2">
      <c r="B14683" s="9"/>
    </row>
    <row r="14684" spans="2:2" ht="16" x14ac:dyDescent="0.2">
      <c r="B14684" s="9"/>
    </row>
    <row r="14685" spans="2:2" ht="16" x14ac:dyDescent="0.2">
      <c r="B14685" s="9"/>
    </row>
    <row r="14686" spans="2:2" ht="16" x14ac:dyDescent="0.2">
      <c r="B14686" s="9"/>
    </row>
    <row r="14687" spans="2:2" ht="16" x14ac:dyDescent="0.2">
      <c r="B14687" s="9"/>
    </row>
    <row r="14688" spans="2:2" ht="16" x14ac:dyDescent="0.2">
      <c r="B14688" s="9"/>
    </row>
    <row r="14689" spans="2:2" ht="16" x14ac:dyDescent="0.2">
      <c r="B14689" s="9"/>
    </row>
    <row r="14690" spans="2:2" ht="16" x14ac:dyDescent="0.2">
      <c r="B14690" s="9"/>
    </row>
    <row r="14691" spans="2:2" ht="16" x14ac:dyDescent="0.2">
      <c r="B14691" s="9"/>
    </row>
    <row r="14692" spans="2:2" ht="16" x14ac:dyDescent="0.2">
      <c r="B14692" s="9"/>
    </row>
    <row r="14693" spans="2:2" ht="16" x14ac:dyDescent="0.2">
      <c r="B14693" s="9"/>
    </row>
    <row r="14694" spans="2:2" ht="16" x14ac:dyDescent="0.2">
      <c r="B14694" s="9"/>
    </row>
    <row r="14695" spans="2:2" ht="16" x14ac:dyDescent="0.2">
      <c r="B14695" s="9"/>
    </row>
    <row r="14696" spans="2:2" ht="16" x14ac:dyDescent="0.2">
      <c r="B14696" s="9"/>
    </row>
    <row r="14697" spans="2:2" ht="16" x14ac:dyDescent="0.2">
      <c r="B14697" s="9"/>
    </row>
    <row r="14698" spans="2:2" ht="16" x14ac:dyDescent="0.2">
      <c r="B14698" s="9"/>
    </row>
    <row r="14699" spans="2:2" ht="16" x14ac:dyDescent="0.2">
      <c r="B14699" s="9"/>
    </row>
    <row r="14700" spans="2:2" ht="16" x14ac:dyDescent="0.2">
      <c r="B14700" s="9"/>
    </row>
    <row r="14701" spans="2:2" ht="16" x14ac:dyDescent="0.2">
      <c r="B14701" s="9"/>
    </row>
    <row r="14702" spans="2:2" ht="16" x14ac:dyDescent="0.2">
      <c r="B14702" s="9"/>
    </row>
    <row r="14703" spans="2:2" ht="16" x14ac:dyDescent="0.2">
      <c r="B14703" s="9"/>
    </row>
    <row r="14704" spans="2:2" ht="16" x14ac:dyDescent="0.2">
      <c r="B14704" s="9"/>
    </row>
    <row r="14705" spans="2:2" ht="16" x14ac:dyDescent="0.2">
      <c r="B14705" s="9"/>
    </row>
    <row r="14706" spans="2:2" ht="16" x14ac:dyDescent="0.2">
      <c r="B14706" s="9"/>
    </row>
    <row r="14707" spans="2:2" ht="16" x14ac:dyDescent="0.2">
      <c r="B14707" s="9"/>
    </row>
    <row r="14708" spans="2:2" ht="16" x14ac:dyDescent="0.2">
      <c r="B14708" s="9"/>
    </row>
    <row r="14709" spans="2:2" ht="16" x14ac:dyDescent="0.2">
      <c r="B14709" s="9"/>
    </row>
    <row r="14710" spans="2:2" ht="16" x14ac:dyDescent="0.2">
      <c r="B14710" s="9"/>
    </row>
    <row r="14711" spans="2:2" ht="16" x14ac:dyDescent="0.2">
      <c r="B14711" s="9"/>
    </row>
    <row r="14712" spans="2:2" ht="16" x14ac:dyDescent="0.2">
      <c r="B14712" s="9"/>
    </row>
    <row r="14713" spans="2:2" ht="16" x14ac:dyDescent="0.2">
      <c r="B14713" s="9"/>
    </row>
    <row r="14714" spans="2:2" ht="16" x14ac:dyDescent="0.2">
      <c r="B14714" s="9"/>
    </row>
    <row r="14715" spans="2:2" ht="16" x14ac:dyDescent="0.2">
      <c r="B14715" s="9"/>
    </row>
    <row r="14716" spans="2:2" ht="16" x14ac:dyDescent="0.2">
      <c r="B14716" s="9"/>
    </row>
    <row r="14717" spans="2:2" ht="16" x14ac:dyDescent="0.2">
      <c r="B14717" s="9"/>
    </row>
    <row r="14718" spans="2:2" ht="16" x14ac:dyDescent="0.2">
      <c r="B14718" s="9"/>
    </row>
    <row r="14719" spans="2:2" ht="16" x14ac:dyDescent="0.2">
      <c r="B14719" s="9"/>
    </row>
    <row r="14720" spans="2:2" ht="16" x14ac:dyDescent="0.2">
      <c r="B14720" s="9"/>
    </row>
    <row r="14721" spans="2:2" ht="16" x14ac:dyDescent="0.2">
      <c r="B14721" s="9"/>
    </row>
    <row r="14722" spans="2:2" ht="16" x14ac:dyDescent="0.2">
      <c r="B14722" s="9"/>
    </row>
    <row r="14723" spans="2:2" ht="16" x14ac:dyDescent="0.2">
      <c r="B14723" s="9"/>
    </row>
    <row r="14724" spans="2:2" ht="16" x14ac:dyDescent="0.2">
      <c r="B14724" s="9"/>
    </row>
    <row r="14725" spans="2:2" ht="16" x14ac:dyDescent="0.2">
      <c r="B14725" s="9"/>
    </row>
    <row r="14726" spans="2:2" ht="16" x14ac:dyDescent="0.2">
      <c r="B14726" s="9"/>
    </row>
    <row r="14727" spans="2:2" ht="16" x14ac:dyDescent="0.2">
      <c r="B14727" s="9"/>
    </row>
    <row r="14728" spans="2:2" ht="16" x14ac:dyDescent="0.2">
      <c r="B14728" s="9"/>
    </row>
    <row r="14729" spans="2:2" ht="16" x14ac:dyDescent="0.2">
      <c r="B14729" s="9"/>
    </row>
    <row r="14730" spans="2:2" ht="16" x14ac:dyDescent="0.2">
      <c r="B14730" s="9"/>
    </row>
    <row r="14731" spans="2:2" ht="16" x14ac:dyDescent="0.2">
      <c r="B14731" s="9"/>
    </row>
    <row r="14732" spans="2:2" ht="16" x14ac:dyDescent="0.2">
      <c r="B14732" s="9"/>
    </row>
    <row r="14733" spans="2:2" ht="16" x14ac:dyDescent="0.2">
      <c r="B14733" s="9"/>
    </row>
    <row r="14734" spans="2:2" ht="16" x14ac:dyDescent="0.2">
      <c r="B14734" s="9"/>
    </row>
    <row r="14735" spans="2:2" ht="16" x14ac:dyDescent="0.2">
      <c r="B14735" s="9"/>
    </row>
    <row r="14736" spans="2:2" ht="16" x14ac:dyDescent="0.2">
      <c r="B14736" s="9"/>
    </row>
    <row r="14737" spans="2:2" ht="16" x14ac:dyDescent="0.2">
      <c r="B14737" s="9"/>
    </row>
    <row r="14738" spans="2:2" ht="16" x14ac:dyDescent="0.2">
      <c r="B14738" s="9"/>
    </row>
    <row r="14739" spans="2:2" ht="16" x14ac:dyDescent="0.2">
      <c r="B14739" s="9"/>
    </row>
    <row r="14740" spans="2:2" ht="16" x14ac:dyDescent="0.2">
      <c r="B14740" s="9"/>
    </row>
    <row r="14741" spans="2:2" ht="16" x14ac:dyDescent="0.2">
      <c r="B14741" s="9"/>
    </row>
    <row r="14742" spans="2:2" ht="16" x14ac:dyDescent="0.2">
      <c r="B14742" s="9"/>
    </row>
    <row r="14743" spans="2:2" ht="16" x14ac:dyDescent="0.2">
      <c r="B14743" s="9"/>
    </row>
    <row r="14744" spans="2:2" ht="16" x14ac:dyDescent="0.2">
      <c r="B14744" s="9"/>
    </row>
    <row r="14745" spans="2:2" ht="16" x14ac:dyDescent="0.2">
      <c r="B14745" s="9"/>
    </row>
    <row r="14746" spans="2:2" ht="16" x14ac:dyDescent="0.2">
      <c r="B14746" s="9"/>
    </row>
    <row r="14747" spans="2:2" ht="16" x14ac:dyDescent="0.2">
      <c r="B14747" s="9"/>
    </row>
    <row r="14748" spans="2:2" ht="16" x14ac:dyDescent="0.2">
      <c r="B14748" s="9"/>
    </row>
    <row r="14749" spans="2:2" ht="16" x14ac:dyDescent="0.2">
      <c r="B14749" s="9"/>
    </row>
    <row r="14750" spans="2:2" ht="16" x14ac:dyDescent="0.2">
      <c r="B14750" s="9"/>
    </row>
    <row r="14751" spans="2:2" ht="16" x14ac:dyDescent="0.2">
      <c r="B14751" s="9"/>
    </row>
    <row r="14752" spans="2:2" ht="16" x14ac:dyDescent="0.2">
      <c r="B14752" s="9"/>
    </row>
    <row r="14753" spans="2:2" ht="16" x14ac:dyDescent="0.2">
      <c r="B14753" s="9"/>
    </row>
    <row r="14754" spans="2:2" ht="16" x14ac:dyDescent="0.2">
      <c r="B14754" s="9"/>
    </row>
    <row r="14755" spans="2:2" ht="16" x14ac:dyDescent="0.2">
      <c r="B14755" s="9"/>
    </row>
    <row r="14756" spans="2:2" ht="16" x14ac:dyDescent="0.2">
      <c r="B14756" s="9"/>
    </row>
    <row r="14757" spans="2:2" ht="16" x14ac:dyDescent="0.2">
      <c r="B14757" s="9"/>
    </row>
    <row r="14758" spans="2:2" ht="16" x14ac:dyDescent="0.2">
      <c r="B14758" s="9"/>
    </row>
    <row r="14759" spans="2:2" ht="16" x14ac:dyDescent="0.2">
      <c r="B14759" s="9"/>
    </row>
    <row r="14760" spans="2:2" ht="16" x14ac:dyDescent="0.2">
      <c r="B14760" s="9"/>
    </row>
    <row r="14761" spans="2:2" ht="16" x14ac:dyDescent="0.2">
      <c r="B14761" s="9"/>
    </row>
    <row r="14762" spans="2:2" ht="16" x14ac:dyDescent="0.2">
      <c r="B14762" s="9"/>
    </row>
    <row r="14763" spans="2:2" ht="16" x14ac:dyDescent="0.2">
      <c r="B14763" s="9"/>
    </row>
    <row r="14764" spans="2:2" ht="16" x14ac:dyDescent="0.2">
      <c r="B14764" s="9"/>
    </row>
    <row r="14765" spans="2:2" ht="16" x14ac:dyDescent="0.2">
      <c r="B14765" s="9"/>
    </row>
    <row r="14766" spans="2:2" ht="16" x14ac:dyDescent="0.2">
      <c r="B14766" s="9"/>
    </row>
    <row r="14767" spans="2:2" ht="16" x14ac:dyDescent="0.2">
      <c r="B14767" s="9"/>
    </row>
    <row r="14768" spans="2:2" ht="16" x14ac:dyDescent="0.2">
      <c r="B14768" s="9"/>
    </row>
    <row r="14769" spans="2:2" ht="16" x14ac:dyDescent="0.2">
      <c r="B14769" s="9"/>
    </row>
    <row r="14770" spans="2:2" ht="16" x14ac:dyDescent="0.2">
      <c r="B14770" s="9"/>
    </row>
    <row r="14771" spans="2:2" ht="16" x14ac:dyDescent="0.2">
      <c r="B14771" s="9"/>
    </row>
    <row r="14772" spans="2:2" ht="16" x14ac:dyDescent="0.2">
      <c r="B14772" s="9"/>
    </row>
    <row r="14773" spans="2:2" ht="16" x14ac:dyDescent="0.2">
      <c r="B14773" s="9"/>
    </row>
    <row r="14774" spans="2:2" ht="16" x14ac:dyDescent="0.2">
      <c r="B14774" s="9"/>
    </row>
    <row r="14775" spans="2:2" ht="16" x14ac:dyDescent="0.2">
      <c r="B14775" s="9"/>
    </row>
    <row r="14776" spans="2:2" ht="16" x14ac:dyDescent="0.2">
      <c r="B14776" s="9"/>
    </row>
    <row r="14777" spans="2:2" ht="16" x14ac:dyDescent="0.2">
      <c r="B14777" s="9"/>
    </row>
    <row r="14778" spans="2:2" ht="16" x14ac:dyDescent="0.2">
      <c r="B14778" s="9"/>
    </row>
    <row r="14779" spans="2:2" ht="16" x14ac:dyDescent="0.2">
      <c r="B14779" s="9"/>
    </row>
    <row r="14780" spans="2:2" ht="16" x14ac:dyDescent="0.2">
      <c r="B14780" s="9"/>
    </row>
    <row r="14781" spans="2:2" ht="16" x14ac:dyDescent="0.2">
      <c r="B14781" s="9"/>
    </row>
    <row r="14782" spans="2:2" ht="16" x14ac:dyDescent="0.2">
      <c r="B14782" s="9"/>
    </row>
    <row r="14783" spans="2:2" ht="16" x14ac:dyDescent="0.2">
      <c r="B14783" s="9"/>
    </row>
    <row r="14784" spans="2:2" ht="16" x14ac:dyDescent="0.2">
      <c r="B14784" s="9"/>
    </row>
    <row r="14785" spans="2:2" ht="16" x14ac:dyDescent="0.2">
      <c r="B14785" s="9"/>
    </row>
    <row r="14786" spans="2:2" ht="16" x14ac:dyDescent="0.2">
      <c r="B14786" s="9"/>
    </row>
    <row r="14787" spans="2:2" ht="16" x14ac:dyDescent="0.2">
      <c r="B14787" s="9"/>
    </row>
    <row r="14788" spans="2:2" ht="16" x14ac:dyDescent="0.2">
      <c r="B14788" s="9"/>
    </row>
    <row r="14789" spans="2:2" ht="16" x14ac:dyDescent="0.2">
      <c r="B14789" s="9"/>
    </row>
    <row r="14790" spans="2:2" ht="16" x14ac:dyDescent="0.2">
      <c r="B14790" s="9"/>
    </row>
    <row r="14791" spans="2:2" ht="16" x14ac:dyDescent="0.2">
      <c r="B14791" s="9"/>
    </row>
    <row r="14792" spans="2:2" ht="16" x14ac:dyDescent="0.2">
      <c r="B14792" s="9"/>
    </row>
    <row r="14793" spans="2:2" ht="16" x14ac:dyDescent="0.2">
      <c r="B14793" s="9"/>
    </row>
    <row r="14794" spans="2:2" ht="16" x14ac:dyDescent="0.2">
      <c r="B14794" s="9"/>
    </row>
    <row r="14795" spans="2:2" ht="16" x14ac:dyDescent="0.2">
      <c r="B14795" s="9"/>
    </row>
    <row r="14796" spans="2:2" ht="16" x14ac:dyDescent="0.2">
      <c r="B14796" s="9"/>
    </row>
    <row r="14797" spans="2:2" ht="16" x14ac:dyDescent="0.2">
      <c r="B14797" s="9"/>
    </row>
    <row r="14798" spans="2:2" ht="16" x14ac:dyDescent="0.2">
      <c r="B14798" s="9"/>
    </row>
    <row r="14799" spans="2:2" ht="16" x14ac:dyDescent="0.2">
      <c r="B14799" s="9"/>
    </row>
    <row r="14800" spans="2:2" ht="16" x14ac:dyDescent="0.2">
      <c r="B14800" s="9"/>
    </row>
    <row r="14801" spans="2:2" ht="16" x14ac:dyDescent="0.2">
      <c r="B14801" s="9"/>
    </row>
    <row r="14802" spans="2:2" ht="16" x14ac:dyDescent="0.2">
      <c r="B14802" s="9"/>
    </row>
    <row r="14803" spans="2:2" ht="16" x14ac:dyDescent="0.2">
      <c r="B14803" s="9"/>
    </row>
    <row r="14804" spans="2:2" ht="16" x14ac:dyDescent="0.2">
      <c r="B14804" s="9"/>
    </row>
    <row r="14805" spans="2:2" ht="16" x14ac:dyDescent="0.2">
      <c r="B14805" s="9"/>
    </row>
    <row r="14806" spans="2:2" ht="16" x14ac:dyDescent="0.2">
      <c r="B14806" s="9"/>
    </row>
    <row r="14807" spans="2:2" ht="16" x14ac:dyDescent="0.2">
      <c r="B14807" s="9"/>
    </row>
    <row r="14808" spans="2:2" ht="16" x14ac:dyDescent="0.2">
      <c r="B14808" s="9"/>
    </row>
    <row r="14809" spans="2:2" ht="16" x14ac:dyDescent="0.2">
      <c r="B14809" s="9"/>
    </row>
    <row r="14810" spans="2:2" ht="16" x14ac:dyDescent="0.2">
      <c r="B14810" s="9"/>
    </row>
    <row r="14811" spans="2:2" ht="16" x14ac:dyDescent="0.2">
      <c r="B14811" s="9"/>
    </row>
    <row r="14812" spans="2:2" ht="16" x14ac:dyDescent="0.2">
      <c r="B14812" s="9"/>
    </row>
    <row r="14813" spans="2:2" ht="16" x14ac:dyDescent="0.2">
      <c r="B14813" s="9"/>
    </row>
    <row r="14814" spans="2:2" ht="16" x14ac:dyDescent="0.2">
      <c r="B14814" s="9"/>
    </row>
    <row r="14815" spans="2:2" ht="16" x14ac:dyDescent="0.2">
      <c r="B14815" s="9"/>
    </row>
    <row r="14816" spans="2:2" ht="16" x14ac:dyDescent="0.2">
      <c r="B14816" s="9"/>
    </row>
    <row r="14817" spans="2:2" ht="16" x14ac:dyDescent="0.2">
      <c r="B14817" s="9"/>
    </row>
    <row r="14818" spans="2:2" ht="16" x14ac:dyDescent="0.2">
      <c r="B14818" s="9"/>
    </row>
    <row r="14819" spans="2:2" ht="16" x14ac:dyDescent="0.2">
      <c r="B14819" s="9"/>
    </row>
    <row r="14820" spans="2:2" ht="16" x14ac:dyDescent="0.2">
      <c r="B14820" s="9"/>
    </row>
    <row r="14821" spans="2:2" ht="16" x14ac:dyDescent="0.2">
      <c r="B14821" s="9"/>
    </row>
    <row r="14822" spans="2:2" ht="16" x14ac:dyDescent="0.2">
      <c r="B14822" s="9"/>
    </row>
    <row r="14823" spans="2:2" ht="16" x14ac:dyDescent="0.2">
      <c r="B14823" s="9"/>
    </row>
    <row r="14824" spans="2:2" ht="16" x14ac:dyDescent="0.2">
      <c r="B14824" s="9"/>
    </row>
    <row r="14825" spans="2:2" ht="16" x14ac:dyDescent="0.2">
      <c r="B14825" s="9"/>
    </row>
    <row r="14826" spans="2:2" ht="16" x14ac:dyDescent="0.2">
      <c r="B14826" s="9"/>
    </row>
    <row r="14827" spans="2:2" ht="16" x14ac:dyDescent="0.2">
      <c r="B14827" s="9"/>
    </row>
    <row r="14828" spans="2:2" ht="16" x14ac:dyDescent="0.2">
      <c r="B14828" s="9"/>
    </row>
    <row r="14829" spans="2:2" ht="16" x14ac:dyDescent="0.2">
      <c r="B14829" s="9"/>
    </row>
    <row r="14830" spans="2:2" ht="16" x14ac:dyDescent="0.2">
      <c r="B14830" s="9"/>
    </row>
    <row r="14831" spans="2:2" ht="16" x14ac:dyDescent="0.2">
      <c r="B14831" s="9"/>
    </row>
    <row r="14832" spans="2:2" ht="16" x14ac:dyDescent="0.2">
      <c r="B14832" s="9"/>
    </row>
    <row r="14833" spans="2:2" ht="16" x14ac:dyDescent="0.2">
      <c r="B14833" s="9"/>
    </row>
    <row r="14834" spans="2:2" ht="16" x14ac:dyDescent="0.2">
      <c r="B14834" s="9"/>
    </row>
    <row r="14835" spans="2:2" ht="16" x14ac:dyDescent="0.2">
      <c r="B14835" s="9"/>
    </row>
    <row r="14836" spans="2:2" ht="16" x14ac:dyDescent="0.2">
      <c r="B14836" s="9"/>
    </row>
    <row r="14837" spans="2:2" ht="16" x14ac:dyDescent="0.2">
      <c r="B14837" s="9"/>
    </row>
    <row r="14838" spans="2:2" ht="16" x14ac:dyDescent="0.2">
      <c r="B14838" s="9"/>
    </row>
    <row r="14839" spans="2:2" ht="16" x14ac:dyDescent="0.2">
      <c r="B14839" s="9"/>
    </row>
    <row r="14840" spans="2:2" ht="16" x14ac:dyDescent="0.2">
      <c r="B14840" s="9"/>
    </row>
    <row r="14841" spans="2:2" ht="16" x14ac:dyDescent="0.2">
      <c r="B14841" s="9"/>
    </row>
    <row r="14842" spans="2:2" ht="16" x14ac:dyDescent="0.2">
      <c r="B14842" s="9"/>
    </row>
    <row r="14843" spans="2:2" ht="16" x14ac:dyDescent="0.2">
      <c r="B14843" s="9"/>
    </row>
    <row r="14844" spans="2:2" ht="16" x14ac:dyDescent="0.2">
      <c r="B14844" s="9"/>
    </row>
    <row r="14845" spans="2:2" ht="16" x14ac:dyDescent="0.2">
      <c r="B14845" s="9"/>
    </row>
    <row r="14846" spans="2:2" ht="16" x14ac:dyDescent="0.2">
      <c r="B14846" s="9"/>
    </row>
    <row r="14847" spans="2:2" ht="16" x14ac:dyDescent="0.2">
      <c r="B14847" s="9"/>
    </row>
    <row r="14848" spans="2:2" ht="16" x14ac:dyDescent="0.2">
      <c r="B14848" s="9"/>
    </row>
    <row r="14849" spans="2:2" ht="16" x14ac:dyDescent="0.2">
      <c r="B14849" s="9"/>
    </row>
    <row r="14850" spans="2:2" ht="16" x14ac:dyDescent="0.2">
      <c r="B14850" s="9"/>
    </row>
    <row r="14851" spans="2:2" ht="16" x14ac:dyDescent="0.2">
      <c r="B14851" s="9"/>
    </row>
    <row r="14852" spans="2:2" ht="16" x14ac:dyDescent="0.2">
      <c r="B14852" s="9"/>
    </row>
    <row r="14853" spans="2:2" ht="16" x14ac:dyDescent="0.2">
      <c r="B14853" s="9"/>
    </row>
    <row r="14854" spans="2:2" ht="16" x14ac:dyDescent="0.2">
      <c r="B14854" s="9"/>
    </row>
    <row r="14855" spans="2:2" ht="16" x14ac:dyDescent="0.2">
      <c r="B14855" s="9"/>
    </row>
    <row r="14856" spans="2:2" ht="16" x14ac:dyDescent="0.2">
      <c r="B14856" s="9"/>
    </row>
    <row r="14857" spans="2:2" ht="16" x14ac:dyDescent="0.2">
      <c r="B14857" s="9"/>
    </row>
    <row r="14858" spans="2:2" ht="16" x14ac:dyDescent="0.2">
      <c r="B14858" s="9"/>
    </row>
    <row r="14859" spans="2:2" ht="16" x14ac:dyDescent="0.2">
      <c r="B14859" s="9"/>
    </row>
    <row r="14860" spans="2:2" ht="16" x14ac:dyDescent="0.2">
      <c r="B14860" s="9"/>
    </row>
    <row r="14861" spans="2:2" ht="16" x14ac:dyDescent="0.2">
      <c r="B14861" s="9"/>
    </row>
    <row r="14862" spans="2:2" ht="16" x14ac:dyDescent="0.2">
      <c r="B14862" s="9"/>
    </row>
    <row r="14863" spans="2:2" ht="16" x14ac:dyDescent="0.2">
      <c r="B14863" s="9"/>
    </row>
    <row r="14864" spans="2:2" ht="16" x14ac:dyDescent="0.2">
      <c r="B14864" s="9"/>
    </row>
    <row r="14865" spans="2:2" ht="16" x14ac:dyDescent="0.2">
      <c r="B14865" s="9"/>
    </row>
    <row r="14866" spans="2:2" ht="16" x14ac:dyDescent="0.2">
      <c r="B14866" s="9"/>
    </row>
    <row r="14867" spans="2:2" ht="16" x14ac:dyDescent="0.2">
      <c r="B14867" s="9"/>
    </row>
    <row r="14868" spans="2:2" ht="16" x14ac:dyDescent="0.2">
      <c r="B14868" s="9"/>
    </row>
    <row r="14869" spans="2:2" ht="16" x14ac:dyDescent="0.2">
      <c r="B14869" s="9"/>
    </row>
    <row r="14870" spans="2:2" ht="16" x14ac:dyDescent="0.2">
      <c r="B14870" s="9"/>
    </row>
    <row r="14871" spans="2:2" ht="16" x14ac:dyDescent="0.2">
      <c r="B14871" s="9"/>
    </row>
    <row r="14872" spans="2:2" ht="16" x14ac:dyDescent="0.2">
      <c r="B14872" s="9"/>
    </row>
    <row r="14873" spans="2:2" ht="16" x14ac:dyDescent="0.2">
      <c r="B14873" s="9"/>
    </row>
    <row r="14874" spans="2:2" ht="16" x14ac:dyDescent="0.2">
      <c r="B14874" s="9"/>
    </row>
    <row r="14875" spans="2:2" ht="16" x14ac:dyDescent="0.2">
      <c r="B14875" s="9"/>
    </row>
    <row r="14876" spans="2:2" ht="16" x14ac:dyDescent="0.2">
      <c r="B14876" s="9"/>
    </row>
    <row r="14877" spans="2:2" ht="16" x14ac:dyDescent="0.2">
      <c r="B14877" s="9"/>
    </row>
    <row r="14878" spans="2:2" ht="16" x14ac:dyDescent="0.2">
      <c r="B14878" s="9"/>
    </row>
    <row r="14879" spans="2:2" ht="16" x14ac:dyDescent="0.2">
      <c r="B14879" s="9"/>
    </row>
    <row r="14880" spans="2:2" ht="16" x14ac:dyDescent="0.2">
      <c r="B14880" s="9"/>
    </row>
    <row r="14881" spans="2:2" ht="16" x14ac:dyDescent="0.2">
      <c r="B14881" s="9"/>
    </row>
    <row r="14882" spans="2:2" ht="16" x14ac:dyDescent="0.2">
      <c r="B14882" s="9"/>
    </row>
    <row r="14883" spans="2:2" ht="16" x14ac:dyDescent="0.2">
      <c r="B14883" s="9"/>
    </row>
    <row r="14884" spans="2:2" ht="16" x14ac:dyDescent="0.2">
      <c r="B14884" s="9"/>
    </row>
    <row r="14885" spans="2:2" ht="16" x14ac:dyDescent="0.2">
      <c r="B14885" s="9"/>
    </row>
    <row r="14886" spans="2:2" ht="16" x14ac:dyDescent="0.2">
      <c r="B14886" s="9"/>
    </row>
    <row r="14887" spans="2:2" ht="16" x14ac:dyDescent="0.2">
      <c r="B14887" s="9"/>
    </row>
    <row r="14888" spans="2:2" ht="16" x14ac:dyDescent="0.2">
      <c r="B14888" s="9"/>
    </row>
    <row r="14889" spans="2:2" ht="16" x14ac:dyDescent="0.2">
      <c r="B14889" s="9"/>
    </row>
    <row r="14890" spans="2:2" ht="16" x14ac:dyDescent="0.2">
      <c r="B14890" s="9"/>
    </row>
    <row r="14891" spans="2:2" ht="16" x14ac:dyDescent="0.2">
      <c r="B14891" s="9"/>
    </row>
    <row r="14892" spans="2:2" ht="16" x14ac:dyDescent="0.2">
      <c r="B14892" s="9"/>
    </row>
    <row r="14893" spans="2:2" ht="16" x14ac:dyDescent="0.2">
      <c r="B14893" s="9"/>
    </row>
    <row r="14894" spans="2:2" ht="16" x14ac:dyDescent="0.2">
      <c r="B14894" s="9"/>
    </row>
    <row r="14895" spans="2:2" ht="16" x14ac:dyDescent="0.2">
      <c r="B14895" s="9"/>
    </row>
    <row r="14896" spans="2:2" ht="16" x14ac:dyDescent="0.2">
      <c r="B14896" s="9"/>
    </row>
    <row r="14897" spans="2:2" ht="16" x14ac:dyDescent="0.2">
      <c r="B14897" s="9"/>
    </row>
    <row r="14898" spans="2:2" ht="16" x14ac:dyDescent="0.2">
      <c r="B14898" s="9"/>
    </row>
    <row r="14899" spans="2:2" ht="16" x14ac:dyDescent="0.2">
      <c r="B14899" s="9"/>
    </row>
    <row r="14900" spans="2:2" ht="16" x14ac:dyDescent="0.2">
      <c r="B14900" s="9"/>
    </row>
    <row r="14901" spans="2:2" ht="16" x14ac:dyDescent="0.2">
      <c r="B14901" s="9"/>
    </row>
    <row r="14902" spans="2:2" ht="16" x14ac:dyDescent="0.2">
      <c r="B14902" s="9"/>
    </row>
    <row r="14903" spans="2:2" ht="16" x14ac:dyDescent="0.2">
      <c r="B14903" s="9"/>
    </row>
    <row r="14904" spans="2:2" ht="16" x14ac:dyDescent="0.2">
      <c r="B14904" s="9"/>
    </row>
    <row r="14905" spans="2:2" ht="16" x14ac:dyDescent="0.2">
      <c r="B14905" s="9"/>
    </row>
    <row r="14906" spans="2:2" ht="16" x14ac:dyDescent="0.2">
      <c r="B14906" s="9"/>
    </row>
    <row r="14907" spans="2:2" ht="16" x14ac:dyDescent="0.2">
      <c r="B14907" s="9"/>
    </row>
    <row r="14908" spans="2:2" ht="16" x14ac:dyDescent="0.2">
      <c r="B14908" s="9"/>
    </row>
    <row r="14909" spans="2:2" ht="16" x14ac:dyDescent="0.2">
      <c r="B14909" s="9"/>
    </row>
    <row r="14910" spans="2:2" ht="16" x14ac:dyDescent="0.2">
      <c r="B14910" s="9"/>
    </row>
    <row r="14911" spans="2:2" ht="16" x14ac:dyDescent="0.2">
      <c r="B14911" s="9"/>
    </row>
    <row r="14912" spans="2:2" ht="16" x14ac:dyDescent="0.2">
      <c r="B14912" s="9"/>
    </row>
    <row r="14913" spans="2:2" ht="16" x14ac:dyDescent="0.2">
      <c r="B14913" s="9"/>
    </row>
    <row r="14914" spans="2:2" ht="16" x14ac:dyDescent="0.2">
      <c r="B14914" s="9"/>
    </row>
    <row r="14915" spans="2:2" ht="16" x14ac:dyDescent="0.2">
      <c r="B14915" s="9"/>
    </row>
    <row r="14916" spans="2:2" ht="16" x14ac:dyDescent="0.2">
      <c r="B14916" s="9"/>
    </row>
    <row r="14917" spans="2:2" ht="16" x14ac:dyDescent="0.2">
      <c r="B14917" s="9"/>
    </row>
    <row r="14918" spans="2:2" ht="16" x14ac:dyDescent="0.2">
      <c r="B14918" s="9"/>
    </row>
    <row r="14919" spans="2:2" ht="16" x14ac:dyDescent="0.2">
      <c r="B14919" s="9"/>
    </row>
    <row r="14920" spans="2:2" ht="16" x14ac:dyDescent="0.2">
      <c r="B14920" s="9"/>
    </row>
    <row r="14921" spans="2:2" ht="16" x14ac:dyDescent="0.2">
      <c r="B14921" s="9"/>
    </row>
    <row r="14922" spans="2:2" ht="16" x14ac:dyDescent="0.2">
      <c r="B14922" s="9"/>
    </row>
    <row r="14923" spans="2:2" ht="16" x14ac:dyDescent="0.2">
      <c r="B14923" s="9"/>
    </row>
    <row r="14924" spans="2:2" ht="16" x14ac:dyDescent="0.2">
      <c r="B14924" s="9"/>
    </row>
    <row r="14925" spans="2:2" ht="16" x14ac:dyDescent="0.2">
      <c r="B14925" s="9"/>
    </row>
    <row r="14926" spans="2:2" ht="16" x14ac:dyDescent="0.2">
      <c r="B14926" s="9"/>
    </row>
    <row r="14927" spans="2:2" ht="16" x14ac:dyDescent="0.2">
      <c r="B14927" s="9"/>
    </row>
    <row r="14928" spans="2:2" ht="16" x14ac:dyDescent="0.2">
      <c r="B14928" s="9"/>
    </row>
    <row r="14929" spans="2:2" ht="16" x14ac:dyDescent="0.2">
      <c r="B14929" s="9"/>
    </row>
    <row r="14930" spans="2:2" ht="16" x14ac:dyDescent="0.2">
      <c r="B14930" s="9"/>
    </row>
    <row r="14931" spans="2:2" ht="16" x14ac:dyDescent="0.2">
      <c r="B14931" s="9"/>
    </row>
    <row r="14932" spans="2:2" ht="16" x14ac:dyDescent="0.2">
      <c r="B14932" s="9"/>
    </row>
    <row r="14933" spans="2:2" ht="16" x14ac:dyDescent="0.2">
      <c r="B14933" s="9"/>
    </row>
    <row r="14934" spans="2:2" ht="16" x14ac:dyDescent="0.2">
      <c r="B14934" s="9"/>
    </row>
    <row r="14935" spans="2:2" ht="16" x14ac:dyDescent="0.2">
      <c r="B14935" s="9"/>
    </row>
    <row r="14936" spans="2:2" ht="16" x14ac:dyDescent="0.2">
      <c r="B14936" s="9"/>
    </row>
    <row r="14937" spans="2:2" ht="16" x14ac:dyDescent="0.2">
      <c r="B14937" s="9"/>
    </row>
    <row r="14938" spans="2:2" ht="16" x14ac:dyDescent="0.2">
      <c r="B14938" s="9"/>
    </row>
    <row r="14939" spans="2:2" ht="16" x14ac:dyDescent="0.2">
      <c r="B14939" s="9"/>
    </row>
    <row r="14940" spans="2:2" ht="16" x14ac:dyDescent="0.2">
      <c r="B14940" s="9"/>
    </row>
    <row r="14941" spans="2:2" ht="16" x14ac:dyDescent="0.2">
      <c r="B14941" s="9"/>
    </row>
    <row r="14942" spans="2:2" ht="16" x14ac:dyDescent="0.2">
      <c r="B14942" s="9"/>
    </row>
    <row r="14943" spans="2:2" ht="16" x14ac:dyDescent="0.2">
      <c r="B14943" s="9"/>
    </row>
    <row r="14944" spans="2:2" ht="16" x14ac:dyDescent="0.2">
      <c r="B14944" s="9"/>
    </row>
    <row r="14945" spans="2:2" ht="16" x14ac:dyDescent="0.2">
      <c r="B14945" s="9"/>
    </row>
    <row r="14946" spans="2:2" ht="16" x14ac:dyDescent="0.2">
      <c r="B14946" s="9"/>
    </row>
    <row r="14947" spans="2:2" ht="16" x14ac:dyDescent="0.2">
      <c r="B14947" s="9"/>
    </row>
    <row r="14948" spans="2:2" ht="16" x14ac:dyDescent="0.2">
      <c r="B14948" s="9"/>
    </row>
    <row r="14949" spans="2:2" ht="16" x14ac:dyDescent="0.2">
      <c r="B14949" s="9"/>
    </row>
    <row r="14950" spans="2:2" ht="16" x14ac:dyDescent="0.2">
      <c r="B14950" s="9"/>
    </row>
    <row r="14951" spans="2:2" ht="16" x14ac:dyDescent="0.2">
      <c r="B14951" s="9"/>
    </row>
    <row r="14952" spans="2:2" ht="16" x14ac:dyDescent="0.2">
      <c r="B14952" s="9"/>
    </row>
    <row r="14953" spans="2:2" ht="16" x14ac:dyDescent="0.2">
      <c r="B14953" s="9"/>
    </row>
    <row r="14954" spans="2:2" ht="16" x14ac:dyDescent="0.2">
      <c r="B14954" s="9"/>
    </row>
    <row r="14955" spans="2:2" ht="16" x14ac:dyDescent="0.2">
      <c r="B14955" s="9"/>
    </row>
    <row r="14956" spans="2:2" ht="16" x14ac:dyDescent="0.2">
      <c r="B14956" s="9"/>
    </row>
    <row r="14957" spans="2:2" ht="16" x14ac:dyDescent="0.2">
      <c r="B14957" s="9"/>
    </row>
    <row r="14958" spans="2:2" ht="16" x14ac:dyDescent="0.2">
      <c r="B14958" s="9"/>
    </row>
    <row r="14959" spans="2:2" ht="16" x14ac:dyDescent="0.2">
      <c r="B14959" s="9"/>
    </row>
    <row r="14960" spans="2:2" ht="16" x14ac:dyDescent="0.2">
      <c r="B14960" s="9"/>
    </row>
    <row r="14961" spans="2:2" ht="16" x14ac:dyDescent="0.2">
      <c r="B14961" s="9"/>
    </row>
    <row r="14962" spans="2:2" ht="16" x14ac:dyDescent="0.2">
      <c r="B14962" s="9"/>
    </row>
    <row r="14963" spans="2:2" ht="16" x14ac:dyDescent="0.2">
      <c r="B14963" s="9"/>
    </row>
    <row r="14964" spans="2:2" ht="16" x14ac:dyDescent="0.2">
      <c r="B14964" s="9"/>
    </row>
    <row r="14965" spans="2:2" ht="16" x14ac:dyDescent="0.2">
      <c r="B14965" s="9"/>
    </row>
    <row r="14966" spans="2:2" ht="16" x14ac:dyDescent="0.2">
      <c r="B14966" s="9"/>
    </row>
    <row r="14967" spans="2:2" ht="16" x14ac:dyDescent="0.2">
      <c r="B14967" s="9"/>
    </row>
    <row r="14968" spans="2:2" ht="16" x14ac:dyDescent="0.2">
      <c r="B14968" s="9"/>
    </row>
    <row r="14969" spans="2:2" ht="16" x14ac:dyDescent="0.2">
      <c r="B14969" s="9"/>
    </row>
    <row r="14970" spans="2:2" ht="16" x14ac:dyDescent="0.2">
      <c r="B14970" s="9"/>
    </row>
    <row r="14971" spans="2:2" ht="16" x14ac:dyDescent="0.2">
      <c r="B14971" s="9"/>
    </row>
    <row r="14972" spans="2:2" ht="16" x14ac:dyDescent="0.2">
      <c r="B14972" s="9"/>
    </row>
    <row r="14973" spans="2:2" ht="16" x14ac:dyDescent="0.2">
      <c r="B14973" s="9"/>
    </row>
    <row r="14974" spans="2:2" ht="16" x14ac:dyDescent="0.2">
      <c r="B14974" s="9"/>
    </row>
    <row r="14975" spans="2:2" ht="16" x14ac:dyDescent="0.2">
      <c r="B14975" s="9"/>
    </row>
    <row r="14976" spans="2:2" ht="16" x14ac:dyDescent="0.2">
      <c r="B14976" s="9"/>
    </row>
    <row r="14977" spans="2:2" ht="16" x14ac:dyDescent="0.2">
      <c r="B14977" s="9"/>
    </row>
    <row r="14978" spans="2:2" ht="16" x14ac:dyDescent="0.2">
      <c r="B14978" s="9"/>
    </row>
    <row r="14979" spans="2:2" ht="16" x14ac:dyDescent="0.2">
      <c r="B14979" s="9"/>
    </row>
    <row r="14980" spans="2:2" ht="16" x14ac:dyDescent="0.2">
      <c r="B14980" s="9"/>
    </row>
    <row r="14981" spans="2:2" ht="16" x14ac:dyDescent="0.2">
      <c r="B14981" s="9"/>
    </row>
    <row r="14982" spans="2:2" ht="16" x14ac:dyDescent="0.2">
      <c r="B14982" s="9"/>
    </row>
    <row r="14983" spans="2:2" ht="16" x14ac:dyDescent="0.2">
      <c r="B14983" s="9"/>
    </row>
    <row r="14984" spans="2:2" ht="16" x14ac:dyDescent="0.2">
      <c r="B14984" s="9"/>
    </row>
    <row r="14985" spans="2:2" ht="16" x14ac:dyDescent="0.2">
      <c r="B14985" s="9"/>
    </row>
    <row r="14986" spans="2:2" ht="16" x14ac:dyDescent="0.2">
      <c r="B14986" s="9"/>
    </row>
    <row r="14987" spans="2:2" ht="16" x14ac:dyDescent="0.2">
      <c r="B14987" s="9"/>
    </row>
    <row r="14988" spans="2:2" ht="16" x14ac:dyDescent="0.2">
      <c r="B14988" s="9"/>
    </row>
    <row r="14989" spans="2:2" ht="16" x14ac:dyDescent="0.2">
      <c r="B14989" s="9"/>
    </row>
    <row r="14990" spans="2:2" ht="16" x14ac:dyDescent="0.2">
      <c r="B14990" s="9"/>
    </row>
    <row r="14991" spans="2:2" ht="16" x14ac:dyDescent="0.2">
      <c r="B14991" s="9"/>
    </row>
    <row r="14992" spans="2:2" ht="16" x14ac:dyDescent="0.2">
      <c r="B14992" s="9"/>
    </row>
    <row r="14993" spans="2:2" ht="16" x14ac:dyDescent="0.2">
      <c r="B14993" s="9"/>
    </row>
    <row r="14994" spans="2:2" ht="16" x14ac:dyDescent="0.2">
      <c r="B14994" s="9"/>
    </row>
    <row r="14995" spans="2:2" ht="16" x14ac:dyDescent="0.2">
      <c r="B14995" s="9"/>
    </row>
    <row r="14996" spans="2:2" ht="16" x14ac:dyDescent="0.2">
      <c r="B14996" s="9"/>
    </row>
    <row r="14997" spans="2:2" ht="16" x14ac:dyDescent="0.2">
      <c r="B14997" s="9"/>
    </row>
    <row r="14998" spans="2:2" ht="16" x14ac:dyDescent="0.2">
      <c r="B14998" s="9"/>
    </row>
    <row r="14999" spans="2:2" ht="16" x14ac:dyDescent="0.2">
      <c r="B14999" s="9"/>
    </row>
    <row r="15000" spans="2:2" ht="16" x14ac:dyDescent="0.2">
      <c r="B15000" s="9"/>
    </row>
    <row r="15001" spans="2:2" ht="16" x14ac:dyDescent="0.2">
      <c r="B15001" s="9"/>
    </row>
    <row r="15002" spans="2:2" ht="16" x14ac:dyDescent="0.2">
      <c r="B15002" s="9"/>
    </row>
    <row r="15003" spans="2:2" ht="16" x14ac:dyDescent="0.2">
      <c r="B15003" s="9"/>
    </row>
    <row r="15004" spans="2:2" ht="16" x14ac:dyDescent="0.2">
      <c r="B15004" s="9"/>
    </row>
    <row r="15005" spans="2:2" ht="16" x14ac:dyDescent="0.2">
      <c r="B15005" s="9"/>
    </row>
    <row r="15006" spans="2:2" ht="16" x14ac:dyDescent="0.2">
      <c r="B15006" s="9"/>
    </row>
    <row r="15007" spans="2:2" ht="16" x14ac:dyDescent="0.2">
      <c r="B15007" s="9"/>
    </row>
    <row r="15008" spans="2:2" ht="16" x14ac:dyDescent="0.2">
      <c r="B15008" s="9"/>
    </row>
    <row r="15009" spans="2:2" ht="16" x14ac:dyDescent="0.2">
      <c r="B15009" s="9"/>
    </row>
    <row r="15010" spans="2:2" ht="16" x14ac:dyDescent="0.2">
      <c r="B15010" s="9"/>
    </row>
    <row r="15011" spans="2:2" ht="16" x14ac:dyDescent="0.2">
      <c r="B15011" s="9"/>
    </row>
    <row r="15012" spans="2:2" ht="16" x14ac:dyDescent="0.2">
      <c r="B15012" s="9"/>
    </row>
    <row r="15013" spans="2:2" ht="16" x14ac:dyDescent="0.2">
      <c r="B15013" s="9"/>
    </row>
    <row r="15014" spans="2:2" ht="16" x14ac:dyDescent="0.2">
      <c r="B15014" s="9"/>
    </row>
    <row r="15015" spans="2:2" ht="16" x14ac:dyDescent="0.2">
      <c r="B15015" s="9"/>
    </row>
    <row r="15016" spans="2:2" ht="16" x14ac:dyDescent="0.2">
      <c r="B15016" s="9"/>
    </row>
    <row r="15017" spans="2:2" ht="16" x14ac:dyDescent="0.2">
      <c r="B15017" s="9"/>
    </row>
    <row r="15018" spans="2:2" ht="16" x14ac:dyDescent="0.2">
      <c r="B15018" s="9"/>
    </row>
    <row r="15019" spans="2:2" ht="16" x14ac:dyDescent="0.2">
      <c r="B15019" s="9"/>
    </row>
    <row r="15020" spans="2:2" ht="16" x14ac:dyDescent="0.2">
      <c r="B15020" s="9"/>
    </row>
    <row r="15021" spans="2:2" ht="16" x14ac:dyDescent="0.2">
      <c r="B15021" s="9"/>
    </row>
    <row r="15022" spans="2:2" ht="16" x14ac:dyDescent="0.2">
      <c r="B15022" s="9"/>
    </row>
    <row r="15023" spans="2:2" ht="16" x14ac:dyDescent="0.2">
      <c r="B15023" s="9"/>
    </row>
    <row r="15024" spans="2:2" ht="16" x14ac:dyDescent="0.2">
      <c r="B15024" s="9"/>
    </row>
    <row r="15025" spans="2:2" ht="16" x14ac:dyDescent="0.2">
      <c r="B15025" s="9"/>
    </row>
    <row r="15026" spans="2:2" ht="16" x14ac:dyDescent="0.2">
      <c r="B15026" s="9"/>
    </row>
    <row r="15027" spans="2:2" ht="16" x14ac:dyDescent="0.2">
      <c r="B15027" s="9"/>
    </row>
    <row r="15028" spans="2:2" ht="16" x14ac:dyDescent="0.2">
      <c r="B15028" s="9"/>
    </row>
    <row r="15029" spans="2:2" ht="16" x14ac:dyDescent="0.2">
      <c r="B15029" s="9"/>
    </row>
    <row r="15030" spans="2:2" ht="16" x14ac:dyDescent="0.2">
      <c r="B15030" s="9"/>
    </row>
    <row r="15031" spans="2:2" ht="16" x14ac:dyDescent="0.2">
      <c r="B15031" s="9"/>
    </row>
    <row r="15032" spans="2:2" ht="16" x14ac:dyDescent="0.2">
      <c r="B15032" s="9"/>
    </row>
    <row r="15033" spans="2:2" ht="16" x14ac:dyDescent="0.2">
      <c r="B15033" s="9"/>
    </row>
    <row r="15034" spans="2:2" ht="16" x14ac:dyDescent="0.2">
      <c r="B15034" s="9"/>
    </row>
    <row r="15035" spans="2:2" ht="16" x14ac:dyDescent="0.2">
      <c r="B15035" s="9"/>
    </row>
    <row r="15036" spans="2:2" ht="16" x14ac:dyDescent="0.2">
      <c r="B15036" s="9"/>
    </row>
    <row r="15037" spans="2:2" ht="16" x14ac:dyDescent="0.2">
      <c r="B15037" s="9"/>
    </row>
    <row r="15038" spans="2:2" ht="16" x14ac:dyDescent="0.2">
      <c r="B15038" s="9"/>
    </row>
    <row r="15039" spans="2:2" ht="16" x14ac:dyDescent="0.2">
      <c r="B15039" s="9"/>
    </row>
    <row r="15040" spans="2:2" ht="16" x14ac:dyDescent="0.2">
      <c r="B15040" s="9"/>
    </row>
    <row r="15041" spans="2:2" ht="16" x14ac:dyDescent="0.2">
      <c r="B15041" s="9"/>
    </row>
    <row r="15042" spans="2:2" ht="16" x14ac:dyDescent="0.2">
      <c r="B15042" s="9"/>
    </row>
    <row r="15043" spans="2:2" ht="16" x14ac:dyDescent="0.2">
      <c r="B15043" s="9"/>
    </row>
    <row r="15044" spans="2:2" ht="16" x14ac:dyDescent="0.2">
      <c r="B15044" s="9"/>
    </row>
    <row r="15045" spans="2:2" ht="16" x14ac:dyDescent="0.2">
      <c r="B15045" s="9"/>
    </row>
    <row r="15046" spans="2:2" ht="16" x14ac:dyDescent="0.2">
      <c r="B15046" s="9"/>
    </row>
    <row r="15047" spans="2:2" ht="16" x14ac:dyDescent="0.2">
      <c r="B15047" s="9"/>
    </row>
    <row r="15048" spans="2:2" ht="16" x14ac:dyDescent="0.2">
      <c r="B15048" s="9"/>
    </row>
    <row r="15049" spans="2:2" ht="16" x14ac:dyDescent="0.2">
      <c r="B15049" s="9"/>
    </row>
    <row r="15050" spans="2:2" ht="16" x14ac:dyDescent="0.2">
      <c r="B15050" s="9"/>
    </row>
    <row r="15051" spans="2:2" ht="16" x14ac:dyDescent="0.2">
      <c r="B15051" s="9"/>
    </row>
    <row r="15052" spans="2:2" ht="16" x14ac:dyDescent="0.2">
      <c r="B15052" s="9"/>
    </row>
    <row r="15053" spans="2:2" ht="16" x14ac:dyDescent="0.2">
      <c r="B15053" s="9"/>
    </row>
    <row r="15054" spans="2:2" ht="16" x14ac:dyDescent="0.2">
      <c r="B15054" s="9"/>
    </row>
    <row r="15055" spans="2:2" ht="16" x14ac:dyDescent="0.2">
      <c r="B15055" s="9"/>
    </row>
    <row r="15056" spans="2:2" ht="16" x14ac:dyDescent="0.2">
      <c r="B15056" s="9"/>
    </row>
    <row r="15057" spans="2:2" ht="16" x14ac:dyDescent="0.2">
      <c r="B15057" s="9"/>
    </row>
    <row r="15058" spans="2:2" ht="16" x14ac:dyDescent="0.2">
      <c r="B15058" s="9"/>
    </row>
    <row r="15059" spans="2:2" ht="16" x14ac:dyDescent="0.2">
      <c r="B15059" s="9"/>
    </row>
    <row r="15060" spans="2:2" ht="16" x14ac:dyDescent="0.2">
      <c r="B15060" s="9"/>
    </row>
    <row r="15061" spans="2:2" ht="16" x14ac:dyDescent="0.2">
      <c r="B15061" s="9"/>
    </row>
    <row r="15062" spans="2:2" ht="16" x14ac:dyDescent="0.2">
      <c r="B15062" s="9"/>
    </row>
    <row r="15063" spans="2:2" ht="16" x14ac:dyDescent="0.2">
      <c r="B15063" s="9"/>
    </row>
    <row r="15064" spans="2:2" ht="16" x14ac:dyDescent="0.2">
      <c r="B15064" s="9"/>
    </row>
    <row r="15065" spans="2:2" ht="16" x14ac:dyDescent="0.2">
      <c r="B15065" s="9"/>
    </row>
    <row r="15066" spans="2:2" ht="16" x14ac:dyDescent="0.2">
      <c r="B15066" s="9"/>
    </row>
    <row r="15067" spans="2:2" ht="16" x14ac:dyDescent="0.2">
      <c r="B15067" s="9"/>
    </row>
    <row r="15068" spans="2:2" ht="16" x14ac:dyDescent="0.2">
      <c r="B15068" s="9"/>
    </row>
    <row r="15069" spans="2:2" ht="16" x14ac:dyDescent="0.2">
      <c r="B15069" s="9"/>
    </row>
    <row r="15070" spans="2:2" ht="16" x14ac:dyDescent="0.2">
      <c r="B15070" s="9"/>
    </row>
    <row r="15071" spans="2:2" ht="16" x14ac:dyDescent="0.2">
      <c r="B15071" s="9"/>
    </row>
    <row r="15072" spans="2:2" ht="16" x14ac:dyDescent="0.2">
      <c r="B15072" s="9"/>
    </row>
    <row r="15073" spans="2:2" ht="16" x14ac:dyDescent="0.2">
      <c r="B15073" s="9"/>
    </row>
    <row r="15074" spans="2:2" ht="16" x14ac:dyDescent="0.2">
      <c r="B15074" s="9"/>
    </row>
    <row r="15075" spans="2:2" ht="16" x14ac:dyDescent="0.2">
      <c r="B15075" s="9"/>
    </row>
    <row r="15076" spans="2:2" ht="16" x14ac:dyDescent="0.2">
      <c r="B15076" s="9"/>
    </row>
    <row r="15077" spans="2:2" ht="16" x14ac:dyDescent="0.2">
      <c r="B15077" s="9"/>
    </row>
    <row r="15078" spans="2:2" ht="16" x14ac:dyDescent="0.2">
      <c r="B15078" s="9"/>
    </row>
    <row r="15079" spans="2:2" ht="16" x14ac:dyDescent="0.2">
      <c r="B15079" s="9"/>
    </row>
    <row r="15080" spans="2:2" ht="16" x14ac:dyDescent="0.2">
      <c r="B15080" s="9"/>
    </row>
    <row r="15081" spans="2:2" ht="16" x14ac:dyDescent="0.2">
      <c r="B15081" s="9"/>
    </row>
    <row r="15082" spans="2:2" ht="16" x14ac:dyDescent="0.2">
      <c r="B15082" s="9"/>
    </row>
    <row r="15083" spans="2:2" ht="16" x14ac:dyDescent="0.2">
      <c r="B15083" s="9"/>
    </row>
    <row r="15084" spans="2:2" ht="16" x14ac:dyDescent="0.2">
      <c r="B15084" s="9"/>
    </row>
    <row r="15085" spans="2:2" ht="16" x14ac:dyDescent="0.2">
      <c r="B15085" s="9"/>
    </row>
    <row r="15086" spans="2:2" ht="16" x14ac:dyDescent="0.2">
      <c r="B15086" s="9"/>
    </row>
    <row r="15087" spans="2:2" ht="16" x14ac:dyDescent="0.2">
      <c r="B15087" s="9"/>
    </row>
    <row r="15088" spans="2:2" ht="16" x14ac:dyDescent="0.2">
      <c r="B15088" s="9"/>
    </row>
    <row r="15089" spans="2:2" ht="16" x14ac:dyDescent="0.2">
      <c r="B15089" s="9"/>
    </row>
    <row r="15090" spans="2:2" ht="16" x14ac:dyDescent="0.2">
      <c r="B15090" s="9"/>
    </row>
    <row r="15091" spans="2:2" ht="16" x14ac:dyDescent="0.2">
      <c r="B15091" s="9"/>
    </row>
    <row r="15092" spans="2:2" ht="16" x14ac:dyDescent="0.2">
      <c r="B15092" s="9"/>
    </row>
    <row r="15093" spans="2:2" ht="16" x14ac:dyDescent="0.2">
      <c r="B15093" s="9"/>
    </row>
    <row r="15094" spans="2:2" ht="16" x14ac:dyDescent="0.2">
      <c r="B15094" s="9"/>
    </row>
    <row r="15095" spans="2:2" ht="16" x14ac:dyDescent="0.2">
      <c r="B15095" s="9"/>
    </row>
    <row r="15096" spans="2:2" ht="16" x14ac:dyDescent="0.2">
      <c r="B15096" s="9"/>
    </row>
    <row r="15097" spans="2:2" ht="16" x14ac:dyDescent="0.2">
      <c r="B15097" s="9"/>
    </row>
    <row r="15098" spans="2:2" ht="16" x14ac:dyDescent="0.2">
      <c r="B15098" s="9"/>
    </row>
    <row r="15099" spans="2:2" ht="16" x14ac:dyDescent="0.2">
      <c r="B15099" s="9"/>
    </row>
    <row r="15100" spans="2:2" ht="16" x14ac:dyDescent="0.2">
      <c r="B15100" s="9"/>
    </row>
    <row r="15101" spans="2:2" ht="16" x14ac:dyDescent="0.2">
      <c r="B15101" s="9"/>
    </row>
    <row r="15102" spans="2:2" ht="16" x14ac:dyDescent="0.2">
      <c r="B15102" s="9"/>
    </row>
    <row r="15103" spans="2:2" ht="16" x14ac:dyDescent="0.2">
      <c r="B15103" s="9"/>
    </row>
    <row r="15104" spans="2:2" ht="16" x14ac:dyDescent="0.2">
      <c r="B15104" s="9"/>
    </row>
    <row r="15105" spans="2:2" ht="16" x14ac:dyDescent="0.2">
      <c r="B15105" s="9"/>
    </row>
    <row r="15106" spans="2:2" ht="16" x14ac:dyDescent="0.2">
      <c r="B15106" s="9"/>
    </row>
    <row r="15107" spans="2:2" ht="16" x14ac:dyDescent="0.2">
      <c r="B15107" s="9"/>
    </row>
    <row r="15108" spans="2:2" ht="16" x14ac:dyDescent="0.2">
      <c r="B15108" s="9"/>
    </row>
    <row r="15109" spans="2:2" ht="16" x14ac:dyDescent="0.2">
      <c r="B15109" s="9"/>
    </row>
    <row r="15110" spans="2:2" ht="16" x14ac:dyDescent="0.2">
      <c r="B15110" s="9"/>
    </row>
    <row r="15111" spans="2:2" ht="16" x14ac:dyDescent="0.2">
      <c r="B15111" s="9"/>
    </row>
    <row r="15112" spans="2:2" ht="16" x14ac:dyDescent="0.2">
      <c r="B15112" s="9"/>
    </row>
    <row r="15113" spans="2:2" ht="16" x14ac:dyDescent="0.2">
      <c r="B15113" s="9"/>
    </row>
    <row r="15114" spans="2:2" ht="16" x14ac:dyDescent="0.2">
      <c r="B15114" s="9"/>
    </row>
    <row r="15115" spans="2:2" ht="16" x14ac:dyDescent="0.2">
      <c r="B15115" s="9"/>
    </row>
    <row r="15116" spans="2:2" ht="16" x14ac:dyDescent="0.2">
      <c r="B15116" s="9"/>
    </row>
    <row r="15117" spans="2:2" ht="16" x14ac:dyDescent="0.2">
      <c r="B15117" s="9"/>
    </row>
    <row r="15118" spans="2:2" ht="16" x14ac:dyDescent="0.2">
      <c r="B15118" s="9"/>
    </row>
    <row r="15119" spans="2:2" ht="16" x14ac:dyDescent="0.2">
      <c r="B15119" s="9"/>
    </row>
    <row r="15120" spans="2:2" ht="16" x14ac:dyDescent="0.2">
      <c r="B15120" s="9"/>
    </row>
    <row r="15121" spans="2:2" ht="16" x14ac:dyDescent="0.2">
      <c r="B15121" s="9"/>
    </row>
    <row r="15122" spans="2:2" ht="16" x14ac:dyDescent="0.2">
      <c r="B15122" s="9"/>
    </row>
    <row r="15123" spans="2:2" ht="16" x14ac:dyDescent="0.2">
      <c r="B15123" s="9"/>
    </row>
    <row r="15124" spans="2:2" ht="16" x14ac:dyDescent="0.2">
      <c r="B15124" s="9"/>
    </row>
    <row r="15125" spans="2:2" ht="16" x14ac:dyDescent="0.2">
      <c r="B15125" s="9"/>
    </row>
    <row r="15126" spans="2:2" ht="16" x14ac:dyDescent="0.2">
      <c r="B15126" s="9"/>
    </row>
    <row r="15127" spans="2:2" ht="16" x14ac:dyDescent="0.2">
      <c r="B15127" s="9"/>
    </row>
    <row r="15128" spans="2:2" ht="16" x14ac:dyDescent="0.2">
      <c r="B15128" s="9"/>
    </row>
    <row r="15129" spans="2:2" ht="16" x14ac:dyDescent="0.2">
      <c r="B15129" s="9"/>
    </row>
    <row r="15130" spans="2:2" ht="16" x14ac:dyDescent="0.2">
      <c r="B15130" s="9"/>
    </row>
    <row r="15131" spans="2:2" ht="16" x14ac:dyDescent="0.2">
      <c r="B15131" s="9"/>
    </row>
    <row r="15132" spans="2:2" ht="16" x14ac:dyDescent="0.2">
      <c r="B15132" s="9"/>
    </row>
    <row r="15133" spans="2:2" ht="16" x14ac:dyDescent="0.2">
      <c r="B15133" s="9"/>
    </row>
    <row r="15134" spans="2:2" ht="16" x14ac:dyDescent="0.2">
      <c r="B15134" s="9"/>
    </row>
    <row r="15135" spans="2:2" ht="16" x14ac:dyDescent="0.2">
      <c r="B15135" s="9"/>
    </row>
    <row r="15136" spans="2:2" ht="16" x14ac:dyDescent="0.2">
      <c r="B15136" s="9"/>
    </row>
    <row r="15137" spans="2:2" ht="16" x14ac:dyDescent="0.2">
      <c r="B15137" s="9"/>
    </row>
    <row r="15138" spans="2:2" ht="16" x14ac:dyDescent="0.2">
      <c r="B15138" s="9"/>
    </row>
    <row r="15139" spans="2:2" ht="16" x14ac:dyDescent="0.2">
      <c r="B15139" s="9"/>
    </row>
    <row r="15140" spans="2:2" ht="16" x14ac:dyDescent="0.2">
      <c r="B15140" s="9"/>
    </row>
    <row r="15141" spans="2:2" ht="16" x14ac:dyDescent="0.2">
      <c r="B15141" s="9"/>
    </row>
    <row r="15142" spans="2:2" ht="16" x14ac:dyDescent="0.2">
      <c r="B15142" s="9"/>
    </row>
    <row r="15143" spans="2:2" ht="16" x14ac:dyDescent="0.2">
      <c r="B15143" s="9"/>
    </row>
    <row r="15144" spans="2:2" ht="16" x14ac:dyDescent="0.2">
      <c r="B15144" s="9"/>
    </row>
    <row r="15145" spans="2:2" ht="16" x14ac:dyDescent="0.2">
      <c r="B15145" s="9"/>
    </row>
    <row r="15146" spans="2:2" ht="16" x14ac:dyDescent="0.2">
      <c r="B15146" s="9"/>
    </row>
    <row r="15147" spans="2:2" ht="16" x14ac:dyDescent="0.2">
      <c r="B15147" s="9"/>
    </row>
    <row r="15148" spans="2:2" ht="16" x14ac:dyDescent="0.2">
      <c r="B15148" s="9"/>
    </row>
    <row r="15149" spans="2:2" ht="16" x14ac:dyDescent="0.2">
      <c r="B15149" s="9"/>
    </row>
    <row r="15150" spans="2:2" ht="16" x14ac:dyDescent="0.2">
      <c r="B15150" s="9"/>
    </row>
    <row r="15151" spans="2:2" ht="16" x14ac:dyDescent="0.2">
      <c r="B15151" s="9"/>
    </row>
    <row r="15152" spans="2:2" ht="16" x14ac:dyDescent="0.2">
      <c r="B15152" s="9"/>
    </row>
    <row r="15153" spans="2:2" ht="16" x14ac:dyDescent="0.2">
      <c r="B15153" s="9"/>
    </row>
    <row r="15154" spans="2:2" ht="16" x14ac:dyDescent="0.2">
      <c r="B15154" s="9"/>
    </row>
    <row r="15155" spans="2:2" ht="16" x14ac:dyDescent="0.2">
      <c r="B15155" s="9"/>
    </row>
    <row r="15156" spans="2:2" ht="16" x14ac:dyDescent="0.2">
      <c r="B15156" s="9"/>
    </row>
    <row r="15157" spans="2:2" ht="16" x14ac:dyDescent="0.2">
      <c r="B15157" s="9"/>
    </row>
    <row r="15158" spans="2:2" ht="16" x14ac:dyDescent="0.2">
      <c r="B15158" s="9"/>
    </row>
    <row r="15159" spans="2:2" ht="16" x14ac:dyDescent="0.2">
      <c r="B15159" s="9"/>
    </row>
    <row r="15160" spans="2:2" ht="16" x14ac:dyDescent="0.2">
      <c r="B15160" s="9"/>
    </row>
    <row r="15161" spans="2:2" ht="16" x14ac:dyDescent="0.2">
      <c r="B15161" s="9"/>
    </row>
    <row r="15162" spans="2:2" ht="16" x14ac:dyDescent="0.2">
      <c r="B15162" s="9"/>
    </row>
    <row r="15163" spans="2:2" ht="16" x14ac:dyDescent="0.2">
      <c r="B15163" s="9"/>
    </row>
    <row r="15164" spans="2:2" ht="16" x14ac:dyDescent="0.2">
      <c r="B15164" s="9"/>
    </row>
    <row r="15165" spans="2:2" ht="16" x14ac:dyDescent="0.2">
      <c r="B15165" s="9"/>
    </row>
    <row r="15166" spans="2:2" ht="16" x14ac:dyDescent="0.2">
      <c r="B15166" s="9"/>
    </row>
    <row r="15167" spans="2:2" ht="16" x14ac:dyDescent="0.2">
      <c r="B15167" s="9"/>
    </row>
    <row r="15168" spans="2:2" ht="16" x14ac:dyDescent="0.2">
      <c r="B15168" s="9"/>
    </row>
    <row r="15169" spans="2:2" ht="16" x14ac:dyDescent="0.2">
      <c r="B15169" s="9"/>
    </row>
    <row r="15170" spans="2:2" ht="16" x14ac:dyDescent="0.2">
      <c r="B15170" s="9"/>
    </row>
    <row r="15171" spans="2:2" ht="16" x14ac:dyDescent="0.2">
      <c r="B15171" s="9"/>
    </row>
    <row r="15172" spans="2:2" ht="16" x14ac:dyDescent="0.2">
      <c r="B15172" s="9"/>
    </row>
    <row r="15173" spans="2:2" ht="16" x14ac:dyDescent="0.2">
      <c r="B15173" s="9"/>
    </row>
    <row r="15174" spans="2:2" ht="16" x14ac:dyDescent="0.2">
      <c r="B15174" s="9"/>
    </row>
    <row r="15175" spans="2:2" ht="16" x14ac:dyDescent="0.2">
      <c r="B15175" s="9"/>
    </row>
    <row r="15176" spans="2:2" ht="16" x14ac:dyDescent="0.2">
      <c r="B15176" s="9"/>
    </row>
    <row r="15177" spans="2:2" ht="16" x14ac:dyDescent="0.2">
      <c r="B15177" s="9"/>
    </row>
    <row r="15178" spans="2:2" ht="16" x14ac:dyDescent="0.2">
      <c r="B15178" s="9"/>
    </row>
    <row r="15179" spans="2:2" ht="16" x14ac:dyDescent="0.2">
      <c r="B15179" s="9"/>
    </row>
    <row r="15180" spans="2:2" ht="16" x14ac:dyDescent="0.2">
      <c r="B15180" s="9"/>
    </row>
    <row r="15181" spans="2:2" ht="16" x14ac:dyDescent="0.2">
      <c r="B15181" s="9"/>
    </row>
    <row r="15182" spans="2:2" ht="16" x14ac:dyDescent="0.2">
      <c r="B15182" s="9"/>
    </row>
    <row r="15183" spans="2:2" ht="16" x14ac:dyDescent="0.2">
      <c r="B15183" s="9"/>
    </row>
    <row r="15184" spans="2:2" ht="16" x14ac:dyDescent="0.2">
      <c r="B15184" s="9"/>
    </row>
    <row r="15185" spans="2:2" ht="16" x14ac:dyDescent="0.2">
      <c r="B15185" s="9"/>
    </row>
    <row r="15186" spans="2:2" ht="16" x14ac:dyDescent="0.2">
      <c r="B15186" s="9"/>
    </row>
    <row r="15187" spans="2:2" ht="16" x14ac:dyDescent="0.2">
      <c r="B15187" s="9"/>
    </row>
    <row r="15188" spans="2:2" ht="16" x14ac:dyDescent="0.2">
      <c r="B15188" s="9"/>
    </row>
    <row r="15189" spans="2:2" ht="16" x14ac:dyDescent="0.2">
      <c r="B15189" s="9"/>
    </row>
    <row r="15190" spans="2:2" ht="16" x14ac:dyDescent="0.2">
      <c r="B15190" s="9"/>
    </row>
    <row r="15191" spans="2:2" ht="16" x14ac:dyDescent="0.2">
      <c r="B15191" s="9"/>
    </row>
    <row r="15192" spans="2:2" ht="16" x14ac:dyDescent="0.2">
      <c r="B15192" s="9"/>
    </row>
    <row r="15193" spans="2:2" ht="16" x14ac:dyDescent="0.2">
      <c r="B15193" s="9"/>
    </row>
    <row r="15194" spans="2:2" ht="16" x14ac:dyDescent="0.2">
      <c r="B15194" s="9"/>
    </row>
    <row r="15195" spans="2:2" ht="16" x14ac:dyDescent="0.2">
      <c r="B15195" s="9"/>
    </row>
    <row r="15196" spans="2:2" ht="16" x14ac:dyDescent="0.2">
      <c r="B15196" s="9"/>
    </row>
    <row r="15197" spans="2:2" ht="16" x14ac:dyDescent="0.2">
      <c r="B15197" s="9"/>
    </row>
    <row r="15198" spans="2:2" ht="16" x14ac:dyDescent="0.2">
      <c r="B15198" s="9"/>
    </row>
    <row r="15199" spans="2:2" ht="16" x14ac:dyDescent="0.2">
      <c r="B15199" s="9"/>
    </row>
    <row r="15200" spans="2:2" ht="16" x14ac:dyDescent="0.2">
      <c r="B15200" s="9"/>
    </row>
    <row r="15201" spans="2:2" ht="16" x14ac:dyDescent="0.2">
      <c r="B15201" s="9"/>
    </row>
    <row r="15202" spans="2:2" ht="16" x14ac:dyDescent="0.2">
      <c r="B15202" s="9"/>
    </row>
    <row r="15203" spans="2:2" ht="16" x14ac:dyDescent="0.2">
      <c r="B15203" s="9"/>
    </row>
    <row r="15204" spans="2:2" ht="16" x14ac:dyDescent="0.2">
      <c r="B15204" s="9"/>
    </row>
    <row r="15205" spans="2:2" ht="16" x14ac:dyDescent="0.2">
      <c r="B15205" s="9"/>
    </row>
    <row r="15206" spans="2:2" ht="16" x14ac:dyDescent="0.2">
      <c r="B15206" s="9"/>
    </row>
    <row r="15207" spans="2:2" ht="16" x14ac:dyDescent="0.2">
      <c r="B15207" s="9"/>
    </row>
    <row r="15208" spans="2:2" ht="16" x14ac:dyDescent="0.2">
      <c r="B15208" s="9"/>
    </row>
    <row r="15209" spans="2:2" ht="16" x14ac:dyDescent="0.2">
      <c r="B15209" s="9"/>
    </row>
    <row r="15210" spans="2:2" ht="16" x14ac:dyDescent="0.2">
      <c r="B15210" s="9"/>
    </row>
    <row r="15211" spans="2:2" ht="16" x14ac:dyDescent="0.2">
      <c r="B15211" s="9"/>
    </row>
    <row r="15212" spans="2:2" ht="16" x14ac:dyDescent="0.2">
      <c r="B15212" s="9"/>
    </row>
    <row r="15213" spans="2:2" ht="16" x14ac:dyDescent="0.2">
      <c r="B15213" s="9"/>
    </row>
    <row r="15214" spans="2:2" ht="16" x14ac:dyDescent="0.2">
      <c r="B15214" s="9"/>
    </row>
    <row r="15215" spans="2:2" ht="16" x14ac:dyDescent="0.2">
      <c r="B15215" s="9"/>
    </row>
    <row r="15216" spans="2:2" ht="16" x14ac:dyDescent="0.2">
      <c r="B15216" s="9"/>
    </row>
    <row r="15217" spans="2:2" ht="16" x14ac:dyDescent="0.2">
      <c r="B15217" s="9"/>
    </row>
    <row r="15218" spans="2:2" ht="16" x14ac:dyDescent="0.2">
      <c r="B15218" s="9"/>
    </row>
    <row r="15219" spans="2:2" ht="16" x14ac:dyDescent="0.2">
      <c r="B15219" s="9"/>
    </row>
    <row r="15220" spans="2:2" ht="16" x14ac:dyDescent="0.2">
      <c r="B15220" s="9"/>
    </row>
    <row r="15221" spans="2:2" ht="16" x14ac:dyDescent="0.2">
      <c r="B15221" s="9"/>
    </row>
    <row r="15222" spans="2:2" ht="16" x14ac:dyDescent="0.2">
      <c r="B15222" s="9"/>
    </row>
    <row r="15223" spans="2:2" ht="16" x14ac:dyDescent="0.2">
      <c r="B15223" s="9"/>
    </row>
    <row r="15224" spans="2:2" ht="16" x14ac:dyDescent="0.2">
      <c r="B15224" s="9"/>
    </row>
    <row r="15225" spans="2:2" ht="16" x14ac:dyDescent="0.2">
      <c r="B15225" s="9"/>
    </row>
    <row r="15226" spans="2:2" ht="16" x14ac:dyDescent="0.2">
      <c r="B15226" s="9"/>
    </row>
    <row r="15227" spans="2:2" ht="16" x14ac:dyDescent="0.2">
      <c r="B15227" s="9"/>
    </row>
    <row r="15228" spans="2:2" ht="16" x14ac:dyDescent="0.2">
      <c r="B15228" s="9"/>
    </row>
    <row r="15229" spans="2:2" ht="16" x14ac:dyDescent="0.2">
      <c r="B15229" s="9"/>
    </row>
    <row r="15230" spans="2:2" ht="16" x14ac:dyDescent="0.2">
      <c r="B15230" s="9"/>
    </row>
    <row r="15231" spans="2:2" ht="16" x14ac:dyDescent="0.2">
      <c r="B15231" s="9"/>
    </row>
    <row r="15232" spans="2:2" ht="16" x14ac:dyDescent="0.2">
      <c r="B15232" s="9"/>
    </row>
    <row r="15233" spans="2:2" ht="16" x14ac:dyDescent="0.2">
      <c r="B15233" s="9"/>
    </row>
    <row r="15234" spans="2:2" ht="16" x14ac:dyDescent="0.2">
      <c r="B15234" s="9"/>
    </row>
    <row r="15235" spans="2:2" ht="16" x14ac:dyDescent="0.2">
      <c r="B15235" s="9"/>
    </row>
    <row r="15236" spans="2:2" ht="16" x14ac:dyDescent="0.2">
      <c r="B15236" s="9"/>
    </row>
    <row r="15237" spans="2:2" ht="16" x14ac:dyDescent="0.2">
      <c r="B15237" s="9"/>
    </row>
    <row r="15238" spans="2:2" ht="16" x14ac:dyDescent="0.2">
      <c r="B15238" s="9"/>
    </row>
    <row r="15239" spans="2:2" ht="16" x14ac:dyDescent="0.2">
      <c r="B15239" s="9"/>
    </row>
    <row r="15240" spans="2:2" ht="16" x14ac:dyDescent="0.2">
      <c r="B15240" s="9"/>
    </row>
    <row r="15241" spans="2:2" ht="16" x14ac:dyDescent="0.2">
      <c r="B15241" s="9"/>
    </row>
    <row r="15242" spans="2:2" ht="16" x14ac:dyDescent="0.2">
      <c r="B15242" s="9"/>
    </row>
    <row r="15243" spans="2:2" ht="16" x14ac:dyDescent="0.2">
      <c r="B15243" s="9"/>
    </row>
    <row r="15244" spans="2:2" ht="16" x14ac:dyDescent="0.2">
      <c r="B15244" s="9"/>
    </row>
    <row r="15245" spans="2:2" ht="16" x14ac:dyDescent="0.2">
      <c r="B15245" s="9"/>
    </row>
    <row r="15246" spans="2:2" ht="16" x14ac:dyDescent="0.2">
      <c r="B15246" s="9"/>
    </row>
    <row r="15247" spans="2:2" ht="16" x14ac:dyDescent="0.2">
      <c r="B15247" s="9"/>
    </row>
    <row r="15248" spans="2:2" ht="16" x14ac:dyDescent="0.2">
      <c r="B15248" s="9"/>
    </row>
    <row r="15249" spans="2:2" ht="16" x14ac:dyDescent="0.2">
      <c r="B15249" s="9"/>
    </row>
    <row r="15250" spans="2:2" ht="16" x14ac:dyDescent="0.2">
      <c r="B15250" s="9"/>
    </row>
    <row r="15251" spans="2:2" ht="16" x14ac:dyDescent="0.2">
      <c r="B15251" s="9"/>
    </row>
    <row r="15252" spans="2:2" ht="16" x14ac:dyDescent="0.2">
      <c r="B15252" s="9"/>
    </row>
    <row r="15253" spans="2:2" ht="16" x14ac:dyDescent="0.2">
      <c r="B15253" s="9"/>
    </row>
    <row r="15254" spans="2:2" ht="16" x14ac:dyDescent="0.2">
      <c r="B15254" s="9"/>
    </row>
    <row r="15255" spans="2:2" ht="16" x14ac:dyDescent="0.2">
      <c r="B15255" s="9"/>
    </row>
    <row r="15256" spans="2:2" ht="16" x14ac:dyDescent="0.2">
      <c r="B15256" s="9"/>
    </row>
    <row r="15257" spans="2:2" ht="16" x14ac:dyDescent="0.2">
      <c r="B15257" s="9"/>
    </row>
    <row r="15258" spans="2:2" ht="16" x14ac:dyDescent="0.2">
      <c r="B15258" s="9"/>
    </row>
    <row r="15259" spans="2:2" ht="16" x14ac:dyDescent="0.2">
      <c r="B15259" s="9"/>
    </row>
    <row r="15260" spans="2:2" ht="16" x14ac:dyDescent="0.2">
      <c r="B15260" s="9"/>
    </row>
    <row r="15261" spans="2:2" ht="16" x14ac:dyDescent="0.2">
      <c r="B15261" s="9"/>
    </row>
    <row r="15262" spans="2:2" ht="16" x14ac:dyDescent="0.2">
      <c r="B15262" s="9"/>
    </row>
    <row r="15263" spans="2:2" ht="16" x14ac:dyDescent="0.2">
      <c r="B15263" s="9"/>
    </row>
    <row r="15264" spans="2:2" ht="16" x14ac:dyDescent="0.2">
      <c r="B15264" s="9"/>
    </row>
    <row r="15265" spans="2:2" ht="16" x14ac:dyDescent="0.2">
      <c r="B15265" s="9"/>
    </row>
    <row r="15266" spans="2:2" ht="16" x14ac:dyDescent="0.2">
      <c r="B15266" s="9"/>
    </row>
    <row r="15267" spans="2:2" ht="16" x14ac:dyDescent="0.2">
      <c r="B15267" s="9"/>
    </row>
    <row r="15268" spans="2:2" ht="16" x14ac:dyDescent="0.2">
      <c r="B15268" s="9"/>
    </row>
    <row r="15269" spans="2:2" ht="16" x14ac:dyDescent="0.2">
      <c r="B15269" s="9"/>
    </row>
    <row r="15270" spans="2:2" ht="16" x14ac:dyDescent="0.2">
      <c r="B15270" s="9"/>
    </row>
    <row r="15271" spans="2:2" ht="16" x14ac:dyDescent="0.2">
      <c r="B15271" s="9"/>
    </row>
    <row r="15272" spans="2:2" ht="16" x14ac:dyDescent="0.2">
      <c r="B15272" s="9"/>
    </row>
    <row r="15273" spans="2:2" ht="16" x14ac:dyDescent="0.2">
      <c r="B15273" s="9"/>
    </row>
    <row r="15274" spans="2:2" ht="16" x14ac:dyDescent="0.2">
      <c r="B15274" s="9"/>
    </row>
    <row r="15275" spans="2:2" ht="16" x14ac:dyDescent="0.2">
      <c r="B15275" s="9"/>
    </row>
    <row r="15276" spans="2:2" ht="16" x14ac:dyDescent="0.2">
      <c r="B15276" s="9"/>
    </row>
    <row r="15277" spans="2:2" ht="16" x14ac:dyDescent="0.2">
      <c r="B15277" s="9"/>
    </row>
    <row r="15278" spans="2:2" ht="16" x14ac:dyDescent="0.2">
      <c r="B15278" s="9"/>
    </row>
    <row r="15279" spans="2:2" ht="16" x14ac:dyDescent="0.2">
      <c r="B15279" s="9"/>
    </row>
    <row r="15280" spans="2:2" ht="16" x14ac:dyDescent="0.2">
      <c r="B15280" s="9"/>
    </row>
    <row r="15281" spans="2:2" ht="16" x14ac:dyDescent="0.2">
      <c r="B15281" s="9"/>
    </row>
    <row r="15282" spans="2:2" ht="16" x14ac:dyDescent="0.2">
      <c r="B15282" s="9"/>
    </row>
    <row r="15283" spans="2:2" ht="16" x14ac:dyDescent="0.2">
      <c r="B15283" s="9"/>
    </row>
    <row r="15284" spans="2:2" ht="16" x14ac:dyDescent="0.2">
      <c r="B15284" s="9"/>
    </row>
    <row r="15285" spans="2:2" ht="16" x14ac:dyDescent="0.2">
      <c r="B15285" s="9"/>
    </row>
    <row r="15286" spans="2:2" ht="16" x14ac:dyDescent="0.2">
      <c r="B15286" s="9"/>
    </row>
    <row r="15287" spans="2:2" ht="16" x14ac:dyDescent="0.2">
      <c r="B15287" s="9"/>
    </row>
    <row r="15288" spans="2:2" ht="16" x14ac:dyDescent="0.2">
      <c r="B15288" s="9"/>
    </row>
    <row r="15289" spans="2:2" ht="16" x14ac:dyDescent="0.2">
      <c r="B15289" s="9"/>
    </row>
    <row r="15290" spans="2:2" ht="16" x14ac:dyDescent="0.2">
      <c r="B15290" s="9"/>
    </row>
    <row r="15291" spans="2:2" ht="16" x14ac:dyDescent="0.2">
      <c r="B15291" s="9"/>
    </row>
    <row r="15292" spans="2:2" ht="16" x14ac:dyDescent="0.2">
      <c r="B15292" s="9"/>
    </row>
    <row r="15293" spans="2:2" ht="16" x14ac:dyDescent="0.2">
      <c r="B15293" s="9"/>
    </row>
    <row r="15294" spans="2:2" ht="16" x14ac:dyDescent="0.2">
      <c r="B15294" s="9"/>
    </row>
    <row r="15295" spans="2:2" ht="16" x14ac:dyDescent="0.2">
      <c r="B15295" s="9"/>
    </row>
    <row r="15296" spans="2:2" ht="16" x14ac:dyDescent="0.2">
      <c r="B15296" s="9"/>
    </row>
    <row r="15297" spans="2:2" ht="16" x14ac:dyDescent="0.2">
      <c r="B15297" s="9"/>
    </row>
    <row r="15298" spans="2:2" ht="16" x14ac:dyDescent="0.2">
      <c r="B15298" s="9"/>
    </row>
    <row r="15299" spans="2:2" ht="16" x14ac:dyDescent="0.2">
      <c r="B15299" s="9"/>
    </row>
    <row r="15300" spans="2:2" ht="16" x14ac:dyDescent="0.2">
      <c r="B15300" s="9"/>
    </row>
    <row r="15301" spans="2:2" ht="16" x14ac:dyDescent="0.2">
      <c r="B15301" s="9"/>
    </row>
    <row r="15302" spans="2:2" ht="16" x14ac:dyDescent="0.2">
      <c r="B15302" s="9"/>
    </row>
    <row r="15303" spans="2:2" ht="16" x14ac:dyDescent="0.2">
      <c r="B15303" s="9"/>
    </row>
    <row r="15304" spans="2:2" ht="16" x14ac:dyDescent="0.2">
      <c r="B15304" s="9"/>
    </row>
    <row r="15305" spans="2:2" ht="16" x14ac:dyDescent="0.2">
      <c r="B15305" s="9"/>
    </row>
    <row r="15306" spans="2:2" ht="16" x14ac:dyDescent="0.2">
      <c r="B15306" s="9"/>
    </row>
    <row r="15307" spans="2:2" ht="16" x14ac:dyDescent="0.2">
      <c r="B15307" s="9"/>
    </row>
    <row r="15308" spans="2:2" ht="16" x14ac:dyDescent="0.2">
      <c r="B15308" s="9"/>
    </row>
    <row r="15309" spans="2:2" ht="16" x14ac:dyDescent="0.2">
      <c r="B15309" s="9"/>
    </row>
    <row r="15310" spans="2:2" ht="16" x14ac:dyDescent="0.2">
      <c r="B15310" s="9"/>
    </row>
    <row r="15311" spans="2:2" ht="16" x14ac:dyDescent="0.2">
      <c r="B15311" s="9"/>
    </row>
    <row r="15312" spans="2:2" ht="16" x14ac:dyDescent="0.2">
      <c r="B15312" s="9"/>
    </row>
    <row r="15313" spans="2:2" ht="16" x14ac:dyDescent="0.2">
      <c r="B15313" s="9"/>
    </row>
    <row r="15314" spans="2:2" ht="16" x14ac:dyDescent="0.2">
      <c r="B15314" s="9"/>
    </row>
    <row r="15315" spans="2:2" ht="16" x14ac:dyDescent="0.2">
      <c r="B15315" s="9"/>
    </row>
    <row r="15316" spans="2:2" ht="16" x14ac:dyDescent="0.2">
      <c r="B15316" s="9"/>
    </row>
    <row r="15317" spans="2:2" ht="16" x14ac:dyDescent="0.2">
      <c r="B15317" s="9"/>
    </row>
    <row r="15318" spans="2:2" ht="16" x14ac:dyDescent="0.2">
      <c r="B15318" s="9"/>
    </row>
    <row r="15319" spans="2:2" ht="16" x14ac:dyDescent="0.2">
      <c r="B15319" s="9"/>
    </row>
    <row r="15320" spans="2:2" ht="16" x14ac:dyDescent="0.2">
      <c r="B15320" s="9"/>
    </row>
    <row r="15321" spans="2:2" ht="16" x14ac:dyDescent="0.2">
      <c r="B15321" s="9"/>
    </row>
    <row r="15322" spans="2:2" ht="16" x14ac:dyDescent="0.2">
      <c r="B15322" s="9"/>
    </row>
    <row r="15323" spans="2:2" ht="16" x14ac:dyDescent="0.2">
      <c r="B15323" s="9"/>
    </row>
    <row r="15324" spans="2:2" ht="16" x14ac:dyDescent="0.2">
      <c r="B15324" s="9"/>
    </row>
    <row r="15325" spans="2:2" ht="16" x14ac:dyDescent="0.2">
      <c r="B15325" s="9"/>
    </row>
    <row r="15326" spans="2:2" ht="16" x14ac:dyDescent="0.2">
      <c r="B15326" s="9"/>
    </row>
    <row r="15327" spans="2:2" ht="16" x14ac:dyDescent="0.2">
      <c r="B15327" s="9"/>
    </row>
    <row r="15328" spans="2:2" ht="16" x14ac:dyDescent="0.2">
      <c r="B15328" s="9"/>
    </row>
    <row r="15329" spans="2:2" ht="16" x14ac:dyDescent="0.2">
      <c r="B15329" s="9"/>
    </row>
    <row r="15330" spans="2:2" ht="16" x14ac:dyDescent="0.2">
      <c r="B15330" s="9"/>
    </row>
    <row r="15331" spans="2:2" ht="16" x14ac:dyDescent="0.2">
      <c r="B15331" s="9"/>
    </row>
    <row r="15332" spans="2:2" ht="16" x14ac:dyDescent="0.2">
      <c r="B15332" s="9"/>
    </row>
    <row r="15333" spans="2:2" ht="16" x14ac:dyDescent="0.2">
      <c r="B15333" s="9"/>
    </row>
    <row r="15334" spans="2:2" ht="16" x14ac:dyDescent="0.2">
      <c r="B15334" s="9"/>
    </row>
    <row r="15335" spans="2:2" ht="16" x14ac:dyDescent="0.2">
      <c r="B15335" s="9"/>
    </row>
    <row r="15336" spans="2:2" ht="16" x14ac:dyDescent="0.2">
      <c r="B15336" s="9"/>
    </row>
    <row r="15337" spans="2:2" ht="16" x14ac:dyDescent="0.2">
      <c r="B15337" s="9"/>
    </row>
    <row r="15338" spans="2:2" ht="16" x14ac:dyDescent="0.2">
      <c r="B15338" s="9"/>
    </row>
    <row r="15339" spans="2:2" ht="16" x14ac:dyDescent="0.2">
      <c r="B15339" s="9"/>
    </row>
    <row r="15340" spans="2:2" ht="16" x14ac:dyDescent="0.2">
      <c r="B15340" s="9"/>
    </row>
    <row r="15341" spans="2:2" ht="16" x14ac:dyDescent="0.2">
      <c r="B15341" s="9"/>
    </row>
    <row r="15342" spans="2:2" ht="16" x14ac:dyDescent="0.2">
      <c r="B15342" s="9"/>
    </row>
    <row r="15343" spans="2:2" ht="16" x14ac:dyDescent="0.2">
      <c r="B15343" s="9"/>
    </row>
    <row r="15344" spans="2:2" ht="16" x14ac:dyDescent="0.2">
      <c r="B15344" s="9"/>
    </row>
    <row r="15345" spans="2:2" ht="16" x14ac:dyDescent="0.2">
      <c r="B15345" s="9"/>
    </row>
    <row r="15346" spans="2:2" ht="16" x14ac:dyDescent="0.2">
      <c r="B15346" s="9"/>
    </row>
    <row r="15347" spans="2:2" ht="16" x14ac:dyDescent="0.2">
      <c r="B15347" s="9"/>
    </row>
    <row r="15348" spans="2:2" ht="16" x14ac:dyDescent="0.2">
      <c r="B15348" s="9"/>
    </row>
    <row r="15349" spans="2:2" ht="16" x14ac:dyDescent="0.2">
      <c r="B15349" s="9"/>
    </row>
    <row r="15350" spans="2:2" ht="16" x14ac:dyDescent="0.2">
      <c r="B15350" s="9"/>
    </row>
    <row r="15351" spans="2:2" ht="16" x14ac:dyDescent="0.2">
      <c r="B15351" s="9"/>
    </row>
    <row r="15352" spans="2:2" ht="16" x14ac:dyDescent="0.2">
      <c r="B15352" s="9"/>
    </row>
    <row r="15353" spans="2:2" ht="16" x14ac:dyDescent="0.2">
      <c r="B15353" s="9"/>
    </row>
    <row r="15354" spans="2:2" ht="16" x14ac:dyDescent="0.2">
      <c r="B15354" s="9"/>
    </row>
    <row r="15355" spans="2:2" ht="16" x14ac:dyDescent="0.2">
      <c r="B15355" s="9"/>
    </row>
    <row r="15356" spans="2:2" ht="16" x14ac:dyDescent="0.2">
      <c r="B15356" s="9"/>
    </row>
    <row r="15357" spans="2:2" ht="16" x14ac:dyDescent="0.2">
      <c r="B15357" s="9"/>
    </row>
    <row r="15358" spans="2:2" ht="16" x14ac:dyDescent="0.2">
      <c r="B15358" s="9"/>
    </row>
    <row r="15359" spans="2:2" ht="16" x14ac:dyDescent="0.2">
      <c r="B15359" s="9"/>
    </row>
    <row r="15360" spans="2:2" ht="16" x14ac:dyDescent="0.2">
      <c r="B15360" s="9"/>
    </row>
    <row r="15361" spans="2:2" ht="16" x14ac:dyDescent="0.2">
      <c r="B15361" s="9"/>
    </row>
    <row r="15362" spans="2:2" ht="16" x14ac:dyDescent="0.2">
      <c r="B15362" s="9"/>
    </row>
    <row r="15363" spans="2:2" ht="16" x14ac:dyDescent="0.2">
      <c r="B15363" s="9"/>
    </row>
    <row r="15364" spans="2:2" ht="16" x14ac:dyDescent="0.2">
      <c r="B15364" s="9"/>
    </row>
    <row r="15365" spans="2:2" ht="16" x14ac:dyDescent="0.2">
      <c r="B15365" s="9"/>
    </row>
    <row r="15366" spans="2:2" ht="16" x14ac:dyDescent="0.2">
      <c r="B15366" s="9"/>
    </row>
    <row r="15367" spans="2:2" ht="16" x14ac:dyDescent="0.2">
      <c r="B15367" s="9"/>
    </row>
    <row r="15368" spans="2:2" ht="16" x14ac:dyDescent="0.2">
      <c r="B15368" s="9"/>
    </row>
    <row r="15369" spans="2:2" ht="16" x14ac:dyDescent="0.2">
      <c r="B15369" s="9"/>
    </row>
    <row r="15370" spans="2:2" ht="16" x14ac:dyDescent="0.2">
      <c r="B15370" s="9"/>
    </row>
    <row r="15371" spans="2:2" ht="16" x14ac:dyDescent="0.2">
      <c r="B15371" s="9"/>
    </row>
    <row r="15372" spans="2:2" ht="16" x14ac:dyDescent="0.2">
      <c r="B15372" s="9"/>
    </row>
    <row r="15373" spans="2:2" ht="16" x14ac:dyDescent="0.2">
      <c r="B15373" s="9"/>
    </row>
    <row r="15374" spans="2:2" ht="16" x14ac:dyDescent="0.2">
      <c r="B15374" s="9"/>
    </row>
    <row r="15375" spans="2:2" ht="16" x14ac:dyDescent="0.2">
      <c r="B15375" s="9"/>
    </row>
    <row r="15376" spans="2:2" ht="16" x14ac:dyDescent="0.2">
      <c r="B15376" s="9"/>
    </row>
    <row r="15377" spans="2:2" ht="16" x14ac:dyDescent="0.2">
      <c r="B15377" s="9"/>
    </row>
    <row r="15378" spans="2:2" ht="16" x14ac:dyDescent="0.2">
      <c r="B15378" s="9"/>
    </row>
    <row r="15379" spans="2:2" ht="16" x14ac:dyDescent="0.2">
      <c r="B15379" s="9"/>
    </row>
    <row r="15380" spans="2:2" ht="16" x14ac:dyDescent="0.2">
      <c r="B15380" s="9"/>
    </row>
    <row r="15381" spans="2:2" ht="16" x14ac:dyDescent="0.2">
      <c r="B15381" s="9"/>
    </row>
    <row r="15382" spans="2:2" ht="16" x14ac:dyDescent="0.2">
      <c r="B15382" s="9"/>
    </row>
    <row r="15383" spans="2:2" ht="16" x14ac:dyDescent="0.2">
      <c r="B15383" s="9"/>
    </row>
    <row r="15384" spans="2:2" ht="16" x14ac:dyDescent="0.2">
      <c r="B15384" s="9"/>
    </row>
    <row r="15385" spans="2:2" ht="16" x14ac:dyDescent="0.2">
      <c r="B15385" s="9"/>
    </row>
    <row r="15386" spans="2:2" ht="16" x14ac:dyDescent="0.2">
      <c r="B15386" s="9"/>
    </row>
    <row r="15387" spans="2:2" ht="16" x14ac:dyDescent="0.2">
      <c r="B15387" s="9"/>
    </row>
    <row r="15388" spans="2:2" ht="16" x14ac:dyDescent="0.2">
      <c r="B15388" s="9"/>
    </row>
    <row r="15389" spans="2:2" ht="16" x14ac:dyDescent="0.2">
      <c r="B15389" s="9"/>
    </row>
    <row r="15390" spans="2:2" ht="16" x14ac:dyDescent="0.2">
      <c r="B15390" s="9"/>
    </row>
    <row r="15391" spans="2:2" ht="16" x14ac:dyDescent="0.2">
      <c r="B15391" s="9"/>
    </row>
    <row r="15392" spans="2:2" ht="16" x14ac:dyDescent="0.2">
      <c r="B15392" s="9"/>
    </row>
    <row r="15393" spans="2:2" ht="16" x14ac:dyDescent="0.2">
      <c r="B15393" s="9"/>
    </row>
    <row r="15394" spans="2:2" ht="16" x14ac:dyDescent="0.2">
      <c r="B15394" s="9"/>
    </row>
    <row r="15395" spans="2:2" ht="16" x14ac:dyDescent="0.2">
      <c r="B15395" s="9"/>
    </row>
    <row r="15396" spans="2:2" ht="16" x14ac:dyDescent="0.2">
      <c r="B15396" s="9"/>
    </row>
    <row r="15397" spans="2:2" ht="16" x14ac:dyDescent="0.2">
      <c r="B15397" s="9"/>
    </row>
    <row r="15398" spans="2:2" ht="16" x14ac:dyDescent="0.2">
      <c r="B15398" s="9"/>
    </row>
    <row r="15399" spans="2:2" ht="16" x14ac:dyDescent="0.2">
      <c r="B15399" s="9"/>
    </row>
    <row r="15400" spans="2:2" ht="16" x14ac:dyDescent="0.2">
      <c r="B15400" s="9"/>
    </row>
    <row r="15401" spans="2:2" ht="16" x14ac:dyDescent="0.2">
      <c r="B15401" s="9"/>
    </row>
    <row r="15402" spans="2:2" ht="16" x14ac:dyDescent="0.2">
      <c r="B15402" s="9"/>
    </row>
    <row r="15403" spans="2:2" ht="16" x14ac:dyDescent="0.2">
      <c r="B15403" s="9"/>
    </row>
    <row r="15404" spans="2:2" ht="16" x14ac:dyDescent="0.2">
      <c r="B15404" s="9"/>
    </row>
    <row r="15405" spans="2:2" ht="16" x14ac:dyDescent="0.2">
      <c r="B15405" s="9"/>
    </row>
    <row r="15406" spans="2:2" ht="16" x14ac:dyDescent="0.2">
      <c r="B15406" s="9"/>
    </row>
    <row r="15407" spans="2:2" ht="16" x14ac:dyDescent="0.2">
      <c r="B15407" s="9"/>
    </row>
    <row r="15408" spans="2:2" ht="16" x14ac:dyDescent="0.2">
      <c r="B15408" s="9"/>
    </row>
    <row r="15409" spans="2:2" ht="16" x14ac:dyDescent="0.2">
      <c r="B15409" s="9"/>
    </row>
    <row r="15410" spans="2:2" ht="16" x14ac:dyDescent="0.2">
      <c r="B15410" s="9"/>
    </row>
    <row r="15411" spans="2:2" ht="16" x14ac:dyDescent="0.2">
      <c r="B15411" s="9"/>
    </row>
    <row r="15412" spans="2:2" ht="16" x14ac:dyDescent="0.2">
      <c r="B15412" s="9"/>
    </row>
    <row r="15413" spans="2:2" ht="16" x14ac:dyDescent="0.2">
      <c r="B15413" s="9"/>
    </row>
    <row r="15414" spans="2:2" ht="16" x14ac:dyDescent="0.2">
      <c r="B15414" s="9"/>
    </row>
    <row r="15415" spans="2:2" ht="16" x14ac:dyDescent="0.2">
      <c r="B15415" s="9"/>
    </row>
    <row r="15416" spans="2:2" ht="16" x14ac:dyDescent="0.2">
      <c r="B15416" s="9"/>
    </row>
    <row r="15417" spans="2:2" ht="16" x14ac:dyDescent="0.2">
      <c r="B15417" s="9"/>
    </row>
    <row r="15418" spans="2:2" ht="16" x14ac:dyDescent="0.2">
      <c r="B15418" s="9"/>
    </row>
    <row r="15419" spans="2:2" ht="16" x14ac:dyDescent="0.2">
      <c r="B15419" s="9"/>
    </row>
    <row r="15420" spans="2:2" ht="16" x14ac:dyDescent="0.2">
      <c r="B15420" s="9"/>
    </row>
    <row r="15421" spans="2:2" ht="16" x14ac:dyDescent="0.2">
      <c r="B15421" s="9"/>
    </row>
    <row r="15422" spans="2:2" ht="16" x14ac:dyDescent="0.2">
      <c r="B15422" s="9"/>
    </row>
    <row r="15423" spans="2:2" ht="16" x14ac:dyDescent="0.2">
      <c r="B15423" s="9"/>
    </row>
    <row r="15424" spans="2:2" ht="16" x14ac:dyDescent="0.2">
      <c r="B15424" s="9"/>
    </row>
    <row r="15425" spans="2:2" ht="16" x14ac:dyDescent="0.2">
      <c r="B15425" s="9"/>
    </row>
    <row r="15426" spans="2:2" ht="16" x14ac:dyDescent="0.2">
      <c r="B15426" s="9"/>
    </row>
    <row r="15427" spans="2:2" ht="16" x14ac:dyDescent="0.2">
      <c r="B15427" s="9"/>
    </row>
    <row r="15428" spans="2:2" ht="16" x14ac:dyDescent="0.2">
      <c r="B15428" s="9"/>
    </row>
    <row r="15429" spans="2:2" ht="16" x14ac:dyDescent="0.2">
      <c r="B15429" s="9"/>
    </row>
    <row r="15430" spans="2:2" ht="16" x14ac:dyDescent="0.2">
      <c r="B15430" s="9"/>
    </row>
    <row r="15431" spans="2:2" ht="16" x14ac:dyDescent="0.2">
      <c r="B15431" s="9"/>
    </row>
    <row r="15432" spans="2:2" ht="16" x14ac:dyDescent="0.2">
      <c r="B15432" s="9"/>
    </row>
    <row r="15433" spans="2:2" ht="16" x14ac:dyDescent="0.2">
      <c r="B15433" s="9"/>
    </row>
    <row r="15434" spans="2:2" ht="16" x14ac:dyDescent="0.2">
      <c r="B15434" s="9"/>
    </row>
    <row r="15435" spans="2:2" ht="16" x14ac:dyDescent="0.2">
      <c r="B15435" s="9"/>
    </row>
    <row r="15436" spans="2:2" ht="16" x14ac:dyDescent="0.2">
      <c r="B15436" s="9"/>
    </row>
    <row r="15437" spans="2:2" ht="16" x14ac:dyDescent="0.2">
      <c r="B15437" s="9"/>
    </row>
    <row r="15438" spans="2:2" ht="16" x14ac:dyDescent="0.2">
      <c r="B15438" s="9"/>
    </row>
    <row r="15439" spans="2:2" ht="16" x14ac:dyDescent="0.2">
      <c r="B15439" s="9"/>
    </row>
    <row r="15440" spans="2:2" ht="16" x14ac:dyDescent="0.2">
      <c r="B15440" s="9"/>
    </row>
    <row r="15441" spans="2:2" ht="16" x14ac:dyDescent="0.2">
      <c r="B15441" s="9"/>
    </row>
    <row r="15442" spans="2:2" ht="16" x14ac:dyDescent="0.2">
      <c r="B15442" s="9"/>
    </row>
    <row r="15443" spans="2:2" ht="16" x14ac:dyDescent="0.2">
      <c r="B15443" s="9"/>
    </row>
    <row r="15444" spans="2:2" ht="16" x14ac:dyDescent="0.2">
      <c r="B15444" s="9"/>
    </row>
    <row r="15445" spans="2:2" ht="16" x14ac:dyDescent="0.2">
      <c r="B15445" s="9"/>
    </row>
    <row r="15446" spans="2:2" ht="16" x14ac:dyDescent="0.2">
      <c r="B15446" s="9"/>
    </row>
    <row r="15447" spans="2:2" ht="16" x14ac:dyDescent="0.2">
      <c r="B15447" s="9"/>
    </row>
    <row r="15448" spans="2:2" ht="16" x14ac:dyDescent="0.2">
      <c r="B15448" s="9"/>
    </row>
    <row r="15449" spans="2:2" ht="16" x14ac:dyDescent="0.2">
      <c r="B15449" s="9"/>
    </row>
    <row r="15450" spans="2:2" ht="16" x14ac:dyDescent="0.2">
      <c r="B15450" s="9"/>
    </row>
    <row r="15451" spans="2:2" ht="16" x14ac:dyDescent="0.2">
      <c r="B15451" s="9"/>
    </row>
    <row r="15452" spans="2:2" ht="16" x14ac:dyDescent="0.2">
      <c r="B15452" s="9"/>
    </row>
    <row r="15453" spans="2:2" ht="16" x14ac:dyDescent="0.2">
      <c r="B15453" s="9"/>
    </row>
    <row r="15454" spans="2:2" ht="16" x14ac:dyDescent="0.2">
      <c r="B15454" s="9"/>
    </row>
    <row r="15455" spans="2:2" ht="16" x14ac:dyDescent="0.2">
      <c r="B15455" s="9"/>
    </row>
    <row r="15456" spans="2:2" ht="16" x14ac:dyDescent="0.2">
      <c r="B15456" s="9"/>
    </row>
    <row r="15457" spans="2:2" ht="16" x14ac:dyDescent="0.2">
      <c r="B15457" s="9"/>
    </row>
    <row r="15458" spans="2:2" ht="16" x14ac:dyDescent="0.2">
      <c r="B15458" s="9"/>
    </row>
    <row r="15459" spans="2:2" ht="16" x14ac:dyDescent="0.2">
      <c r="B15459" s="9"/>
    </row>
    <row r="15460" spans="2:2" ht="16" x14ac:dyDescent="0.2">
      <c r="B15460" s="9"/>
    </row>
    <row r="15461" spans="2:2" ht="16" x14ac:dyDescent="0.2">
      <c r="B15461" s="9"/>
    </row>
    <row r="15462" spans="2:2" ht="16" x14ac:dyDescent="0.2">
      <c r="B15462" s="9"/>
    </row>
    <row r="15463" spans="2:2" ht="16" x14ac:dyDescent="0.2">
      <c r="B15463" s="9"/>
    </row>
    <row r="15464" spans="2:2" ht="16" x14ac:dyDescent="0.2">
      <c r="B15464" s="9"/>
    </row>
    <row r="15465" spans="2:2" ht="16" x14ac:dyDescent="0.2">
      <c r="B15465" s="9"/>
    </row>
    <row r="15466" spans="2:2" ht="16" x14ac:dyDescent="0.2">
      <c r="B15466" s="9"/>
    </row>
    <row r="15467" spans="2:2" ht="16" x14ac:dyDescent="0.2">
      <c r="B15467" s="9"/>
    </row>
    <row r="15468" spans="2:2" ht="16" x14ac:dyDescent="0.2">
      <c r="B15468" s="9"/>
    </row>
    <row r="15469" spans="2:2" ht="16" x14ac:dyDescent="0.2">
      <c r="B15469" s="9"/>
    </row>
    <row r="15470" spans="2:2" ht="16" x14ac:dyDescent="0.2">
      <c r="B15470" s="9"/>
    </row>
    <row r="15471" spans="2:2" ht="16" x14ac:dyDescent="0.2">
      <c r="B15471" s="9"/>
    </row>
    <row r="15472" spans="2:2" ht="16" x14ac:dyDescent="0.2">
      <c r="B15472" s="9"/>
    </row>
    <row r="15473" spans="2:2" ht="16" x14ac:dyDescent="0.2">
      <c r="B15473" s="9"/>
    </row>
    <row r="15474" spans="2:2" ht="16" x14ac:dyDescent="0.2">
      <c r="B15474" s="9"/>
    </row>
    <row r="15475" spans="2:2" ht="16" x14ac:dyDescent="0.2">
      <c r="B15475" s="9"/>
    </row>
    <row r="15476" spans="2:2" ht="16" x14ac:dyDescent="0.2">
      <c r="B15476" s="9"/>
    </row>
    <row r="15477" spans="2:2" ht="16" x14ac:dyDescent="0.2">
      <c r="B15477" s="9"/>
    </row>
    <row r="15478" spans="2:2" ht="16" x14ac:dyDescent="0.2">
      <c r="B15478" s="9"/>
    </row>
    <row r="15479" spans="2:2" ht="16" x14ac:dyDescent="0.2">
      <c r="B15479" s="9"/>
    </row>
    <row r="15480" spans="2:2" ht="16" x14ac:dyDescent="0.2">
      <c r="B15480" s="9"/>
    </row>
    <row r="15481" spans="2:2" ht="16" x14ac:dyDescent="0.2">
      <c r="B15481" s="9"/>
    </row>
    <row r="15482" spans="2:2" ht="16" x14ac:dyDescent="0.2">
      <c r="B15482" s="9"/>
    </row>
    <row r="15483" spans="2:2" ht="16" x14ac:dyDescent="0.2">
      <c r="B15483" s="9"/>
    </row>
    <row r="15484" spans="2:2" ht="16" x14ac:dyDescent="0.2">
      <c r="B15484" s="9"/>
    </row>
    <row r="15485" spans="2:2" ht="16" x14ac:dyDescent="0.2">
      <c r="B15485" s="9"/>
    </row>
    <row r="15486" spans="2:2" ht="16" x14ac:dyDescent="0.2">
      <c r="B15486" s="9"/>
    </row>
    <row r="15487" spans="2:2" ht="16" x14ac:dyDescent="0.2">
      <c r="B15487" s="9"/>
    </row>
    <row r="15488" spans="2:2" ht="16" x14ac:dyDescent="0.2">
      <c r="B15488" s="9"/>
    </row>
    <row r="15489" spans="2:2" ht="16" x14ac:dyDescent="0.2">
      <c r="B15489" s="9"/>
    </row>
    <row r="15490" spans="2:2" ht="16" x14ac:dyDescent="0.2">
      <c r="B15490" s="9"/>
    </row>
    <row r="15491" spans="2:2" ht="16" x14ac:dyDescent="0.2">
      <c r="B15491" s="9"/>
    </row>
    <row r="15492" spans="2:2" ht="16" x14ac:dyDescent="0.2">
      <c r="B15492" s="9"/>
    </row>
    <row r="15493" spans="2:2" ht="16" x14ac:dyDescent="0.2">
      <c r="B15493" s="9"/>
    </row>
    <row r="15494" spans="2:2" ht="16" x14ac:dyDescent="0.2">
      <c r="B15494" s="9"/>
    </row>
    <row r="15495" spans="2:2" ht="16" x14ac:dyDescent="0.2">
      <c r="B15495" s="9"/>
    </row>
    <row r="15496" spans="2:2" ht="16" x14ac:dyDescent="0.2">
      <c r="B15496" s="9"/>
    </row>
    <row r="15497" spans="2:2" ht="16" x14ac:dyDescent="0.2">
      <c r="B15497" s="9"/>
    </row>
    <row r="15498" spans="2:2" ht="16" x14ac:dyDescent="0.2">
      <c r="B15498" s="9"/>
    </row>
    <row r="15499" spans="2:2" ht="16" x14ac:dyDescent="0.2">
      <c r="B15499" s="9"/>
    </row>
    <row r="15500" spans="2:2" ht="16" x14ac:dyDescent="0.2">
      <c r="B15500" s="9"/>
    </row>
    <row r="15501" spans="2:2" ht="16" x14ac:dyDescent="0.2">
      <c r="B15501" s="9"/>
    </row>
    <row r="15502" spans="2:2" ht="16" x14ac:dyDescent="0.2">
      <c r="B15502" s="9"/>
    </row>
    <row r="15503" spans="2:2" ht="16" x14ac:dyDescent="0.2">
      <c r="B15503" s="9"/>
    </row>
    <row r="15504" spans="2:2" ht="16" x14ac:dyDescent="0.2">
      <c r="B15504" s="9"/>
    </row>
    <row r="15505" spans="2:2" ht="16" x14ac:dyDescent="0.2">
      <c r="B15505" s="9"/>
    </row>
    <row r="15506" spans="2:2" ht="16" x14ac:dyDescent="0.2">
      <c r="B15506" s="9"/>
    </row>
    <row r="15507" spans="2:2" ht="16" x14ac:dyDescent="0.2">
      <c r="B15507" s="9"/>
    </row>
    <row r="15508" spans="2:2" ht="16" x14ac:dyDescent="0.2">
      <c r="B15508" s="9"/>
    </row>
    <row r="15509" spans="2:2" ht="16" x14ac:dyDescent="0.2">
      <c r="B15509" s="9"/>
    </row>
    <row r="15510" spans="2:2" ht="16" x14ac:dyDescent="0.2">
      <c r="B15510" s="9"/>
    </row>
    <row r="15511" spans="2:2" ht="16" x14ac:dyDescent="0.2">
      <c r="B15511" s="9"/>
    </row>
    <row r="15512" spans="2:2" ht="16" x14ac:dyDescent="0.2">
      <c r="B15512" s="9"/>
    </row>
    <row r="15513" spans="2:2" ht="16" x14ac:dyDescent="0.2">
      <c r="B15513" s="9"/>
    </row>
    <row r="15514" spans="2:2" ht="16" x14ac:dyDescent="0.2">
      <c r="B15514" s="9"/>
    </row>
    <row r="15515" spans="2:2" ht="16" x14ac:dyDescent="0.2">
      <c r="B15515" s="9"/>
    </row>
    <row r="15516" spans="2:2" ht="16" x14ac:dyDescent="0.2">
      <c r="B15516" s="9"/>
    </row>
    <row r="15517" spans="2:2" ht="16" x14ac:dyDescent="0.2">
      <c r="B15517" s="9"/>
    </row>
    <row r="15518" spans="2:2" ht="16" x14ac:dyDescent="0.2">
      <c r="B15518" s="9"/>
    </row>
    <row r="15519" spans="2:2" ht="16" x14ac:dyDescent="0.2">
      <c r="B15519" s="9"/>
    </row>
    <row r="15520" spans="2:2" ht="16" x14ac:dyDescent="0.2">
      <c r="B15520" s="9"/>
    </row>
    <row r="15521" spans="2:2" ht="16" x14ac:dyDescent="0.2">
      <c r="B15521" s="9"/>
    </row>
    <row r="15522" spans="2:2" ht="16" x14ac:dyDescent="0.2">
      <c r="B15522" s="9"/>
    </row>
    <row r="15523" spans="2:2" ht="16" x14ac:dyDescent="0.2">
      <c r="B15523" s="9"/>
    </row>
    <row r="15524" spans="2:2" ht="16" x14ac:dyDescent="0.2">
      <c r="B15524" s="9"/>
    </row>
    <row r="15525" spans="2:2" ht="16" x14ac:dyDescent="0.2">
      <c r="B15525" s="9"/>
    </row>
    <row r="15526" spans="2:2" ht="16" x14ac:dyDescent="0.2">
      <c r="B15526" s="9"/>
    </row>
    <row r="15527" spans="2:2" ht="16" x14ac:dyDescent="0.2">
      <c r="B15527" s="9"/>
    </row>
    <row r="15528" spans="2:2" ht="16" x14ac:dyDescent="0.2">
      <c r="B15528" s="9"/>
    </row>
    <row r="15529" spans="2:2" ht="16" x14ac:dyDescent="0.2">
      <c r="B15529" s="9"/>
    </row>
    <row r="15530" spans="2:2" ht="16" x14ac:dyDescent="0.2">
      <c r="B15530" s="9"/>
    </row>
    <row r="15531" spans="2:2" ht="16" x14ac:dyDescent="0.2">
      <c r="B15531" s="9"/>
    </row>
    <row r="15532" spans="2:2" ht="16" x14ac:dyDescent="0.2">
      <c r="B15532" s="9"/>
    </row>
    <row r="15533" spans="2:2" ht="16" x14ac:dyDescent="0.2">
      <c r="B15533" s="9"/>
    </row>
    <row r="15534" spans="2:2" ht="16" x14ac:dyDescent="0.2">
      <c r="B15534" s="9"/>
    </row>
    <row r="15535" spans="2:2" ht="16" x14ac:dyDescent="0.2">
      <c r="B15535" s="9"/>
    </row>
    <row r="15536" spans="2:2" ht="16" x14ac:dyDescent="0.2">
      <c r="B15536" s="9"/>
    </row>
    <row r="15537" spans="2:2" ht="16" x14ac:dyDescent="0.2">
      <c r="B15537" s="9"/>
    </row>
    <row r="15538" spans="2:2" ht="16" x14ac:dyDescent="0.2">
      <c r="B15538" s="9"/>
    </row>
    <row r="15539" spans="2:2" ht="16" x14ac:dyDescent="0.2">
      <c r="B15539" s="9"/>
    </row>
    <row r="15540" spans="2:2" ht="16" x14ac:dyDescent="0.2">
      <c r="B15540" s="9"/>
    </row>
    <row r="15541" spans="2:2" ht="16" x14ac:dyDescent="0.2">
      <c r="B15541" s="9"/>
    </row>
    <row r="15542" spans="2:2" ht="16" x14ac:dyDescent="0.2">
      <c r="B15542" s="9"/>
    </row>
    <row r="15543" spans="2:2" ht="16" x14ac:dyDescent="0.2">
      <c r="B15543" s="9"/>
    </row>
    <row r="15544" spans="2:2" ht="16" x14ac:dyDescent="0.2">
      <c r="B15544" s="9"/>
    </row>
    <row r="15545" spans="2:2" ht="16" x14ac:dyDescent="0.2">
      <c r="B15545" s="9"/>
    </row>
    <row r="15546" spans="2:2" ht="16" x14ac:dyDescent="0.2">
      <c r="B15546" s="9"/>
    </row>
    <row r="15547" spans="2:2" ht="16" x14ac:dyDescent="0.2">
      <c r="B15547" s="9"/>
    </row>
    <row r="15548" spans="2:2" ht="16" x14ac:dyDescent="0.2">
      <c r="B15548" s="9"/>
    </row>
    <row r="15549" spans="2:2" ht="16" x14ac:dyDescent="0.2">
      <c r="B15549" s="9"/>
    </row>
    <row r="15550" spans="2:2" ht="16" x14ac:dyDescent="0.2">
      <c r="B15550" s="9"/>
    </row>
    <row r="15551" spans="2:2" ht="16" x14ac:dyDescent="0.2">
      <c r="B15551" s="9"/>
    </row>
    <row r="15552" spans="2:2" ht="16" x14ac:dyDescent="0.2">
      <c r="B15552" s="9"/>
    </row>
    <row r="15553" spans="2:2" ht="16" x14ac:dyDescent="0.2">
      <c r="B15553" s="9"/>
    </row>
    <row r="15554" spans="2:2" ht="16" x14ac:dyDescent="0.2">
      <c r="B15554" s="9"/>
    </row>
    <row r="15555" spans="2:2" ht="16" x14ac:dyDescent="0.2">
      <c r="B15555" s="9"/>
    </row>
    <row r="15556" spans="2:2" ht="16" x14ac:dyDescent="0.2">
      <c r="B15556" s="9"/>
    </row>
    <row r="15557" spans="2:2" ht="16" x14ac:dyDescent="0.2">
      <c r="B15557" s="9"/>
    </row>
    <row r="15558" spans="2:2" ht="16" x14ac:dyDescent="0.2">
      <c r="B15558" s="9"/>
    </row>
    <row r="15559" spans="2:2" ht="16" x14ac:dyDescent="0.2">
      <c r="B15559" s="9"/>
    </row>
    <row r="15560" spans="2:2" ht="16" x14ac:dyDescent="0.2">
      <c r="B15560" s="9"/>
    </row>
    <row r="15561" spans="2:2" ht="16" x14ac:dyDescent="0.2">
      <c r="B15561" s="9"/>
    </row>
    <row r="15562" spans="2:2" ht="16" x14ac:dyDescent="0.2">
      <c r="B15562" s="9"/>
    </row>
    <row r="15563" spans="2:2" ht="16" x14ac:dyDescent="0.2">
      <c r="B15563" s="9"/>
    </row>
    <row r="15564" spans="2:2" ht="16" x14ac:dyDescent="0.2">
      <c r="B15564" s="9"/>
    </row>
    <row r="15565" spans="2:2" ht="16" x14ac:dyDescent="0.2">
      <c r="B15565" s="9"/>
    </row>
    <row r="15566" spans="2:2" ht="16" x14ac:dyDescent="0.2">
      <c r="B15566" s="9"/>
    </row>
    <row r="15567" spans="2:2" ht="16" x14ac:dyDescent="0.2">
      <c r="B15567" s="9"/>
    </row>
    <row r="15568" spans="2:2" ht="16" x14ac:dyDescent="0.2">
      <c r="B15568" s="9"/>
    </row>
    <row r="15569" spans="2:2" ht="16" x14ac:dyDescent="0.2">
      <c r="B15569" s="9"/>
    </row>
    <row r="15570" spans="2:2" ht="16" x14ac:dyDescent="0.2">
      <c r="B15570" s="9"/>
    </row>
    <row r="15571" spans="2:2" ht="16" x14ac:dyDescent="0.2">
      <c r="B15571" s="9"/>
    </row>
    <row r="15572" spans="2:2" ht="16" x14ac:dyDescent="0.2">
      <c r="B15572" s="9"/>
    </row>
    <row r="15573" spans="2:2" ht="16" x14ac:dyDescent="0.2">
      <c r="B15573" s="9"/>
    </row>
    <row r="15574" spans="2:2" ht="16" x14ac:dyDescent="0.2">
      <c r="B15574" s="9"/>
    </row>
    <row r="15575" spans="2:2" ht="16" x14ac:dyDescent="0.2">
      <c r="B15575" s="9"/>
    </row>
    <row r="15576" spans="2:2" ht="16" x14ac:dyDescent="0.2">
      <c r="B15576" s="9"/>
    </row>
    <row r="15577" spans="2:2" ht="16" x14ac:dyDescent="0.2">
      <c r="B15577" s="9"/>
    </row>
    <row r="15578" spans="2:2" ht="16" x14ac:dyDescent="0.2">
      <c r="B15578" s="9"/>
    </row>
    <row r="15579" spans="2:2" ht="16" x14ac:dyDescent="0.2">
      <c r="B15579" s="9"/>
    </row>
    <row r="15580" spans="2:2" ht="16" x14ac:dyDescent="0.2">
      <c r="B15580" s="9"/>
    </row>
    <row r="15581" spans="2:2" ht="16" x14ac:dyDescent="0.2">
      <c r="B15581" s="9"/>
    </row>
    <row r="15582" spans="2:2" ht="16" x14ac:dyDescent="0.2">
      <c r="B15582" s="9"/>
    </row>
    <row r="15583" spans="2:2" ht="16" x14ac:dyDescent="0.2">
      <c r="B15583" s="9"/>
    </row>
    <row r="15584" spans="2:2" ht="16" x14ac:dyDescent="0.2">
      <c r="B15584" s="9"/>
    </row>
    <row r="15585" spans="2:2" ht="16" x14ac:dyDescent="0.2">
      <c r="B15585" s="9"/>
    </row>
    <row r="15586" spans="2:2" ht="16" x14ac:dyDescent="0.2">
      <c r="B15586" s="9"/>
    </row>
    <row r="15587" spans="2:2" ht="16" x14ac:dyDescent="0.2">
      <c r="B15587" s="9"/>
    </row>
    <row r="15588" spans="2:2" ht="16" x14ac:dyDescent="0.2">
      <c r="B15588" s="9"/>
    </row>
    <row r="15589" spans="2:2" ht="16" x14ac:dyDescent="0.2">
      <c r="B15589" s="9"/>
    </row>
    <row r="15590" spans="2:2" ht="16" x14ac:dyDescent="0.2">
      <c r="B15590" s="9"/>
    </row>
    <row r="15591" spans="2:2" ht="16" x14ac:dyDescent="0.2">
      <c r="B15591" s="9"/>
    </row>
    <row r="15592" spans="2:2" ht="16" x14ac:dyDescent="0.2">
      <c r="B15592" s="9"/>
    </row>
    <row r="15593" spans="2:2" ht="16" x14ac:dyDescent="0.2">
      <c r="B15593" s="9"/>
    </row>
    <row r="15594" spans="2:2" ht="16" x14ac:dyDescent="0.2">
      <c r="B15594" s="9"/>
    </row>
    <row r="15595" spans="2:2" ht="16" x14ac:dyDescent="0.2">
      <c r="B15595" s="9"/>
    </row>
    <row r="15596" spans="2:2" ht="16" x14ac:dyDescent="0.2">
      <c r="B15596" s="9"/>
    </row>
    <row r="15597" spans="2:2" ht="16" x14ac:dyDescent="0.2">
      <c r="B15597" s="9"/>
    </row>
    <row r="15598" spans="2:2" ht="16" x14ac:dyDescent="0.2">
      <c r="B15598" s="9"/>
    </row>
    <row r="15599" spans="2:2" ht="16" x14ac:dyDescent="0.2">
      <c r="B15599" s="9"/>
    </row>
    <row r="15600" spans="2:2" ht="16" x14ac:dyDescent="0.2">
      <c r="B15600" s="9"/>
    </row>
    <row r="15601" spans="2:2" ht="16" x14ac:dyDescent="0.2">
      <c r="B15601" s="9"/>
    </row>
    <row r="15602" spans="2:2" ht="16" x14ac:dyDescent="0.2">
      <c r="B15602" s="9"/>
    </row>
    <row r="15603" spans="2:2" ht="16" x14ac:dyDescent="0.2">
      <c r="B15603" s="9"/>
    </row>
    <row r="15604" spans="2:2" ht="16" x14ac:dyDescent="0.2">
      <c r="B15604" s="9"/>
    </row>
    <row r="15605" spans="2:2" ht="16" x14ac:dyDescent="0.2">
      <c r="B15605" s="9"/>
    </row>
    <row r="15606" spans="2:2" ht="16" x14ac:dyDescent="0.2">
      <c r="B15606" s="9"/>
    </row>
    <row r="15607" spans="2:2" ht="16" x14ac:dyDescent="0.2">
      <c r="B15607" s="9"/>
    </row>
    <row r="15608" spans="2:2" ht="16" x14ac:dyDescent="0.2">
      <c r="B15608" s="9"/>
    </row>
    <row r="15609" spans="2:2" ht="16" x14ac:dyDescent="0.2">
      <c r="B15609" s="9"/>
    </row>
    <row r="15610" spans="2:2" ht="16" x14ac:dyDescent="0.2">
      <c r="B15610" s="9"/>
    </row>
    <row r="15611" spans="2:2" ht="16" x14ac:dyDescent="0.2">
      <c r="B15611" s="9"/>
    </row>
    <row r="15612" spans="2:2" ht="16" x14ac:dyDescent="0.2">
      <c r="B15612" s="9"/>
    </row>
    <row r="15613" spans="2:2" ht="16" x14ac:dyDescent="0.2">
      <c r="B15613" s="9"/>
    </row>
    <row r="15614" spans="2:2" ht="16" x14ac:dyDescent="0.2">
      <c r="B15614" s="9"/>
    </row>
    <row r="15615" spans="2:2" ht="16" x14ac:dyDescent="0.2">
      <c r="B15615" s="9"/>
    </row>
    <row r="15616" spans="2:2" ht="16" x14ac:dyDescent="0.2">
      <c r="B15616" s="9"/>
    </row>
    <row r="15617" spans="2:2" ht="16" x14ac:dyDescent="0.2">
      <c r="B15617" s="9"/>
    </row>
    <row r="15618" spans="2:2" ht="16" x14ac:dyDescent="0.2">
      <c r="B15618" s="9"/>
    </row>
    <row r="15619" spans="2:2" ht="16" x14ac:dyDescent="0.2">
      <c r="B15619" s="9"/>
    </row>
    <row r="15620" spans="2:2" ht="16" x14ac:dyDescent="0.2">
      <c r="B15620" s="9"/>
    </row>
    <row r="15621" spans="2:2" ht="16" x14ac:dyDescent="0.2">
      <c r="B15621" s="9"/>
    </row>
    <row r="15622" spans="2:2" ht="16" x14ac:dyDescent="0.2">
      <c r="B15622" s="9"/>
    </row>
    <row r="15623" spans="2:2" ht="16" x14ac:dyDescent="0.2">
      <c r="B15623" s="9"/>
    </row>
    <row r="15624" spans="2:2" ht="16" x14ac:dyDescent="0.2">
      <c r="B15624" s="9"/>
    </row>
    <row r="15625" spans="2:2" ht="16" x14ac:dyDescent="0.2">
      <c r="B15625" s="9"/>
    </row>
    <row r="15626" spans="2:2" ht="16" x14ac:dyDescent="0.2">
      <c r="B15626" s="9"/>
    </row>
    <row r="15627" spans="2:2" ht="16" x14ac:dyDescent="0.2">
      <c r="B15627" s="9"/>
    </row>
    <row r="15628" spans="2:2" ht="16" x14ac:dyDescent="0.2">
      <c r="B15628" s="9"/>
    </row>
    <row r="15629" spans="2:2" ht="16" x14ac:dyDescent="0.2">
      <c r="B15629" s="9"/>
    </row>
    <row r="15630" spans="2:2" ht="16" x14ac:dyDescent="0.2">
      <c r="B15630" s="9"/>
    </row>
    <row r="15631" spans="2:2" ht="16" x14ac:dyDescent="0.2">
      <c r="B15631" s="9"/>
    </row>
    <row r="15632" spans="2:2" ht="16" x14ac:dyDescent="0.2">
      <c r="B15632" s="9"/>
    </row>
    <row r="15633" spans="2:2" ht="16" x14ac:dyDescent="0.2">
      <c r="B15633" s="9"/>
    </row>
    <row r="15634" spans="2:2" ht="16" x14ac:dyDescent="0.2">
      <c r="B15634" s="9"/>
    </row>
    <row r="15635" spans="2:2" ht="16" x14ac:dyDescent="0.2">
      <c r="B15635" s="9"/>
    </row>
    <row r="15636" spans="2:2" ht="16" x14ac:dyDescent="0.2">
      <c r="B15636" s="9"/>
    </row>
    <row r="15637" spans="2:2" ht="16" x14ac:dyDescent="0.2">
      <c r="B15637" s="9"/>
    </row>
    <row r="15638" spans="2:2" ht="16" x14ac:dyDescent="0.2">
      <c r="B15638" s="9"/>
    </row>
    <row r="15639" spans="2:2" ht="16" x14ac:dyDescent="0.2">
      <c r="B15639" s="9"/>
    </row>
    <row r="15640" spans="2:2" ht="16" x14ac:dyDescent="0.2">
      <c r="B15640" s="9"/>
    </row>
    <row r="15641" spans="2:2" ht="16" x14ac:dyDescent="0.2">
      <c r="B15641" s="9"/>
    </row>
    <row r="15642" spans="2:2" ht="16" x14ac:dyDescent="0.2">
      <c r="B15642" s="9"/>
    </row>
    <row r="15643" spans="2:2" ht="16" x14ac:dyDescent="0.2">
      <c r="B15643" s="9"/>
    </row>
    <row r="15644" spans="2:2" ht="16" x14ac:dyDescent="0.2">
      <c r="B15644" s="9"/>
    </row>
    <row r="15645" spans="2:2" ht="16" x14ac:dyDescent="0.2">
      <c r="B15645" s="9"/>
    </row>
    <row r="15646" spans="2:2" ht="16" x14ac:dyDescent="0.2">
      <c r="B15646" s="9"/>
    </row>
    <row r="15647" spans="2:2" ht="16" x14ac:dyDescent="0.2">
      <c r="B15647" s="9"/>
    </row>
    <row r="15648" spans="2:2" ht="16" x14ac:dyDescent="0.2">
      <c r="B15648" s="9"/>
    </row>
    <row r="15649" spans="2:2" ht="16" x14ac:dyDescent="0.2">
      <c r="B15649" s="9"/>
    </row>
    <row r="15650" spans="2:2" ht="16" x14ac:dyDescent="0.2">
      <c r="B15650" s="9"/>
    </row>
    <row r="15651" spans="2:2" ht="16" x14ac:dyDescent="0.2">
      <c r="B15651" s="9"/>
    </row>
    <row r="15652" spans="2:2" ht="16" x14ac:dyDescent="0.2">
      <c r="B15652" s="9"/>
    </row>
    <row r="15653" spans="2:2" ht="16" x14ac:dyDescent="0.2">
      <c r="B15653" s="9"/>
    </row>
    <row r="15654" spans="2:2" ht="16" x14ac:dyDescent="0.2">
      <c r="B15654" s="9"/>
    </row>
    <row r="15655" spans="2:2" ht="16" x14ac:dyDescent="0.2">
      <c r="B15655" s="9"/>
    </row>
    <row r="15656" spans="2:2" ht="16" x14ac:dyDescent="0.2">
      <c r="B15656" s="9"/>
    </row>
    <row r="15657" spans="2:2" ht="16" x14ac:dyDescent="0.2">
      <c r="B15657" s="9"/>
    </row>
    <row r="15658" spans="2:2" ht="16" x14ac:dyDescent="0.2">
      <c r="B15658" s="9"/>
    </row>
    <row r="15659" spans="2:2" ht="16" x14ac:dyDescent="0.2">
      <c r="B15659" s="9"/>
    </row>
    <row r="15660" spans="2:2" ht="16" x14ac:dyDescent="0.2">
      <c r="B15660" s="9"/>
    </row>
    <row r="15661" spans="2:2" ht="16" x14ac:dyDescent="0.2">
      <c r="B15661" s="9"/>
    </row>
    <row r="15662" spans="2:2" ht="16" x14ac:dyDescent="0.2">
      <c r="B15662" s="9"/>
    </row>
    <row r="15663" spans="2:2" ht="16" x14ac:dyDescent="0.2">
      <c r="B15663" s="9"/>
    </row>
    <row r="15664" spans="2:2" ht="16" x14ac:dyDescent="0.2">
      <c r="B15664" s="9"/>
    </row>
    <row r="15665" spans="2:2" ht="16" x14ac:dyDescent="0.2">
      <c r="B15665" s="9"/>
    </row>
    <row r="15666" spans="2:2" ht="16" x14ac:dyDescent="0.2">
      <c r="B15666" s="9"/>
    </row>
    <row r="15667" spans="2:2" ht="16" x14ac:dyDescent="0.2">
      <c r="B15667" s="9"/>
    </row>
    <row r="15668" spans="2:2" ht="16" x14ac:dyDescent="0.2">
      <c r="B15668" s="9"/>
    </row>
    <row r="15669" spans="2:2" ht="16" x14ac:dyDescent="0.2">
      <c r="B15669" s="9"/>
    </row>
    <row r="15670" spans="2:2" ht="16" x14ac:dyDescent="0.2">
      <c r="B15670" s="9"/>
    </row>
    <row r="15671" spans="2:2" ht="16" x14ac:dyDescent="0.2">
      <c r="B15671" s="9"/>
    </row>
    <row r="15672" spans="2:2" ht="16" x14ac:dyDescent="0.2">
      <c r="B15672" s="9"/>
    </row>
    <row r="15673" spans="2:2" ht="16" x14ac:dyDescent="0.2">
      <c r="B15673" s="9"/>
    </row>
    <row r="15674" spans="2:2" ht="16" x14ac:dyDescent="0.2">
      <c r="B15674" s="9"/>
    </row>
    <row r="15675" spans="2:2" ht="16" x14ac:dyDescent="0.2">
      <c r="B15675" s="9"/>
    </row>
    <row r="15676" spans="2:2" ht="16" x14ac:dyDescent="0.2">
      <c r="B15676" s="9"/>
    </row>
    <row r="15677" spans="2:2" ht="16" x14ac:dyDescent="0.2">
      <c r="B15677" s="9"/>
    </row>
    <row r="15678" spans="2:2" ht="16" x14ac:dyDescent="0.2">
      <c r="B15678" s="9"/>
    </row>
    <row r="15679" spans="2:2" ht="16" x14ac:dyDescent="0.2">
      <c r="B15679" s="9"/>
    </row>
    <row r="15680" spans="2:2" ht="16" x14ac:dyDescent="0.2">
      <c r="B15680" s="9"/>
    </row>
    <row r="15681" spans="2:2" ht="16" x14ac:dyDescent="0.2">
      <c r="B15681" s="9"/>
    </row>
    <row r="15682" spans="2:2" ht="16" x14ac:dyDescent="0.2">
      <c r="B15682" s="9"/>
    </row>
    <row r="15683" spans="2:2" ht="16" x14ac:dyDescent="0.2">
      <c r="B15683" s="9"/>
    </row>
    <row r="15684" spans="2:2" ht="16" x14ac:dyDescent="0.2">
      <c r="B15684" s="9"/>
    </row>
    <row r="15685" spans="2:2" ht="16" x14ac:dyDescent="0.2">
      <c r="B15685" s="9"/>
    </row>
    <row r="15686" spans="2:2" ht="16" x14ac:dyDescent="0.2">
      <c r="B15686" s="9"/>
    </row>
    <row r="15687" spans="2:2" ht="16" x14ac:dyDescent="0.2">
      <c r="B15687" s="9"/>
    </row>
    <row r="15688" spans="2:2" ht="16" x14ac:dyDescent="0.2">
      <c r="B15688" s="9"/>
    </row>
    <row r="15689" spans="2:2" ht="16" x14ac:dyDescent="0.2">
      <c r="B15689" s="9"/>
    </row>
    <row r="15690" spans="2:2" ht="16" x14ac:dyDescent="0.2">
      <c r="B15690" s="9"/>
    </row>
    <row r="15691" spans="2:2" ht="16" x14ac:dyDescent="0.2">
      <c r="B15691" s="9"/>
    </row>
    <row r="15692" spans="2:2" ht="16" x14ac:dyDescent="0.2">
      <c r="B15692" s="9"/>
    </row>
    <row r="15693" spans="2:2" ht="16" x14ac:dyDescent="0.2">
      <c r="B15693" s="9"/>
    </row>
    <row r="15694" spans="2:2" ht="16" x14ac:dyDescent="0.2">
      <c r="B15694" s="9"/>
    </row>
    <row r="15695" spans="2:2" ht="16" x14ac:dyDescent="0.2">
      <c r="B15695" s="9"/>
    </row>
    <row r="15696" spans="2:2" ht="16" x14ac:dyDescent="0.2">
      <c r="B15696" s="9"/>
    </row>
    <row r="15697" spans="2:2" ht="16" x14ac:dyDescent="0.2">
      <c r="B15697" s="9"/>
    </row>
    <row r="15698" spans="2:2" ht="16" x14ac:dyDescent="0.2">
      <c r="B15698" s="9"/>
    </row>
    <row r="15699" spans="2:2" ht="16" x14ac:dyDescent="0.2">
      <c r="B15699" s="9"/>
    </row>
    <row r="15700" spans="2:2" ht="16" x14ac:dyDescent="0.2">
      <c r="B15700" s="9"/>
    </row>
    <row r="15701" spans="2:2" ht="16" x14ac:dyDescent="0.2">
      <c r="B15701" s="9"/>
    </row>
    <row r="15702" spans="2:2" ht="16" x14ac:dyDescent="0.2">
      <c r="B15702" s="9"/>
    </row>
    <row r="15703" spans="2:2" ht="16" x14ac:dyDescent="0.2">
      <c r="B15703" s="9"/>
    </row>
    <row r="15704" spans="2:2" ht="16" x14ac:dyDescent="0.2">
      <c r="B15704" s="9"/>
    </row>
    <row r="15705" spans="2:2" ht="16" x14ac:dyDescent="0.2">
      <c r="B15705" s="9"/>
    </row>
    <row r="15706" spans="2:2" ht="16" x14ac:dyDescent="0.2">
      <c r="B15706" s="9"/>
    </row>
    <row r="15707" spans="2:2" ht="16" x14ac:dyDescent="0.2">
      <c r="B15707" s="9"/>
    </row>
    <row r="15708" spans="2:2" ht="16" x14ac:dyDescent="0.2">
      <c r="B15708" s="9"/>
    </row>
    <row r="15709" spans="2:2" ht="16" x14ac:dyDescent="0.2">
      <c r="B15709" s="9"/>
    </row>
    <row r="15710" spans="2:2" ht="16" x14ac:dyDescent="0.2">
      <c r="B15710" s="9"/>
    </row>
    <row r="15711" spans="2:2" ht="16" x14ac:dyDescent="0.2">
      <c r="B15711" s="9"/>
    </row>
    <row r="15712" spans="2:2" ht="16" x14ac:dyDescent="0.2">
      <c r="B15712" s="9"/>
    </row>
    <row r="15713" spans="2:2" ht="16" x14ac:dyDescent="0.2">
      <c r="B15713" s="9"/>
    </row>
    <row r="15714" spans="2:2" ht="16" x14ac:dyDescent="0.2">
      <c r="B15714" s="9"/>
    </row>
    <row r="15715" spans="2:2" ht="16" x14ac:dyDescent="0.2">
      <c r="B15715" s="9"/>
    </row>
    <row r="15716" spans="2:2" ht="16" x14ac:dyDescent="0.2">
      <c r="B15716" s="9"/>
    </row>
    <row r="15717" spans="2:2" ht="16" x14ac:dyDescent="0.2">
      <c r="B15717" s="9"/>
    </row>
    <row r="15718" spans="2:2" ht="16" x14ac:dyDescent="0.2">
      <c r="B15718" s="9"/>
    </row>
    <row r="15719" spans="2:2" ht="16" x14ac:dyDescent="0.2">
      <c r="B15719" s="9"/>
    </row>
    <row r="15720" spans="2:2" ht="16" x14ac:dyDescent="0.2">
      <c r="B15720" s="9"/>
    </row>
    <row r="15721" spans="2:2" ht="16" x14ac:dyDescent="0.2">
      <c r="B15721" s="9"/>
    </row>
    <row r="15722" spans="2:2" ht="16" x14ac:dyDescent="0.2">
      <c r="B15722" s="9"/>
    </row>
    <row r="15723" spans="2:2" ht="16" x14ac:dyDescent="0.2">
      <c r="B15723" s="9"/>
    </row>
    <row r="15724" spans="2:2" ht="16" x14ac:dyDescent="0.2">
      <c r="B15724" s="9"/>
    </row>
    <row r="15725" spans="2:2" ht="16" x14ac:dyDescent="0.2">
      <c r="B15725" s="9"/>
    </row>
    <row r="15726" spans="2:2" ht="16" x14ac:dyDescent="0.2">
      <c r="B15726" s="9"/>
    </row>
    <row r="15727" spans="2:2" ht="16" x14ac:dyDescent="0.2">
      <c r="B15727" s="9"/>
    </row>
    <row r="15728" spans="2:2" ht="16" x14ac:dyDescent="0.2">
      <c r="B15728" s="9"/>
    </row>
    <row r="15729" spans="2:2" ht="16" x14ac:dyDescent="0.2">
      <c r="B15729" s="9"/>
    </row>
    <row r="15730" spans="2:2" ht="16" x14ac:dyDescent="0.2">
      <c r="B15730" s="9"/>
    </row>
    <row r="15731" spans="2:2" ht="16" x14ac:dyDescent="0.2">
      <c r="B15731" s="9"/>
    </row>
    <row r="15732" spans="2:2" ht="16" x14ac:dyDescent="0.2">
      <c r="B15732" s="9"/>
    </row>
    <row r="15733" spans="2:2" ht="16" x14ac:dyDescent="0.2">
      <c r="B15733" s="9"/>
    </row>
    <row r="15734" spans="2:2" ht="16" x14ac:dyDescent="0.2">
      <c r="B15734" s="9"/>
    </row>
    <row r="15735" spans="2:2" ht="16" x14ac:dyDescent="0.2">
      <c r="B15735" s="9"/>
    </row>
    <row r="15736" spans="2:2" ht="16" x14ac:dyDescent="0.2">
      <c r="B15736" s="9"/>
    </row>
    <row r="15737" spans="2:2" ht="16" x14ac:dyDescent="0.2">
      <c r="B15737" s="9"/>
    </row>
    <row r="15738" spans="2:2" ht="16" x14ac:dyDescent="0.2">
      <c r="B15738" s="9"/>
    </row>
    <row r="15739" spans="2:2" ht="16" x14ac:dyDescent="0.2">
      <c r="B15739" s="9"/>
    </row>
    <row r="15740" spans="2:2" ht="16" x14ac:dyDescent="0.2">
      <c r="B15740" s="9"/>
    </row>
    <row r="15741" spans="2:2" ht="16" x14ac:dyDescent="0.2">
      <c r="B15741" s="9"/>
    </row>
    <row r="15742" spans="2:2" ht="16" x14ac:dyDescent="0.2">
      <c r="B15742" s="9"/>
    </row>
    <row r="15743" spans="2:2" ht="16" x14ac:dyDescent="0.2">
      <c r="B15743" s="9"/>
    </row>
    <row r="15744" spans="2:2" ht="16" x14ac:dyDescent="0.2">
      <c r="B15744" s="9"/>
    </row>
    <row r="15745" spans="2:2" ht="16" x14ac:dyDescent="0.2">
      <c r="B15745" s="9"/>
    </row>
    <row r="15746" spans="2:2" ht="16" x14ac:dyDescent="0.2">
      <c r="B15746" s="9"/>
    </row>
    <row r="15747" spans="2:2" ht="16" x14ac:dyDescent="0.2">
      <c r="B15747" s="9"/>
    </row>
    <row r="15748" spans="2:2" ht="16" x14ac:dyDescent="0.2">
      <c r="B15748" s="9"/>
    </row>
    <row r="15749" spans="2:2" ht="16" x14ac:dyDescent="0.2">
      <c r="B15749" s="9"/>
    </row>
    <row r="15750" spans="2:2" ht="16" x14ac:dyDescent="0.2">
      <c r="B15750" s="9"/>
    </row>
    <row r="15751" spans="2:2" ht="16" x14ac:dyDescent="0.2">
      <c r="B15751" s="9"/>
    </row>
    <row r="15752" spans="2:2" ht="16" x14ac:dyDescent="0.2">
      <c r="B15752" s="9"/>
    </row>
    <row r="15753" spans="2:2" ht="16" x14ac:dyDescent="0.2">
      <c r="B15753" s="9"/>
    </row>
    <row r="15754" spans="2:2" ht="16" x14ac:dyDescent="0.2">
      <c r="B15754" s="9"/>
    </row>
    <row r="15755" spans="2:2" ht="16" x14ac:dyDescent="0.2">
      <c r="B15755" s="9"/>
    </row>
    <row r="15756" spans="2:2" ht="16" x14ac:dyDescent="0.2">
      <c r="B15756" s="9"/>
    </row>
    <row r="15757" spans="2:2" ht="16" x14ac:dyDescent="0.2">
      <c r="B15757" s="9"/>
    </row>
    <row r="15758" spans="2:2" ht="16" x14ac:dyDescent="0.2">
      <c r="B15758" s="9"/>
    </row>
    <row r="15759" spans="2:2" ht="16" x14ac:dyDescent="0.2">
      <c r="B15759" s="9"/>
    </row>
    <row r="15760" spans="2:2" ht="16" x14ac:dyDescent="0.2">
      <c r="B15760" s="9"/>
    </row>
    <row r="15761" spans="2:2" ht="16" x14ac:dyDescent="0.2">
      <c r="B15761" s="9"/>
    </row>
    <row r="15762" spans="2:2" ht="16" x14ac:dyDescent="0.2">
      <c r="B15762" s="9"/>
    </row>
    <row r="15763" spans="2:2" ht="16" x14ac:dyDescent="0.2">
      <c r="B15763" s="9"/>
    </row>
    <row r="15764" spans="2:2" ht="16" x14ac:dyDescent="0.2">
      <c r="B15764" s="9"/>
    </row>
    <row r="15765" spans="2:2" ht="16" x14ac:dyDescent="0.2">
      <c r="B15765" s="9"/>
    </row>
    <row r="15766" spans="2:2" ht="16" x14ac:dyDescent="0.2">
      <c r="B15766" s="9"/>
    </row>
    <row r="15767" spans="2:2" ht="16" x14ac:dyDescent="0.2">
      <c r="B15767" s="9"/>
    </row>
    <row r="15768" spans="2:2" ht="16" x14ac:dyDescent="0.2">
      <c r="B15768" s="9"/>
    </row>
    <row r="15769" spans="2:2" ht="16" x14ac:dyDescent="0.2">
      <c r="B15769" s="9"/>
    </row>
    <row r="15770" spans="2:2" ht="16" x14ac:dyDescent="0.2">
      <c r="B15770" s="9"/>
    </row>
    <row r="15771" spans="2:2" ht="16" x14ac:dyDescent="0.2">
      <c r="B15771" s="9"/>
    </row>
    <row r="15772" spans="2:2" ht="16" x14ac:dyDescent="0.2">
      <c r="B15772" s="9"/>
    </row>
    <row r="15773" spans="2:2" ht="16" x14ac:dyDescent="0.2">
      <c r="B15773" s="9"/>
    </row>
    <row r="15774" spans="2:2" ht="16" x14ac:dyDescent="0.2">
      <c r="B15774" s="9"/>
    </row>
    <row r="15775" spans="2:2" ht="16" x14ac:dyDescent="0.2">
      <c r="B15775" s="9"/>
    </row>
    <row r="15776" spans="2:2" ht="16" x14ac:dyDescent="0.2">
      <c r="B15776" s="9"/>
    </row>
    <row r="15777" spans="2:2" ht="16" x14ac:dyDescent="0.2">
      <c r="B15777" s="9"/>
    </row>
    <row r="15778" spans="2:2" ht="16" x14ac:dyDescent="0.2">
      <c r="B15778" s="9"/>
    </row>
    <row r="15779" spans="2:2" ht="16" x14ac:dyDescent="0.2">
      <c r="B15779" s="9"/>
    </row>
    <row r="15780" spans="2:2" ht="16" x14ac:dyDescent="0.2">
      <c r="B15780" s="9"/>
    </row>
    <row r="15781" spans="2:2" ht="16" x14ac:dyDescent="0.2">
      <c r="B15781" s="9"/>
    </row>
    <row r="15782" spans="2:2" ht="16" x14ac:dyDescent="0.2">
      <c r="B15782" s="9"/>
    </row>
    <row r="15783" spans="2:2" ht="16" x14ac:dyDescent="0.2">
      <c r="B15783" s="9"/>
    </row>
    <row r="15784" spans="2:2" ht="16" x14ac:dyDescent="0.2">
      <c r="B15784" s="9"/>
    </row>
    <row r="15785" spans="2:2" ht="16" x14ac:dyDescent="0.2">
      <c r="B15785" s="9"/>
    </row>
    <row r="15786" spans="2:2" ht="16" x14ac:dyDescent="0.2">
      <c r="B15786" s="9"/>
    </row>
    <row r="15787" spans="2:2" ht="16" x14ac:dyDescent="0.2">
      <c r="B15787" s="9"/>
    </row>
    <row r="15788" spans="2:2" ht="16" x14ac:dyDescent="0.2">
      <c r="B15788" s="9"/>
    </row>
    <row r="15789" spans="2:2" ht="16" x14ac:dyDescent="0.2">
      <c r="B15789" s="9"/>
    </row>
    <row r="15790" spans="2:2" ht="16" x14ac:dyDescent="0.2">
      <c r="B15790" s="9"/>
    </row>
    <row r="15791" spans="2:2" ht="16" x14ac:dyDescent="0.2">
      <c r="B15791" s="9"/>
    </row>
    <row r="15792" spans="2:2" ht="16" x14ac:dyDescent="0.2">
      <c r="B15792" s="9"/>
    </row>
    <row r="15793" spans="2:2" ht="16" x14ac:dyDescent="0.2">
      <c r="B15793" s="9"/>
    </row>
    <row r="15794" spans="2:2" ht="16" x14ac:dyDescent="0.2">
      <c r="B15794" s="9"/>
    </row>
    <row r="15795" spans="2:2" ht="16" x14ac:dyDescent="0.2">
      <c r="B15795" s="9"/>
    </row>
    <row r="15796" spans="2:2" ht="16" x14ac:dyDescent="0.2">
      <c r="B15796" s="9"/>
    </row>
    <row r="15797" spans="2:2" ht="16" x14ac:dyDescent="0.2">
      <c r="B15797" s="9"/>
    </row>
    <row r="15798" spans="2:2" ht="16" x14ac:dyDescent="0.2">
      <c r="B15798" s="9"/>
    </row>
    <row r="15799" spans="2:2" ht="16" x14ac:dyDescent="0.2">
      <c r="B15799" s="9"/>
    </row>
    <row r="15800" spans="2:2" ht="16" x14ac:dyDescent="0.2">
      <c r="B15800" s="9"/>
    </row>
    <row r="15801" spans="2:2" ht="16" x14ac:dyDescent="0.2">
      <c r="B15801" s="9"/>
    </row>
    <row r="15802" spans="2:2" ht="16" x14ac:dyDescent="0.2">
      <c r="B15802" s="9"/>
    </row>
    <row r="15803" spans="2:2" ht="16" x14ac:dyDescent="0.2">
      <c r="B15803" s="9"/>
    </row>
    <row r="15804" spans="2:2" ht="16" x14ac:dyDescent="0.2">
      <c r="B15804" s="9"/>
    </row>
    <row r="15805" spans="2:2" ht="16" x14ac:dyDescent="0.2">
      <c r="B15805" s="9"/>
    </row>
    <row r="15806" spans="2:2" ht="16" x14ac:dyDescent="0.2">
      <c r="B15806" s="9"/>
    </row>
    <row r="15807" spans="2:2" ht="16" x14ac:dyDescent="0.2">
      <c r="B15807" s="9"/>
    </row>
    <row r="15808" spans="2:2" ht="16" x14ac:dyDescent="0.2">
      <c r="B15808" s="9"/>
    </row>
    <row r="15809" spans="2:2" ht="16" x14ac:dyDescent="0.2">
      <c r="B15809" s="9"/>
    </row>
    <row r="15810" spans="2:2" ht="16" x14ac:dyDescent="0.2">
      <c r="B15810" s="9"/>
    </row>
    <row r="15811" spans="2:2" ht="16" x14ac:dyDescent="0.2">
      <c r="B15811" s="9"/>
    </row>
    <row r="15812" spans="2:2" ht="16" x14ac:dyDescent="0.2">
      <c r="B15812" s="9"/>
    </row>
    <row r="15813" spans="2:2" ht="16" x14ac:dyDescent="0.2">
      <c r="B15813" s="9"/>
    </row>
    <row r="15814" spans="2:2" ht="16" x14ac:dyDescent="0.2">
      <c r="B15814" s="9"/>
    </row>
    <row r="15815" spans="2:2" ht="16" x14ac:dyDescent="0.2">
      <c r="B15815" s="9"/>
    </row>
    <row r="15816" spans="2:2" ht="16" x14ac:dyDescent="0.2">
      <c r="B15816" s="9"/>
    </row>
    <row r="15817" spans="2:2" ht="16" x14ac:dyDescent="0.2">
      <c r="B15817" s="9"/>
    </row>
    <row r="15818" spans="2:2" ht="16" x14ac:dyDescent="0.2">
      <c r="B15818" s="9"/>
    </row>
    <row r="15819" spans="2:2" ht="16" x14ac:dyDescent="0.2">
      <c r="B15819" s="9"/>
    </row>
    <row r="15820" spans="2:2" ht="16" x14ac:dyDescent="0.2">
      <c r="B15820" s="9"/>
    </row>
    <row r="15821" spans="2:2" ht="16" x14ac:dyDescent="0.2">
      <c r="B15821" s="9"/>
    </row>
    <row r="15822" spans="2:2" ht="16" x14ac:dyDescent="0.2">
      <c r="B15822" s="9"/>
    </row>
    <row r="15823" spans="2:2" ht="16" x14ac:dyDescent="0.2">
      <c r="B15823" s="9"/>
    </row>
    <row r="15824" spans="2:2" ht="16" x14ac:dyDescent="0.2">
      <c r="B15824" s="9"/>
    </row>
    <row r="15825" spans="2:2" ht="16" x14ac:dyDescent="0.2">
      <c r="B15825" s="9"/>
    </row>
    <row r="15826" spans="2:2" ht="16" x14ac:dyDescent="0.2">
      <c r="B15826" s="9"/>
    </row>
    <row r="15827" spans="2:2" ht="16" x14ac:dyDescent="0.2">
      <c r="B15827" s="9"/>
    </row>
    <row r="15828" spans="2:2" ht="16" x14ac:dyDescent="0.2">
      <c r="B15828" s="9"/>
    </row>
    <row r="15829" spans="2:2" ht="16" x14ac:dyDescent="0.2">
      <c r="B15829" s="9"/>
    </row>
    <row r="15830" spans="2:2" ht="16" x14ac:dyDescent="0.2">
      <c r="B15830" s="9"/>
    </row>
    <row r="15831" spans="2:2" ht="16" x14ac:dyDescent="0.2">
      <c r="B15831" s="9"/>
    </row>
    <row r="15832" spans="2:2" ht="16" x14ac:dyDescent="0.2">
      <c r="B15832" s="9"/>
    </row>
    <row r="15833" spans="2:2" ht="16" x14ac:dyDescent="0.2">
      <c r="B15833" s="9"/>
    </row>
    <row r="15834" spans="2:2" ht="16" x14ac:dyDescent="0.2">
      <c r="B15834" s="9"/>
    </row>
    <row r="15835" spans="2:2" ht="16" x14ac:dyDescent="0.2">
      <c r="B15835" s="9"/>
    </row>
    <row r="15836" spans="2:2" ht="16" x14ac:dyDescent="0.2">
      <c r="B15836" s="9"/>
    </row>
    <row r="15837" spans="2:2" ht="16" x14ac:dyDescent="0.2">
      <c r="B15837" s="9"/>
    </row>
    <row r="15838" spans="2:2" ht="16" x14ac:dyDescent="0.2">
      <c r="B15838" s="9"/>
    </row>
    <row r="15839" spans="2:2" ht="16" x14ac:dyDescent="0.2">
      <c r="B15839" s="9"/>
    </row>
    <row r="15840" spans="2:2" ht="16" x14ac:dyDescent="0.2">
      <c r="B15840" s="9"/>
    </row>
    <row r="15841" spans="2:2" ht="16" x14ac:dyDescent="0.2">
      <c r="B15841" s="9"/>
    </row>
    <row r="15842" spans="2:2" ht="16" x14ac:dyDescent="0.2">
      <c r="B15842" s="9"/>
    </row>
    <row r="15843" spans="2:2" ht="16" x14ac:dyDescent="0.2">
      <c r="B15843" s="9"/>
    </row>
    <row r="15844" spans="2:2" ht="16" x14ac:dyDescent="0.2">
      <c r="B15844" s="9"/>
    </row>
    <row r="15845" spans="2:2" ht="16" x14ac:dyDescent="0.2">
      <c r="B15845" s="9"/>
    </row>
    <row r="15846" spans="2:2" ht="16" x14ac:dyDescent="0.2">
      <c r="B15846" s="9"/>
    </row>
    <row r="15847" spans="2:2" ht="16" x14ac:dyDescent="0.2">
      <c r="B15847" s="9"/>
    </row>
    <row r="15848" spans="2:2" ht="16" x14ac:dyDescent="0.2">
      <c r="B15848" s="9"/>
    </row>
    <row r="15849" spans="2:2" ht="16" x14ac:dyDescent="0.2">
      <c r="B15849" s="9"/>
    </row>
    <row r="15850" spans="2:2" ht="16" x14ac:dyDescent="0.2">
      <c r="B15850" s="9"/>
    </row>
    <row r="15851" spans="2:2" ht="16" x14ac:dyDescent="0.2">
      <c r="B15851" s="9"/>
    </row>
    <row r="15852" spans="2:2" ht="16" x14ac:dyDescent="0.2">
      <c r="B15852" s="9"/>
    </row>
    <row r="15853" spans="2:2" ht="16" x14ac:dyDescent="0.2">
      <c r="B15853" s="9"/>
    </row>
    <row r="15854" spans="2:2" ht="16" x14ac:dyDescent="0.2">
      <c r="B15854" s="9"/>
    </row>
    <row r="15855" spans="2:2" ht="16" x14ac:dyDescent="0.2">
      <c r="B15855" s="9"/>
    </row>
    <row r="15856" spans="2:2" ht="16" x14ac:dyDescent="0.2">
      <c r="B15856" s="9"/>
    </row>
    <row r="15857" spans="2:2" ht="16" x14ac:dyDescent="0.2">
      <c r="B15857" s="9"/>
    </row>
    <row r="15858" spans="2:2" ht="16" x14ac:dyDescent="0.2">
      <c r="B15858" s="9"/>
    </row>
    <row r="15859" spans="2:2" ht="16" x14ac:dyDescent="0.2">
      <c r="B15859" s="9"/>
    </row>
    <row r="15860" spans="2:2" ht="16" x14ac:dyDescent="0.2">
      <c r="B15860" s="9"/>
    </row>
    <row r="15861" spans="2:2" ht="16" x14ac:dyDescent="0.2">
      <c r="B15861" s="9"/>
    </row>
    <row r="15862" spans="2:2" ht="16" x14ac:dyDescent="0.2">
      <c r="B15862" s="9"/>
    </row>
    <row r="15863" spans="2:2" ht="16" x14ac:dyDescent="0.2">
      <c r="B15863" s="9"/>
    </row>
    <row r="15864" spans="2:2" ht="16" x14ac:dyDescent="0.2">
      <c r="B15864" s="9"/>
    </row>
    <row r="15865" spans="2:2" ht="16" x14ac:dyDescent="0.2">
      <c r="B15865" s="9"/>
    </row>
    <row r="15866" spans="2:2" ht="16" x14ac:dyDescent="0.2">
      <c r="B15866" s="9"/>
    </row>
    <row r="15867" spans="2:2" ht="16" x14ac:dyDescent="0.2">
      <c r="B15867" s="9"/>
    </row>
    <row r="15868" spans="2:2" ht="16" x14ac:dyDescent="0.2">
      <c r="B15868" s="9"/>
    </row>
    <row r="15869" spans="2:2" ht="16" x14ac:dyDescent="0.2">
      <c r="B15869" s="9"/>
    </row>
    <row r="15870" spans="2:2" ht="16" x14ac:dyDescent="0.2">
      <c r="B15870" s="9"/>
    </row>
    <row r="15871" spans="2:2" ht="16" x14ac:dyDescent="0.2">
      <c r="B15871" s="9"/>
    </row>
    <row r="15872" spans="2:2" ht="16" x14ac:dyDescent="0.2">
      <c r="B15872" s="9"/>
    </row>
    <row r="15873" spans="2:2" ht="16" x14ac:dyDescent="0.2">
      <c r="B15873" s="9"/>
    </row>
    <row r="15874" spans="2:2" ht="16" x14ac:dyDescent="0.2">
      <c r="B15874" s="9"/>
    </row>
    <row r="15875" spans="2:2" ht="16" x14ac:dyDescent="0.2">
      <c r="B15875" s="9"/>
    </row>
    <row r="15876" spans="2:2" ht="16" x14ac:dyDescent="0.2">
      <c r="B15876" s="9"/>
    </row>
    <row r="15877" spans="2:2" ht="16" x14ac:dyDescent="0.2">
      <c r="B15877" s="9"/>
    </row>
    <row r="15878" spans="2:2" ht="16" x14ac:dyDescent="0.2">
      <c r="B15878" s="9"/>
    </row>
    <row r="15879" spans="2:2" ht="16" x14ac:dyDescent="0.2">
      <c r="B15879" s="9"/>
    </row>
    <row r="15880" spans="2:2" ht="16" x14ac:dyDescent="0.2">
      <c r="B15880" s="9"/>
    </row>
    <row r="15881" spans="2:2" ht="16" x14ac:dyDescent="0.2">
      <c r="B15881" s="9"/>
    </row>
    <row r="15882" spans="2:2" ht="16" x14ac:dyDescent="0.2">
      <c r="B15882" s="9"/>
    </row>
    <row r="15883" spans="2:2" ht="16" x14ac:dyDescent="0.2">
      <c r="B15883" s="9"/>
    </row>
    <row r="15884" spans="2:2" ht="16" x14ac:dyDescent="0.2">
      <c r="B15884" s="9"/>
    </row>
    <row r="15885" spans="2:2" ht="16" x14ac:dyDescent="0.2">
      <c r="B15885" s="9"/>
    </row>
    <row r="15886" spans="2:2" ht="16" x14ac:dyDescent="0.2">
      <c r="B15886" s="9"/>
    </row>
    <row r="15887" spans="2:2" ht="16" x14ac:dyDescent="0.2">
      <c r="B15887" s="9"/>
    </row>
    <row r="15888" spans="2:2" ht="16" x14ac:dyDescent="0.2">
      <c r="B15888" s="9"/>
    </row>
    <row r="15889" spans="2:2" ht="16" x14ac:dyDescent="0.2">
      <c r="B15889" s="9"/>
    </row>
    <row r="15890" spans="2:2" ht="16" x14ac:dyDescent="0.2">
      <c r="B15890" s="9"/>
    </row>
    <row r="15891" spans="2:2" ht="16" x14ac:dyDescent="0.2">
      <c r="B15891" s="9"/>
    </row>
    <row r="15892" spans="2:2" ht="16" x14ac:dyDescent="0.2">
      <c r="B15892" s="9"/>
    </row>
    <row r="15893" spans="2:2" ht="16" x14ac:dyDescent="0.2">
      <c r="B15893" s="9"/>
    </row>
    <row r="15894" spans="2:2" ht="16" x14ac:dyDescent="0.2">
      <c r="B15894" s="9"/>
    </row>
    <row r="15895" spans="2:2" ht="16" x14ac:dyDescent="0.2">
      <c r="B15895" s="9"/>
    </row>
    <row r="15896" spans="2:2" ht="16" x14ac:dyDescent="0.2">
      <c r="B15896" s="9"/>
    </row>
    <row r="15897" spans="2:2" ht="16" x14ac:dyDescent="0.2">
      <c r="B15897" s="9"/>
    </row>
    <row r="15898" spans="2:2" ht="16" x14ac:dyDescent="0.2">
      <c r="B15898" s="9"/>
    </row>
    <row r="15899" spans="2:2" ht="16" x14ac:dyDescent="0.2">
      <c r="B15899" s="9"/>
    </row>
    <row r="15900" spans="2:2" ht="16" x14ac:dyDescent="0.2">
      <c r="B15900" s="9"/>
    </row>
    <row r="15901" spans="2:2" ht="16" x14ac:dyDescent="0.2">
      <c r="B15901" s="9"/>
    </row>
    <row r="15902" spans="2:2" ht="16" x14ac:dyDescent="0.2">
      <c r="B15902" s="9"/>
    </row>
    <row r="15903" spans="2:2" ht="16" x14ac:dyDescent="0.2">
      <c r="B15903" s="9"/>
    </row>
    <row r="15904" spans="2:2" ht="16" x14ac:dyDescent="0.2">
      <c r="B15904" s="9"/>
    </row>
    <row r="15905" spans="2:2" ht="16" x14ac:dyDescent="0.2">
      <c r="B15905" s="9"/>
    </row>
    <row r="15906" spans="2:2" ht="16" x14ac:dyDescent="0.2">
      <c r="B15906" s="9"/>
    </row>
    <row r="15907" spans="2:2" ht="16" x14ac:dyDescent="0.2">
      <c r="B15907" s="9"/>
    </row>
    <row r="15908" spans="2:2" ht="16" x14ac:dyDescent="0.2">
      <c r="B15908" s="9"/>
    </row>
    <row r="15909" spans="2:2" ht="16" x14ac:dyDescent="0.2">
      <c r="B15909" s="9"/>
    </row>
    <row r="15910" spans="2:2" ht="16" x14ac:dyDescent="0.2">
      <c r="B15910" s="9"/>
    </row>
    <row r="15911" spans="2:2" ht="16" x14ac:dyDescent="0.2">
      <c r="B15911" s="9"/>
    </row>
    <row r="15912" spans="2:2" ht="16" x14ac:dyDescent="0.2">
      <c r="B15912" s="9"/>
    </row>
    <row r="15913" spans="2:2" ht="16" x14ac:dyDescent="0.2">
      <c r="B15913" s="9"/>
    </row>
    <row r="15914" spans="2:2" ht="16" x14ac:dyDescent="0.2">
      <c r="B15914" s="9"/>
    </row>
    <row r="15915" spans="2:2" ht="16" x14ac:dyDescent="0.2">
      <c r="B15915" s="9"/>
    </row>
    <row r="15916" spans="2:2" ht="16" x14ac:dyDescent="0.2">
      <c r="B15916" s="9"/>
    </row>
    <row r="15917" spans="2:2" ht="16" x14ac:dyDescent="0.2">
      <c r="B15917" s="9"/>
    </row>
    <row r="15918" spans="2:2" ht="16" x14ac:dyDescent="0.2">
      <c r="B15918" s="9"/>
    </row>
    <row r="15919" spans="2:2" ht="16" x14ac:dyDescent="0.2">
      <c r="B15919" s="9"/>
    </row>
    <row r="15920" spans="2:2" ht="16" x14ac:dyDescent="0.2">
      <c r="B15920" s="9"/>
    </row>
    <row r="15921" spans="2:2" ht="16" x14ac:dyDescent="0.2">
      <c r="B15921" s="9"/>
    </row>
    <row r="15922" spans="2:2" ht="16" x14ac:dyDescent="0.2">
      <c r="B15922" s="9"/>
    </row>
    <row r="15923" spans="2:2" ht="16" x14ac:dyDescent="0.2">
      <c r="B15923" s="9"/>
    </row>
    <row r="15924" spans="2:2" ht="16" x14ac:dyDescent="0.2">
      <c r="B15924" s="9"/>
    </row>
    <row r="15925" spans="2:2" ht="16" x14ac:dyDescent="0.2">
      <c r="B15925" s="9"/>
    </row>
    <row r="15926" spans="2:2" ht="16" x14ac:dyDescent="0.2">
      <c r="B15926" s="9"/>
    </row>
    <row r="15927" spans="2:2" ht="16" x14ac:dyDescent="0.2">
      <c r="B15927" s="9"/>
    </row>
    <row r="15928" spans="2:2" ht="16" x14ac:dyDescent="0.2">
      <c r="B15928" s="9"/>
    </row>
    <row r="15929" spans="2:2" ht="16" x14ac:dyDescent="0.2">
      <c r="B15929" s="9"/>
    </row>
    <row r="15930" spans="2:2" ht="16" x14ac:dyDescent="0.2">
      <c r="B15930" s="9"/>
    </row>
    <row r="15931" spans="2:2" ht="16" x14ac:dyDescent="0.2">
      <c r="B15931" s="9"/>
    </row>
    <row r="15932" spans="2:2" ht="16" x14ac:dyDescent="0.2">
      <c r="B15932" s="9"/>
    </row>
    <row r="15933" spans="2:2" ht="16" x14ac:dyDescent="0.2">
      <c r="B15933" s="9"/>
    </row>
    <row r="15934" spans="2:2" ht="16" x14ac:dyDescent="0.2">
      <c r="B15934" s="9"/>
    </row>
    <row r="15935" spans="2:2" ht="16" x14ac:dyDescent="0.2">
      <c r="B15935" s="9"/>
    </row>
    <row r="15936" spans="2:2" ht="16" x14ac:dyDescent="0.2">
      <c r="B15936" s="9"/>
    </row>
    <row r="15937" spans="2:2" ht="16" x14ac:dyDescent="0.2">
      <c r="B15937" s="9"/>
    </row>
    <row r="15938" spans="2:2" ht="16" x14ac:dyDescent="0.2">
      <c r="B15938" s="9"/>
    </row>
    <row r="15939" spans="2:2" ht="16" x14ac:dyDescent="0.2">
      <c r="B15939" s="9"/>
    </row>
    <row r="15940" spans="2:2" ht="16" x14ac:dyDescent="0.2">
      <c r="B15940" s="9"/>
    </row>
    <row r="15941" spans="2:2" ht="16" x14ac:dyDescent="0.2">
      <c r="B15941" s="9"/>
    </row>
    <row r="15942" spans="2:2" ht="16" x14ac:dyDescent="0.2">
      <c r="B15942" s="9"/>
    </row>
    <row r="15943" spans="2:2" ht="16" x14ac:dyDescent="0.2">
      <c r="B15943" s="9"/>
    </row>
    <row r="15944" spans="2:2" ht="16" x14ac:dyDescent="0.2">
      <c r="B15944" s="9"/>
    </row>
    <row r="15945" spans="2:2" ht="16" x14ac:dyDescent="0.2">
      <c r="B15945" s="9"/>
    </row>
    <row r="15946" spans="2:2" ht="16" x14ac:dyDescent="0.2">
      <c r="B15946" s="9"/>
    </row>
    <row r="15947" spans="2:2" ht="16" x14ac:dyDescent="0.2">
      <c r="B15947" s="9"/>
    </row>
    <row r="15948" spans="2:2" ht="16" x14ac:dyDescent="0.2">
      <c r="B15948" s="9"/>
    </row>
    <row r="15949" spans="2:2" ht="16" x14ac:dyDescent="0.2">
      <c r="B15949" s="9"/>
    </row>
    <row r="15950" spans="2:2" ht="16" x14ac:dyDescent="0.2">
      <c r="B15950" s="9"/>
    </row>
    <row r="15951" spans="2:2" ht="16" x14ac:dyDescent="0.2">
      <c r="B15951" s="9"/>
    </row>
    <row r="15952" spans="2:2" ht="16" x14ac:dyDescent="0.2">
      <c r="B15952" s="9"/>
    </row>
    <row r="15953" spans="2:2" ht="16" x14ac:dyDescent="0.2">
      <c r="B15953" s="9"/>
    </row>
    <row r="15954" spans="2:2" ht="16" x14ac:dyDescent="0.2">
      <c r="B15954" s="9"/>
    </row>
    <row r="15955" spans="2:2" ht="16" x14ac:dyDescent="0.2">
      <c r="B15955" s="9"/>
    </row>
    <row r="15956" spans="2:2" ht="16" x14ac:dyDescent="0.2">
      <c r="B15956" s="9"/>
    </row>
    <row r="15957" spans="2:2" ht="16" x14ac:dyDescent="0.2">
      <c r="B15957" s="9"/>
    </row>
    <row r="15958" spans="2:2" ht="16" x14ac:dyDescent="0.2">
      <c r="B15958" s="9"/>
    </row>
    <row r="15959" spans="2:2" ht="16" x14ac:dyDescent="0.2">
      <c r="B15959" s="9"/>
    </row>
    <row r="15960" spans="2:2" ht="16" x14ac:dyDescent="0.2">
      <c r="B15960" s="9"/>
    </row>
    <row r="15961" spans="2:2" ht="16" x14ac:dyDescent="0.2">
      <c r="B15961" s="9"/>
    </row>
    <row r="15962" spans="2:2" ht="16" x14ac:dyDescent="0.2">
      <c r="B15962" s="9"/>
    </row>
    <row r="15963" spans="2:2" ht="16" x14ac:dyDescent="0.2">
      <c r="B15963" s="9"/>
    </row>
    <row r="15964" spans="2:2" ht="16" x14ac:dyDescent="0.2">
      <c r="B15964" s="9"/>
    </row>
    <row r="15965" spans="2:2" ht="16" x14ac:dyDescent="0.2">
      <c r="B15965" s="9"/>
    </row>
    <row r="15966" spans="2:2" ht="16" x14ac:dyDescent="0.2">
      <c r="B15966" s="9"/>
    </row>
    <row r="15967" spans="2:2" ht="16" x14ac:dyDescent="0.2">
      <c r="B15967" s="9"/>
    </row>
    <row r="15968" spans="2:2" ht="16" x14ac:dyDescent="0.2">
      <c r="B15968" s="9"/>
    </row>
    <row r="15969" spans="2:2" ht="16" x14ac:dyDescent="0.2">
      <c r="B15969" s="9"/>
    </row>
    <row r="15970" spans="2:2" ht="16" x14ac:dyDescent="0.2">
      <c r="B15970" s="9"/>
    </row>
    <row r="15971" spans="2:2" ht="16" x14ac:dyDescent="0.2">
      <c r="B15971" s="9"/>
    </row>
    <row r="15972" spans="2:2" ht="16" x14ac:dyDescent="0.2">
      <c r="B15972" s="9"/>
    </row>
    <row r="15973" spans="2:2" ht="16" x14ac:dyDescent="0.2">
      <c r="B15973" s="9"/>
    </row>
    <row r="15974" spans="2:2" ht="16" x14ac:dyDescent="0.2">
      <c r="B15974" s="9"/>
    </row>
    <row r="15975" spans="2:2" ht="16" x14ac:dyDescent="0.2">
      <c r="B15975" s="9"/>
    </row>
    <row r="15976" spans="2:2" ht="16" x14ac:dyDescent="0.2">
      <c r="B15976" s="9"/>
    </row>
    <row r="15977" spans="2:2" ht="16" x14ac:dyDescent="0.2">
      <c r="B15977" s="9"/>
    </row>
    <row r="15978" spans="2:2" ht="16" x14ac:dyDescent="0.2">
      <c r="B15978" s="9"/>
    </row>
    <row r="15979" spans="2:2" ht="16" x14ac:dyDescent="0.2">
      <c r="B15979" s="9"/>
    </row>
    <row r="15980" spans="2:2" ht="16" x14ac:dyDescent="0.2">
      <c r="B15980" s="9"/>
    </row>
    <row r="15981" spans="2:2" ht="16" x14ac:dyDescent="0.2">
      <c r="B15981" s="9"/>
    </row>
    <row r="15982" spans="2:2" ht="16" x14ac:dyDescent="0.2">
      <c r="B15982" s="9"/>
    </row>
    <row r="15983" spans="2:2" ht="16" x14ac:dyDescent="0.2">
      <c r="B15983" s="9"/>
    </row>
    <row r="15984" spans="2:2" ht="16" x14ac:dyDescent="0.2">
      <c r="B15984" s="9"/>
    </row>
    <row r="15985" spans="2:2" ht="16" x14ac:dyDescent="0.2">
      <c r="B15985" s="9"/>
    </row>
    <row r="15986" spans="2:2" ht="16" x14ac:dyDescent="0.2">
      <c r="B15986" s="9"/>
    </row>
    <row r="15987" spans="2:2" ht="16" x14ac:dyDescent="0.2">
      <c r="B15987" s="9"/>
    </row>
    <row r="15988" spans="2:2" ht="16" x14ac:dyDescent="0.2">
      <c r="B15988" s="9"/>
    </row>
    <row r="15989" spans="2:2" ht="16" x14ac:dyDescent="0.2">
      <c r="B15989" s="9"/>
    </row>
    <row r="15990" spans="2:2" ht="16" x14ac:dyDescent="0.2">
      <c r="B15990" s="9"/>
    </row>
    <row r="15991" spans="2:2" ht="16" x14ac:dyDescent="0.2">
      <c r="B15991" s="9"/>
    </row>
    <row r="15992" spans="2:2" ht="16" x14ac:dyDescent="0.2">
      <c r="B15992" s="9"/>
    </row>
    <row r="15993" spans="2:2" ht="16" x14ac:dyDescent="0.2">
      <c r="B15993" s="9"/>
    </row>
    <row r="15994" spans="2:2" ht="16" x14ac:dyDescent="0.2">
      <c r="B15994" s="9"/>
    </row>
    <row r="15995" spans="2:2" ht="16" x14ac:dyDescent="0.2">
      <c r="B15995" s="9"/>
    </row>
    <row r="15996" spans="2:2" ht="16" x14ac:dyDescent="0.2">
      <c r="B15996" s="9"/>
    </row>
    <row r="15997" spans="2:2" ht="16" x14ac:dyDescent="0.2">
      <c r="B15997" s="9"/>
    </row>
    <row r="15998" spans="2:2" ht="16" x14ac:dyDescent="0.2">
      <c r="B15998" s="9"/>
    </row>
    <row r="15999" spans="2:2" ht="16" x14ac:dyDescent="0.2">
      <c r="B15999" s="9"/>
    </row>
    <row r="16000" spans="2:2" ht="16" x14ac:dyDescent="0.2">
      <c r="B16000" s="9"/>
    </row>
    <row r="16001" spans="2:2" ht="16" x14ac:dyDescent="0.2">
      <c r="B16001" s="9"/>
    </row>
    <row r="16002" spans="2:2" ht="16" x14ac:dyDescent="0.2">
      <c r="B16002" s="9"/>
    </row>
    <row r="16003" spans="2:2" ht="16" x14ac:dyDescent="0.2">
      <c r="B16003" s="9"/>
    </row>
    <row r="16004" spans="2:2" ht="16" x14ac:dyDescent="0.2">
      <c r="B16004" s="9"/>
    </row>
    <row r="16005" spans="2:2" ht="16" x14ac:dyDescent="0.2">
      <c r="B16005" s="9"/>
    </row>
    <row r="16006" spans="2:2" ht="16" x14ac:dyDescent="0.2">
      <c r="B16006" s="9"/>
    </row>
    <row r="16007" spans="2:2" ht="16" x14ac:dyDescent="0.2">
      <c r="B16007" s="9"/>
    </row>
    <row r="16008" spans="2:2" ht="16" x14ac:dyDescent="0.2">
      <c r="B16008" s="9"/>
    </row>
    <row r="16009" spans="2:2" ht="16" x14ac:dyDescent="0.2">
      <c r="B16009" s="9"/>
    </row>
    <row r="16010" spans="2:2" ht="16" x14ac:dyDescent="0.2">
      <c r="B16010" s="9"/>
    </row>
    <row r="16011" spans="2:2" ht="16" x14ac:dyDescent="0.2">
      <c r="B16011" s="9"/>
    </row>
    <row r="16012" spans="2:2" ht="16" x14ac:dyDescent="0.2">
      <c r="B16012" s="9"/>
    </row>
    <row r="16013" spans="2:2" ht="16" x14ac:dyDescent="0.2">
      <c r="B16013" s="9"/>
    </row>
    <row r="16014" spans="2:2" ht="16" x14ac:dyDescent="0.2">
      <c r="B16014" s="9"/>
    </row>
    <row r="16015" spans="2:2" ht="16" x14ac:dyDescent="0.2">
      <c r="B16015" s="9"/>
    </row>
    <row r="16016" spans="2:2" ht="16" x14ac:dyDescent="0.2">
      <c r="B16016" s="9"/>
    </row>
    <row r="16017" spans="2:2" ht="16" x14ac:dyDescent="0.2">
      <c r="B16017" s="9"/>
    </row>
    <row r="16018" spans="2:2" ht="16" x14ac:dyDescent="0.2">
      <c r="B16018" s="9"/>
    </row>
    <row r="16019" spans="2:2" ht="16" x14ac:dyDescent="0.2">
      <c r="B16019" s="9"/>
    </row>
    <row r="16020" spans="2:2" ht="16" x14ac:dyDescent="0.2">
      <c r="B16020" s="9"/>
    </row>
    <row r="16021" spans="2:2" ht="16" x14ac:dyDescent="0.2">
      <c r="B16021" s="9"/>
    </row>
    <row r="16022" spans="2:2" ht="16" x14ac:dyDescent="0.2">
      <c r="B16022" s="9"/>
    </row>
    <row r="16023" spans="2:2" ht="16" x14ac:dyDescent="0.2">
      <c r="B16023" s="9"/>
    </row>
    <row r="16024" spans="2:2" ht="16" x14ac:dyDescent="0.2">
      <c r="B16024" s="9"/>
    </row>
    <row r="16025" spans="2:2" ht="16" x14ac:dyDescent="0.2">
      <c r="B16025" s="9"/>
    </row>
    <row r="16026" spans="2:2" ht="16" x14ac:dyDescent="0.2">
      <c r="B16026" s="9"/>
    </row>
    <row r="16027" spans="2:2" ht="16" x14ac:dyDescent="0.2">
      <c r="B16027" s="9"/>
    </row>
    <row r="16028" spans="2:2" ht="16" x14ac:dyDescent="0.2">
      <c r="B16028" s="9"/>
    </row>
    <row r="16029" spans="2:2" ht="16" x14ac:dyDescent="0.2">
      <c r="B16029" s="9"/>
    </row>
    <row r="16030" spans="2:2" ht="16" x14ac:dyDescent="0.2">
      <c r="B16030" s="9"/>
    </row>
    <row r="16031" spans="2:2" ht="16" x14ac:dyDescent="0.2">
      <c r="B16031" s="9"/>
    </row>
    <row r="16032" spans="2:2" ht="16" x14ac:dyDescent="0.2">
      <c r="B16032" s="9"/>
    </row>
    <row r="16033" spans="2:2" ht="16" x14ac:dyDescent="0.2">
      <c r="B16033" s="9"/>
    </row>
    <row r="16034" spans="2:2" ht="16" x14ac:dyDescent="0.2">
      <c r="B16034" s="9"/>
    </row>
    <row r="16035" spans="2:2" ht="16" x14ac:dyDescent="0.2">
      <c r="B16035" s="9"/>
    </row>
    <row r="16036" spans="2:2" ht="16" x14ac:dyDescent="0.2">
      <c r="B16036" s="9"/>
    </row>
    <row r="16037" spans="2:2" ht="16" x14ac:dyDescent="0.2">
      <c r="B16037" s="9"/>
    </row>
    <row r="16038" spans="2:2" ht="16" x14ac:dyDescent="0.2">
      <c r="B16038" s="9"/>
    </row>
    <row r="16039" spans="2:2" ht="16" x14ac:dyDescent="0.2">
      <c r="B16039" s="9"/>
    </row>
    <row r="16040" spans="2:2" ht="16" x14ac:dyDescent="0.2">
      <c r="B16040" s="9"/>
    </row>
    <row r="16041" spans="2:2" ht="16" x14ac:dyDescent="0.2">
      <c r="B16041" s="9"/>
    </row>
    <row r="16042" spans="2:2" ht="16" x14ac:dyDescent="0.2">
      <c r="B16042" s="9"/>
    </row>
    <row r="16043" spans="2:2" ht="16" x14ac:dyDescent="0.2">
      <c r="B16043" s="9"/>
    </row>
    <row r="16044" spans="2:2" ht="16" x14ac:dyDescent="0.2">
      <c r="B16044" s="9"/>
    </row>
    <row r="16045" spans="2:2" ht="16" x14ac:dyDescent="0.2">
      <c r="B16045" s="9"/>
    </row>
    <row r="16046" spans="2:2" ht="16" x14ac:dyDescent="0.2">
      <c r="B16046" s="9"/>
    </row>
    <row r="16047" spans="2:2" ht="16" x14ac:dyDescent="0.2">
      <c r="B16047" s="9"/>
    </row>
    <row r="16048" spans="2:2" ht="16" x14ac:dyDescent="0.2">
      <c r="B16048" s="9"/>
    </row>
    <row r="16049" spans="2:2" ht="16" x14ac:dyDescent="0.2">
      <c r="B16049" s="9"/>
    </row>
    <row r="16050" spans="2:2" ht="16" x14ac:dyDescent="0.2">
      <c r="B16050" s="9"/>
    </row>
    <row r="16051" spans="2:2" ht="16" x14ac:dyDescent="0.2">
      <c r="B16051" s="9"/>
    </row>
    <row r="16052" spans="2:2" ht="16" x14ac:dyDescent="0.2">
      <c r="B16052" s="9"/>
    </row>
    <row r="16053" spans="2:2" ht="16" x14ac:dyDescent="0.2">
      <c r="B16053" s="9"/>
    </row>
    <row r="16054" spans="2:2" ht="16" x14ac:dyDescent="0.2">
      <c r="B16054" s="9"/>
    </row>
    <row r="16055" spans="2:2" ht="16" x14ac:dyDescent="0.2">
      <c r="B16055" s="9"/>
    </row>
    <row r="16056" spans="2:2" ht="16" x14ac:dyDescent="0.2">
      <c r="B16056" s="9"/>
    </row>
    <row r="16057" spans="2:2" ht="16" x14ac:dyDescent="0.2">
      <c r="B16057" s="9"/>
    </row>
    <row r="16058" spans="2:2" ht="16" x14ac:dyDescent="0.2">
      <c r="B16058" s="9"/>
    </row>
    <row r="16059" spans="2:2" ht="16" x14ac:dyDescent="0.2">
      <c r="B16059" s="9"/>
    </row>
    <row r="16060" spans="2:2" ht="16" x14ac:dyDescent="0.2">
      <c r="B16060" s="9"/>
    </row>
    <row r="16061" spans="2:2" ht="16" x14ac:dyDescent="0.2">
      <c r="B16061" s="9"/>
    </row>
    <row r="16062" spans="2:2" ht="16" x14ac:dyDescent="0.2">
      <c r="B16062" s="9"/>
    </row>
    <row r="16063" spans="2:2" ht="16" x14ac:dyDescent="0.2">
      <c r="B16063" s="9"/>
    </row>
    <row r="16064" spans="2:2" ht="16" x14ac:dyDescent="0.2">
      <c r="B16064" s="9"/>
    </row>
    <row r="16065" spans="2:2" ht="16" x14ac:dyDescent="0.2">
      <c r="B16065" s="9"/>
    </row>
    <row r="16066" spans="2:2" ht="16" x14ac:dyDescent="0.2">
      <c r="B16066" s="9"/>
    </row>
    <row r="16067" spans="2:2" ht="16" x14ac:dyDescent="0.2">
      <c r="B16067" s="9"/>
    </row>
    <row r="16068" spans="2:2" ht="16" x14ac:dyDescent="0.2">
      <c r="B16068" s="9"/>
    </row>
    <row r="16069" spans="2:2" ht="16" x14ac:dyDescent="0.2">
      <c r="B16069" s="9"/>
    </row>
    <row r="16070" spans="2:2" ht="16" x14ac:dyDescent="0.2">
      <c r="B16070" s="9"/>
    </row>
    <row r="16071" spans="2:2" ht="16" x14ac:dyDescent="0.2">
      <c r="B16071" s="9"/>
    </row>
    <row r="16072" spans="2:2" ht="16" x14ac:dyDescent="0.2">
      <c r="B16072" s="9"/>
    </row>
    <row r="16073" spans="2:2" ht="16" x14ac:dyDescent="0.2">
      <c r="B16073" s="9"/>
    </row>
    <row r="16074" spans="2:2" ht="16" x14ac:dyDescent="0.2">
      <c r="B16074" s="9"/>
    </row>
    <row r="16075" spans="2:2" ht="16" x14ac:dyDescent="0.2">
      <c r="B16075" s="9"/>
    </row>
    <row r="16076" spans="2:2" ht="16" x14ac:dyDescent="0.2">
      <c r="B16076" s="9"/>
    </row>
    <row r="16077" spans="2:2" ht="16" x14ac:dyDescent="0.2">
      <c r="B16077" s="9"/>
    </row>
    <row r="16078" spans="2:2" ht="16" x14ac:dyDescent="0.2">
      <c r="B16078" s="9"/>
    </row>
    <row r="16079" spans="2:2" ht="16" x14ac:dyDescent="0.2">
      <c r="B16079" s="9"/>
    </row>
    <row r="16080" spans="2:2" ht="16" x14ac:dyDescent="0.2">
      <c r="B16080" s="9"/>
    </row>
    <row r="16081" spans="2:2" ht="16" x14ac:dyDescent="0.2">
      <c r="B16081" s="9"/>
    </row>
    <row r="16082" spans="2:2" ht="16" x14ac:dyDescent="0.2">
      <c r="B16082" s="9"/>
    </row>
    <row r="16083" spans="2:2" ht="16" x14ac:dyDescent="0.2">
      <c r="B16083" s="9"/>
    </row>
    <row r="16084" spans="2:2" ht="16" x14ac:dyDescent="0.2">
      <c r="B16084" s="9"/>
    </row>
    <row r="16085" spans="2:2" ht="16" x14ac:dyDescent="0.2">
      <c r="B16085" s="9"/>
    </row>
    <row r="16086" spans="2:2" ht="16" x14ac:dyDescent="0.2">
      <c r="B16086" s="9"/>
    </row>
    <row r="16087" spans="2:2" ht="16" x14ac:dyDescent="0.2">
      <c r="B16087" s="9"/>
    </row>
    <row r="16088" spans="2:2" ht="16" x14ac:dyDescent="0.2">
      <c r="B16088" s="9"/>
    </row>
    <row r="16089" spans="2:2" ht="16" x14ac:dyDescent="0.2">
      <c r="B16089" s="9"/>
    </row>
    <row r="16090" spans="2:2" ht="16" x14ac:dyDescent="0.2">
      <c r="B16090" s="9"/>
    </row>
    <row r="16091" spans="2:2" ht="16" x14ac:dyDescent="0.2">
      <c r="B16091" s="9"/>
    </row>
    <row r="16092" spans="2:2" ht="16" x14ac:dyDescent="0.2">
      <c r="B16092" s="9"/>
    </row>
    <row r="16093" spans="2:2" ht="16" x14ac:dyDescent="0.2">
      <c r="B16093" s="9"/>
    </row>
    <row r="16094" spans="2:2" ht="16" x14ac:dyDescent="0.2">
      <c r="B16094" s="9"/>
    </row>
    <row r="16095" spans="2:2" ht="16" x14ac:dyDescent="0.2">
      <c r="B16095" s="9"/>
    </row>
    <row r="16096" spans="2:2" ht="16" x14ac:dyDescent="0.2">
      <c r="B16096" s="9"/>
    </row>
    <row r="16097" spans="2:2" ht="16" x14ac:dyDescent="0.2">
      <c r="B16097" s="9"/>
    </row>
    <row r="16098" spans="2:2" ht="16" x14ac:dyDescent="0.2">
      <c r="B16098" s="9"/>
    </row>
    <row r="16099" spans="2:2" ht="16" x14ac:dyDescent="0.2">
      <c r="B16099" s="9"/>
    </row>
    <row r="16100" spans="2:2" ht="16" x14ac:dyDescent="0.2">
      <c r="B16100" s="9"/>
    </row>
    <row r="16101" spans="2:2" ht="16" x14ac:dyDescent="0.2">
      <c r="B16101" s="9"/>
    </row>
    <row r="16102" spans="2:2" ht="16" x14ac:dyDescent="0.2">
      <c r="B16102" s="9"/>
    </row>
    <row r="16103" spans="2:2" ht="16" x14ac:dyDescent="0.2">
      <c r="B16103" s="9"/>
    </row>
    <row r="16104" spans="2:2" ht="16" x14ac:dyDescent="0.2">
      <c r="B16104" s="9"/>
    </row>
    <row r="16105" spans="2:2" ht="16" x14ac:dyDescent="0.2">
      <c r="B16105" s="9"/>
    </row>
    <row r="16106" spans="2:2" ht="16" x14ac:dyDescent="0.2">
      <c r="B16106" s="9"/>
    </row>
    <row r="16107" spans="2:2" ht="16" x14ac:dyDescent="0.2">
      <c r="B16107" s="9"/>
    </row>
    <row r="16108" spans="2:2" ht="16" x14ac:dyDescent="0.2">
      <c r="B16108" s="9"/>
    </row>
    <row r="16109" spans="2:2" ht="16" x14ac:dyDescent="0.2">
      <c r="B16109" s="9"/>
    </row>
    <row r="16110" spans="2:2" ht="16" x14ac:dyDescent="0.2">
      <c r="B16110" s="9"/>
    </row>
    <row r="16111" spans="2:2" ht="16" x14ac:dyDescent="0.2">
      <c r="B16111" s="9"/>
    </row>
    <row r="16112" spans="2:2" ht="16" x14ac:dyDescent="0.2">
      <c r="B16112" s="9"/>
    </row>
    <row r="16113" spans="2:2" ht="16" x14ac:dyDescent="0.2">
      <c r="B16113" s="9"/>
    </row>
    <row r="16114" spans="2:2" ht="16" x14ac:dyDescent="0.2">
      <c r="B16114" s="9"/>
    </row>
    <row r="16115" spans="2:2" ht="16" x14ac:dyDescent="0.2">
      <c r="B16115" s="9"/>
    </row>
    <row r="16116" spans="2:2" ht="16" x14ac:dyDescent="0.2">
      <c r="B16116" s="9"/>
    </row>
    <row r="16117" spans="2:2" ht="16" x14ac:dyDescent="0.2">
      <c r="B16117" s="9"/>
    </row>
    <row r="16118" spans="2:2" ht="16" x14ac:dyDescent="0.2">
      <c r="B16118" s="9"/>
    </row>
    <row r="16119" spans="2:2" ht="16" x14ac:dyDescent="0.2">
      <c r="B16119" s="9"/>
    </row>
    <row r="16120" spans="2:2" ht="16" x14ac:dyDescent="0.2">
      <c r="B16120" s="9"/>
    </row>
    <row r="16121" spans="2:2" ht="16" x14ac:dyDescent="0.2">
      <c r="B16121" s="9"/>
    </row>
    <row r="16122" spans="2:2" ht="16" x14ac:dyDescent="0.2">
      <c r="B16122" s="9"/>
    </row>
    <row r="16123" spans="2:2" ht="16" x14ac:dyDescent="0.2">
      <c r="B16123" s="9"/>
    </row>
    <row r="16124" spans="2:2" ht="16" x14ac:dyDescent="0.2">
      <c r="B16124" s="9"/>
    </row>
    <row r="16125" spans="2:2" ht="16" x14ac:dyDescent="0.2">
      <c r="B16125" s="9"/>
    </row>
    <row r="16126" spans="2:2" ht="16" x14ac:dyDescent="0.2">
      <c r="B16126" s="9"/>
    </row>
    <row r="16127" spans="2:2" ht="16" x14ac:dyDescent="0.2">
      <c r="B16127" s="9"/>
    </row>
    <row r="16128" spans="2:2" ht="16" x14ac:dyDescent="0.2">
      <c r="B16128" s="9"/>
    </row>
    <row r="16129" spans="2:2" ht="16" x14ac:dyDescent="0.2">
      <c r="B16129" s="9"/>
    </row>
    <row r="16130" spans="2:2" ht="16" x14ac:dyDescent="0.2">
      <c r="B16130" s="9"/>
    </row>
    <row r="16131" spans="2:2" ht="16" x14ac:dyDescent="0.2">
      <c r="B16131" s="9"/>
    </row>
    <row r="16132" spans="2:2" ht="16" x14ac:dyDescent="0.2">
      <c r="B16132" s="9"/>
    </row>
    <row r="16133" spans="2:2" ht="16" x14ac:dyDescent="0.2">
      <c r="B16133" s="9"/>
    </row>
    <row r="16134" spans="2:2" ht="16" x14ac:dyDescent="0.2">
      <c r="B16134" s="9"/>
    </row>
    <row r="16135" spans="2:2" ht="16" x14ac:dyDescent="0.2">
      <c r="B16135" s="9"/>
    </row>
    <row r="16136" spans="2:2" ht="16" x14ac:dyDescent="0.2">
      <c r="B16136" s="9"/>
    </row>
    <row r="16137" spans="2:2" ht="16" x14ac:dyDescent="0.2">
      <c r="B16137" s="9"/>
    </row>
    <row r="16138" spans="2:2" ht="16" x14ac:dyDescent="0.2">
      <c r="B16138" s="9"/>
    </row>
    <row r="16139" spans="2:2" ht="16" x14ac:dyDescent="0.2">
      <c r="B16139" s="9"/>
    </row>
    <row r="16140" spans="2:2" ht="16" x14ac:dyDescent="0.2">
      <c r="B16140" s="9"/>
    </row>
    <row r="16141" spans="2:2" ht="16" x14ac:dyDescent="0.2">
      <c r="B16141" s="9"/>
    </row>
    <row r="16142" spans="2:2" ht="16" x14ac:dyDescent="0.2">
      <c r="B16142" s="9"/>
    </row>
    <row r="16143" spans="2:2" ht="16" x14ac:dyDescent="0.2">
      <c r="B16143" s="9"/>
    </row>
    <row r="16144" spans="2:2" ht="16" x14ac:dyDescent="0.2">
      <c r="B16144" s="9"/>
    </row>
    <row r="16145" spans="2:2" ht="16" x14ac:dyDescent="0.2">
      <c r="B16145" s="9"/>
    </row>
    <row r="16146" spans="2:2" ht="16" x14ac:dyDescent="0.2">
      <c r="B16146" s="9"/>
    </row>
    <row r="16147" spans="2:2" ht="16" x14ac:dyDescent="0.2">
      <c r="B16147" s="9"/>
    </row>
    <row r="16148" spans="2:2" ht="16" x14ac:dyDescent="0.2">
      <c r="B16148" s="9"/>
    </row>
    <row r="16149" spans="2:2" ht="16" x14ac:dyDescent="0.2">
      <c r="B16149" s="9"/>
    </row>
    <row r="16150" spans="2:2" ht="16" x14ac:dyDescent="0.2">
      <c r="B16150" s="9"/>
    </row>
    <row r="16151" spans="2:2" ht="16" x14ac:dyDescent="0.2">
      <c r="B16151" s="9"/>
    </row>
    <row r="16152" spans="2:2" ht="16" x14ac:dyDescent="0.2">
      <c r="B16152" s="9"/>
    </row>
    <row r="16153" spans="2:2" ht="16" x14ac:dyDescent="0.2">
      <c r="B16153" s="9"/>
    </row>
    <row r="16154" spans="2:2" ht="16" x14ac:dyDescent="0.2">
      <c r="B16154" s="9"/>
    </row>
    <row r="16155" spans="2:2" ht="16" x14ac:dyDescent="0.2">
      <c r="B16155" s="9"/>
    </row>
    <row r="16156" spans="2:2" ht="16" x14ac:dyDescent="0.2">
      <c r="B16156" s="9"/>
    </row>
    <row r="16157" spans="2:2" ht="16" x14ac:dyDescent="0.2">
      <c r="B16157" s="9"/>
    </row>
    <row r="16158" spans="2:2" ht="16" x14ac:dyDescent="0.2">
      <c r="B16158" s="9"/>
    </row>
    <row r="16159" spans="2:2" ht="16" x14ac:dyDescent="0.2">
      <c r="B16159" s="9"/>
    </row>
    <row r="16160" spans="2:2" ht="16" x14ac:dyDescent="0.2">
      <c r="B16160" s="9"/>
    </row>
    <row r="16161" spans="2:2" ht="16" x14ac:dyDescent="0.2">
      <c r="B16161" s="9"/>
    </row>
    <row r="16162" spans="2:2" ht="16" x14ac:dyDescent="0.2">
      <c r="B16162" s="9"/>
    </row>
    <row r="16163" spans="2:2" ht="16" x14ac:dyDescent="0.2">
      <c r="B16163" s="9"/>
    </row>
    <row r="16164" spans="2:2" ht="16" x14ac:dyDescent="0.2">
      <c r="B16164" s="9"/>
    </row>
    <row r="16165" spans="2:2" ht="16" x14ac:dyDescent="0.2">
      <c r="B16165" s="9"/>
    </row>
    <row r="16166" spans="2:2" ht="16" x14ac:dyDescent="0.2">
      <c r="B16166" s="9"/>
    </row>
    <row r="16167" spans="2:2" ht="16" x14ac:dyDescent="0.2">
      <c r="B16167" s="9"/>
    </row>
    <row r="16168" spans="2:2" ht="16" x14ac:dyDescent="0.2">
      <c r="B16168" s="9"/>
    </row>
    <row r="16169" spans="2:2" ht="16" x14ac:dyDescent="0.2">
      <c r="B16169" s="9"/>
    </row>
    <row r="16170" spans="2:2" ht="16" x14ac:dyDescent="0.2">
      <c r="B16170" s="9"/>
    </row>
    <row r="16171" spans="2:2" ht="16" x14ac:dyDescent="0.2">
      <c r="B16171" s="9"/>
    </row>
    <row r="16172" spans="2:2" ht="16" x14ac:dyDescent="0.2">
      <c r="B16172" s="9"/>
    </row>
    <row r="16173" spans="2:2" ht="16" x14ac:dyDescent="0.2">
      <c r="B16173" s="9"/>
    </row>
    <row r="16174" spans="2:2" ht="16" x14ac:dyDescent="0.2">
      <c r="B16174" s="9"/>
    </row>
    <row r="16175" spans="2:2" ht="16" x14ac:dyDescent="0.2">
      <c r="B16175" s="9"/>
    </row>
    <row r="16176" spans="2:2" ht="16" x14ac:dyDescent="0.2">
      <c r="B16176" s="9"/>
    </row>
    <row r="16177" spans="2:2" ht="16" x14ac:dyDescent="0.2">
      <c r="B16177" s="9"/>
    </row>
    <row r="16178" spans="2:2" ht="16" x14ac:dyDescent="0.2">
      <c r="B16178" s="9"/>
    </row>
    <row r="16179" spans="2:2" ht="16" x14ac:dyDescent="0.2">
      <c r="B16179" s="9"/>
    </row>
    <row r="16180" spans="2:2" ht="16" x14ac:dyDescent="0.2">
      <c r="B16180" s="9"/>
    </row>
    <row r="16181" spans="2:2" ht="16" x14ac:dyDescent="0.2">
      <c r="B16181" s="9"/>
    </row>
    <row r="16182" spans="2:2" ht="16" x14ac:dyDescent="0.2">
      <c r="B16182" s="9"/>
    </row>
    <row r="16183" spans="2:2" ht="16" x14ac:dyDescent="0.2">
      <c r="B16183" s="9"/>
    </row>
    <row r="16184" spans="2:2" ht="16" x14ac:dyDescent="0.2">
      <c r="B16184" s="9"/>
    </row>
    <row r="16185" spans="2:2" ht="16" x14ac:dyDescent="0.2">
      <c r="B16185" s="9"/>
    </row>
    <row r="16186" spans="2:2" ht="16" x14ac:dyDescent="0.2">
      <c r="B16186" s="9"/>
    </row>
    <row r="16187" spans="2:2" ht="16" x14ac:dyDescent="0.2">
      <c r="B16187" s="9"/>
    </row>
    <row r="16188" spans="2:2" ht="16" x14ac:dyDescent="0.2">
      <c r="B16188" s="9"/>
    </row>
    <row r="16189" spans="2:2" ht="16" x14ac:dyDescent="0.2">
      <c r="B16189" s="9"/>
    </row>
    <row r="16190" spans="2:2" ht="16" x14ac:dyDescent="0.2">
      <c r="B16190" s="9"/>
    </row>
    <row r="16191" spans="2:2" ht="16" x14ac:dyDescent="0.2">
      <c r="B16191" s="9"/>
    </row>
    <row r="16192" spans="2:2" ht="16" x14ac:dyDescent="0.2">
      <c r="B16192" s="9"/>
    </row>
    <row r="16193" spans="2:2" ht="16" x14ac:dyDescent="0.2">
      <c r="B16193" s="9"/>
    </row>
    <row r="16194" spans="2:2" ht="16" x14ac:dyDescent="0.2">
      <c r="B16194" s="9"/>
    </row>
    <row r="16195" spans="2:2" ht="16" x14ac:dyDescent="0.2">
      <c r="B16195" s="9"/>
    </row>
    <row r="16196" spans="2:2" ht="16" x14ac:dyDescent="0.2">
      <c r="B16196" s="9"/>
    </row>
    <row r="16197" spans="2:2" ht="16" x14ac:dyDescent="0.2">
      <c r="B16197" s="9"/>
    </row>
    <row r="16198" spans="2:2" ht="16" x14ac:dyDescent="0.2">
      <c r="B16198" s="9"/>
    </row>
    <row r="16199" spans="2:2" ht="16" x14ac:dyDescent="0.2">
      <c r="B16199" s="9"/>
    </row>
    <row r="16200" spans="2:2" ht="16" x14ac:dyDescent="0.2">
      <c r="B16200" s="9"/>
    </row>
    <row r="16201" spans="2:2" ht="16" x14ac:dyDescent="0.2">
      <c r="B16201" s="9"/>
    </row>
    <row r="16202" spans="2:2" ht="16" x14ac:dyDescent="0.2">
      <c r="B16202" s="9"/>
    </row>
    <row r="16203" spans="2:2" ht="16" x14ac:dyDescent="0.2">
      <c r="B16203" s="9"/>
    </row>
    <row r="16204" spans="2:2" ht="16" x14ac:dyDescent="0.2">
      <c r="B16204" s="9"/>
    </row>
    <row r="16205" spans="2:2" ht="16" x14ac:dyDescent="0.2">
      <c r="B16205" s="9"/>
    </row>
    <row r="16206" spans="2:2" ht="16" x14ac:dyDescent="0.2">
      <c r="B16206" s="9"/>
    </row>
    <row r="16207" spans="2:2" ht="16" x14ac:dyDescent="0.2">
      <c r="B16207" s="9"/>
    </row>
    <row r="16208" spans="2:2" ht="16" x14ac:dyDescent="0.2">
      <c r="B16208" s="9"/>
    </row>
    <row r="16209" spans="2:2" ht="16" x14ac:dyDescent="0.2">
      <c r="B16209" s="9"/>
    </row>
    <row r="16210" spans="2:2" ht="16" x14ac:dyDescent="0.2">
      <c r="B16210" s="9"/>
    </row>
    <row r="16211" spans="2:2" ht="16" x14ac:dyDescent="0.2">
      <c r="B16211" s="9"/>
    </row>
    <row r="16212" spans="2:2" ht="16" x14ac:dyDescent="0.2">
      <c r="B16212" s="9"/>
    </row>
    <row r="16213" spans="2:2" ht="16" x14ac:dyDescent="0.2">
      <c r="B16213" s="9"/>
    </row>
    <row r="16214" spans="2:2" ht="16" x14ac:dyDescent="0.2">
      <c r="B16214" s="9"/>
    </row>
    <row r="16215" spans="2:2" ht="16" x14ac:dyDescent="0.2">
      <c r="B16215" s="9"/>
    </row>
    <row r="16216" spans="2:2" ht="16" x14ac:dyDescent="0.2">
      <c r="B16216" s="9"/>
    </row>
    <row r="16217" spans="2:2" ht="16" x14ac:dyDescent="0.2">
      <c r="B16217" s="9"/>
    </row>
    <row r="16218" spans="2:2" ht="16" x14ac:dyDescent="0.2">
      <c r="B16218" s="9"/>
    </row>
    <row r="16219" spans="2:2" ht="16" x14ac:dyDescent="0.2">
      <c r="B16219" s="9"/>
    </row>
    <row r="16220" spans="2:2" ht="16" x14ac:dyDescent="0.2">
      <c r="B16220" s="9"/>
    </row>
    <row r="16221" spans="2:2" ht="16" x14ac:dyDescent="0.2">
      <c r="B16221" s="9"/>
    </row>
    <row r="16222" spans="2:2" ht="16" x14ac:dyDescent="0.2">
      <c r="B16222" s="9"/>
    </row>
    <row r="16223" spans="2:2" ht="16" x14ac:dyDescent="0.2">
      <c r="B16223" s="9"/>
    </row>
    <row r="16224" spans="2:2" ht="16" x14ac:dyDescent="0.2">
      <c r="B16224" s="9"/>
    </row>
    <row r="16225" spans="2:2" ht="16" x14ac:dyDescent="0.2">
      <c r="B16225" s="9"/>
    </row>
    <row r="16226" spans="2:2" ht="16" x14ac:dyDescent="0.2">
      <c r="B16226" s="9"/>
    </row>
    <row r="16227" spans="2:2" ht="16" x14ac:dyDescent="0.2">
      <c r="B16227" s="9"/>
    </row>
    <row r="16228" spans="2:2" ht="16" x14ac:dyDescent="0.2">
      <c r="B16228" s="9"/>
    </row>
    <row r="16229" spans="2:2" ht="16" x14ac:dyDescent="0.2">
      <c r="B16229" s="9"/>
    </row>
    <row r="16230" spans="2:2" ht="16" x14ac:dyDescent="0.2">
      <c r="B16230" s="9"/>
    </row>
    <row r="16231" spans="2:2" ht="16" x14ac:dyDescent="0.2">
      <c r="B16231" s="9"/>
    </row>
    <row r="16232" spans="2:2" ht="16" x14ac:dyDescent="0.2">
      <c r="B16232" s="9"/>
    </row>
    <row r="16233" spans="2:2" ht="16" x14ac:dyDescent="0.2">
      <c r="B16233" s="9"/>
    </row>
    <row r="16234" spans="2:2" ht="16" x14ac:dyDescent="0.2">
      <c r="B16234" s="9"/>
    </row>
    <row r="16235" spans="2:2" ht="16" x14ac:dyDescent="0.2">
      <c r="B16235" s="9"/>
    </row>
    <row r="16236" spans="2:2" ht="16" x14ac:dyDescent="0.2">
      <c r="B16236" s="9"/>
    </row>
    <row r="16237" spans="2:2" ht="16" x14ac:dyDescent="0.2">
      <c r="B16237" s="9"/>
    </row>
    <row r="16238" spans="2:2" ht="16" x14ac:dyDescent="0.2">
      <c r="B16238" s="9"/>
    </row>
    <row r="16239" spans="2:2" ht="16" x14ac:dyDescent="0.2">
      <c r="B16239" s="9"/>
    </row>
    <row r="16240" spans="2:2" ht="16" x14ac:dyDescent="0.2">
      <c r="B16240" s="9"/>
    </row>
    <row r="16241" spans="2:2" ht="16" x14ac:dyDescent="0.2">
      <c r="B16241" s="9"/>
    </row>
    <row r="16242" spans="2:2" ht="16" x14ac:dyDescent="0.2">
      <c r="B16242" s="9"/>
    </row>
    <row r="16243" spans="2:2" ht="16" x14ac:dyDescent="0.2">
      <c r="B16243" s="9"/>
    </row>
    <row r="16244" spans="2:2" ht="16" x14ac:dyDescent="0.2">
      <c r="B16244" s="9"/>
    </row>
    <row r="16245" spans="2:2" ht="16" x14ac:dyDescent="0.2">
      <c r="B16245" s="9"/>
    </row>
    <row r="16246" spans="2:2" ht="16" x14ac:dyDescent="0.2">
      <c r="B16246" s="9"/>
    </row>
    <row r="16247" spans="2:2" ht="16" x14ac:dyDescent="0.2">
      <c r="B16247" s="9"/>
    </row>
    <row r="16248" spans="2:2" ht="16" x14ac:dyDescent="0.2">
      <c r="B16248" s="9"/>
    </row>
    <row r="16249" spans="2:2" ht="16" x14ac:dyDescent="0.2">
      <c r="B16249" s="9"/>
    </row>
    <row r="16250" spans="2:2" ht="16" x14ac:dyDescent="0.2">
      <c r="B16250" s="9"/>
    </row>
    <row r="16251" spans="2:2" ht="16" x14ac:dyDescent="0.2">
      <c r="B16251" s="9"/>
    </row>
    <row r="16252" spans="2:2" ht="16" x14ac:dyDescent="0.2">
      <c r="B16252" s="9"/>
    </row>
    <row r="16253" spans="2:2" ht="16" x14ac:dyDescent="0.2">
      <c r="B16253" s="9"/>
    </row>
    <row r="16254" spans="2:2" ht="16" x14ac:dyDescent="0.2">
      <c r="B16254" s="9"/>
    </row>
    <row r="16255" spans="2:2" ht="16" x14ac:dyDescent="0.2">
      <c r="B16255" s="9"/>
    </row>
    <row r="16256" spans="2:2" ht="16" x14ac:dyDescent="0.2">
      <c r="B16256" s="9"/>
    </row>
    <row r="16257" spans="2:2" ht="16" x14ac:dyDescent="0.2">
      <c r="B16257" s="9"/>
    </row>
    <row r="16258" spans="2:2" ht="16" x14ac:dyDescent="0.2">
      <c r="B16258" s="9"/>
    </row>
    <row r="16259" spans="2:2" ht="16" x14ac:dyDescent="0.2">
      <c r="B16259" s="9"/>
    </row>
    <row r="16260" spans="2:2" ht="16" x14ac:dyDescent="0.2">
      <c r="B16260" s="9"/>
    </row>
    <row r="16261" spans="2:2" ht="16" x14ac:dyDescent="0.2">
      <c r="B16261" s="9"/>
    </row>
    <row r="16262" spans="2:2" ht="16" x14ac:dyDescent="0.2">
      <c r="B16262" s="9"/>
    </row>
    <row r="16263" spans="2:2" ht="16" x14ac:dyDescent="0.2">
      <c r="B16263" s="9"/>
    </row>
    <row r="16264" spans="2:2" ht="16" x14ac:dyDescent="0.2">
      <c r="B16264" s="9"/>
    </row>
    <row r="16265" spans="2:2" ht="16" x14ac:dyDescent="0.2">
      <c r="B16265" s="9"/>
    </row>
    <row r="16266" spans="2:2" ht="16" x14ac:dyDescent="0.2">
      <c r="B16266" s="9"/>
    </row>
    <row r="16267" spans="2:2" ht="16" x14ac:dyDescent="0.2">
      <c r="B16267" s="9"/>
    </row>
    <row r="16268" spans="2:2" ht="16" x14ac:dyDescent="0.2">
      <c r="B16268" s="9"/>
    </row>
    <row r="16269" spans="2:2" ht="16" x14ac:dyDescent="0.2">
      <c r="B16269" s="9"/>
    </row>
    <row r="16270" spans="2:2" ht="16" x14ac:dyDescent="0.2">
      <c r="B16270" s="9"/>
    </row>
    <row r="16271" spans="2:2" ht="16" x14ac:dyDescent="0.2">
      <c r="B16271" s="9"/>
    </row>
    <row r="16272" spans="2:2" ht="16" x14ac:dyDescent="0.2">
      <c r="B16272" s="9"/>
    </row>
    <row r="16273" spans="2:2" ht="16" x14ac:dyDescent="0.2">
      <c r="B16273" s="9"/>
    </row>
    <row r="16274" spans="2:2" ht="16" x14ac:dyDescent="0.2">
      <c r="B16274" s="9"/>
    </row>
    <row r="16275" spans="2:2" ht="16" x14ac:dyDescent="0.2">
      <c r="B16275" s="9"/>
    </row>
    <row r="16276" spans="2:2" ht="16" x14ac:dyDescent="0.2">
      <c r="B16276" s="9"/>
    </row>
    <row r="16277" spans="2:2" ht="16" x14ac:dyDescent="0.2">
      <c r="B16277" s="9"/>
    </row>
    <row r="16278" spans="2:2" ht="16" x14ac:dyDescent="0.2">
      <c r="B16278" s="9"/>
    </row>
    <row r="16279" spans="2:2" ht="16" x14ac:dyDescent="0.2">
      <c r="B16279" s="9"/>
    </row>
    <row r="16280" spans="2:2" ht="16" x14ac:dyDescent="0.2">
      <c r="B16280" s="9"/>
    </row>
    <row r="16281" spans="2:2" ht="16" x14ac:dyDescent="0.2">
      <c r="B16281" s="9"/>
    </row>
    <row r="16282" spans="2:2" ht="16" x14ac:dyDescent="0.2">
      <c r="B16282" s="9"/>
    </row>
    <row r="16283" spans="2:2" ht="16" x14ac:dyDescent="0.2">
      <c r="B16283" s="9"/>
    </row>
    <row r="16284" spans="2:2" ht="16" x14ac:dyDescent="0.2">
      <c r="B16284" s="9"/>
    </row>
    <row r="16285" spans="2:2" ht="16" x14ac:dyDescent="0.2">
      <c r="B16285" s="9"/>
    </row>
    <row r="16286" spans="2:2" ht="16" x14ac:dyDescent="0.2">
      <c r="B16286" s="9"/>
    </row>
    <row r="16287" spans="2:2" ht="16" x14ac:dyDescent="0.2">
      <c r="B16287" s="9"/>
    </row>
    <row r="16288" spans="2:2" ht="16" x14ac:dyDescent="0.2">
      <c r="B16288" s="9"/>
    </row>
    <row r="16289" spans="2:2" ht="16" x14ac:dyDescent="0.2">
      <c r="B16289" s="9"/>
    </row>
    <row r="16290" spans="2:2" ht="16" x14ac:dyDescent="0.2">
      <c r="B16290" s="9"/>
    </row>
    <row r="16291" spans="2:2" ht="16" x14ac:dyDescent="0.2">
      <c r="B16291" s="9"/>
    </row>
    <row r="16292" spans="2:2" ht="16" x14ac:dyDescent="0.2">
      <c r="B16292" s="9"/>
    </row>
    <row r="16293" spans="2:2" ht="16" x14ac:dyDescent="0.2">
      <c r="B16293" s="9"/>
    </row>
    <row r="16294" spans="2:2" ht="16" x14ac:dyDescent="0.2">
      <c r="B16294" s="9"/>
    </row>
    <row r="16295" spans="2:2" ht="16" x14ac:dyDescent="0.2">
      <c r="B16295" s="9"/>
    </row>
    <row r="16296" spans="2:2" ht="16" x14ac:dyDescent="0.2">
      <c r="B16296" s="9"/>
    </row>
    <row r="16297" spans="2:2" ht="16" x14ac:dyDescent="0.2">
      <c r="B16297" s="9"/>
    </row>
    <row r="16298" spans="2:2" ht="16" x14ac:dyDescent="0.2">
      <c r="B16298" s="9"/>
    </row>
    <row r="16299" spans="2:2" ht="16" x14ac:dyDescent="0.2">
      <c r="B16299" s="9"/>
    </row>
    <row r="16300" spans="2:2" ht="16" x14ac:dyDescent="0.2">
      <c r="B16300" s="9"/>
    </row>
    <row r="16301" spans="2:2" ht="16" x14ac:dyDescent="0.2">
      <c r="B16301" s="9"/>
    </row>
    <row r="16302" spans="2:2" ht="16" x14ac:dyDescent="0.2">
      <c r="B16302" s="9"/>
    </row>
    <row r="16303" spans="2:2" ht="16" x14ac:dyDescent="0.2">
      <c r="B16303" s="9"/>
    </row>
    <row r="16304" spans="2:2" ht="16" x14ac:dyDescent="0.2">
      <c r="B16304" s="9"/>
    </row>
    <row r="16305" spans="2:2" ht="16" x14ac:dyDescent="0.2">
      <c r="B16305" s="9"/>
    </row>
    <row r="16306" spans="2:2" ht="16" x14ac:dyDescent="0.2">
      <c r="B16306" s="9"/>
    </row>
    <row r="16307" spans="2:2" ht="16" x14ac:dyDescent="0.2">
      <c r="B16307" s="9"/>
    </row>
    <row r="16308" spans="2:2" ht="16" x14ac:dyDescent="0.2">
      <c r="B16308" s="9"/>
    </row>
    <row r="16309" spans="2:2" ht="16" x14ac:dyDescent="0.2">
      <c r="B16309" s="9"/>
    </row>
    <row r="16310" spans="2:2" ht="16" x14ac:dyDescent="0.2">
      <c r="B16310" s="9"/>
    </row>
    <row r="16311" spans="2:2" ht="16" x14ac:dyDescent="0.2">
      <c r="B16311" s="9"/>
    </row>
    <row r="16312" spans="2:2" ht="16" x14ac:dyDescent="0.2">
      <c r="B16312" s="9"/>
    </row>
    <row r="16313" spans="2:2" ht="16" x14ac:dyDescent="0.2">
      <c r="B16313" s="9"/>
    </row>
    <row r="16314" spans="2:2" ht="16" x14ac:dyDescent="0.2">
      <c r="B16314" s="9"/>
    </row>
    <row r="16315" spans="2:2" ht="16" x14ac:dyDescent="0.2">
      <c r="B16315" s="9"/>
    </row>
    <row r="16316" spans="2:2" ht="16" x14ac:dyDescent="0.2">
      <c r="B16316" s="9"/>
    </row>
    <row r="16317" spans="2:2" ht="16" x14ac:dyDescent="0.2">
      <c r="B16317" s="9"/>
    </row>
    <row r="16318" spans="2:2" ht="16" x14ac:dyDescent="0.2">
      <c r="B16318" s="9"/>
    </row>
    <row r="16319" spans="2:2" ht="16" x14ac:dyDescent="0.2">
      <c r="B16319" s="9"/>
    </row>
    <row r="16320" spans="2:2" ht="16" x14ac:dyDescent="0.2">
      <c r="B16320" s="9"/>
    </row>
    <row r="16321" spans="2:2" ht="16" x14ac:dyDescent="0.2">
      <c r="B16321" s="9"/>
    </row>
    <row r="16322" spans="2:2" ht="16" x14ac:dyDescent="0.2">
      <c r="B16322" s="9"/>
    </row>
    <row r="16323" spans="2:2" ht="16" x14ac:dyDescent="0.2">
      <c r="B16323" s="9"/>
    </row>
    <row r="16324" spans="2:2" ht="16" x14ac:dyDescent="0.2">
      <c r="B16324" s="9"/>
    </row>
    <row r="16325" spans="2:2" ht="16" x14ac:dyDescent="0.2">
      <c r="B16325" s="9"/>
    </row>
    <row r="16326" spans="2:2" ht="16" x14ac:dyDescent="0.2">
      <c r="B16326" s="9"/>
    </row>
    <row r="16327" spans="2:2" ht="16" x14ac:dyDescent="0.2">
      <c r="B16327" s="9"/>
    </row>
    <row r="16328" spans="2:2" ht="16" x14ac:dyDescent="0.2">
      <c r="B16328" s="9"/>
    </row>
    <row r="16329" spans="2:2" ht="16" x14ac:dyDescent="0.2">
      <c r="B16329" s="9"/>
    </row>
    <row r="16330" spans="2:2" ht="16" x14ac:dyDescent="0.2">
      <c r="B16330" s="9"/>
    </row>
    <row r="16331" spans="2:2" ht="16" x14ac:dyDescent="0.2">
      <c r="B16331" s="9"/>
    </row>
    <row r="16332" spans="2:2" ht="16" x14ac:dyDescent="0.2">
      <c r="B16332" s="9"/>
    </row>
    <row r="16333" spans="2:2" ht="16" x14ac:dyDescent="0.2">
      <c r="B16333" s="9"/>
    </row>
    <row r="16334" spans="2:2" ht="16" x14ac:dyDescent="0.2">
      <c r="B16334" s="9"/>
    </row>
    <row r="16335" spans="2:2" ht="16" x14ac:dyDescent="0.2">
      <c r="B16335" s="9"/>
    </row>
    <row r="16336" spans="2:2" ht="16" x14ac:dyDescent="0.2">
      <c r="B16336" s="9"/>
    </row>
    <row r="16337" spans="2:2" ht="16" x14ac:dyDescent="0.2">
      <c r="B16337" s="9"/>
    </row>
    <row r="16338" spans="2:2" ht="16" x14ac:dyDescent="0.2">
      <c r="B16338" s="9"/>
    </row>
    <row r="16339" spans="2:2" ht="16" x14ac:dyDescent="0.2">
      <c r="B16339" s="9"/>
    </row>
    <row r="16340" spans="2:2" ht="16" x14ac:dyDescent="0.2">
      <c r="B16340" s="9"/>
    </row>
    <row r="16341" spans="2:2" ht="16" x14ac:dyDescent="0.2">
      <c r="B16341" s="9"/>
    </row>
    <row r="16342" spans="2:2" ht="16" x14ac:dyDescent="0.2">
      <c r="B16342" s="9"/>
    </row>
    <row r="16343" spans="2:2" ht="16" x14ac:dyDescent="0.2">
      <c r="B16343" s="9"/>
    </row>
    <row r="16344" spans="2:2" ht="16" x14ac:dyDescent="0.2">
      <c r="B16344" s="9"/>
    </row>
    <row r="16345" spans="2:2" ht="16" x14ac:dyDescent="0.2">
      <c r="B16345" s="9"/>
    </row>
    <row r="16346" spans="2:2" ht="16" x14ac:dyDescent="0.2">
      <c r="B16346" s="9"/>
    </row>
    <row r="16347" spans="2:2" ht="16" x14ac:dyDescent="0.2">
      <c r="B16347" s="9"/>
    </row>
    <row r="16348" spans="2:2" ht="16" x14ac:dyDescent="0.2">
      <c r="B16348" s="9"/>
    </row>
    <row r="16349" spans="2:2" ht="16" x14ac:dyDescent="0.2">
      <c r="B16349" s="9"/>
    </row>
    <row r="16350" spans="2:2" ht="16" x14ac:dyDescent="0.2">
      <c r="B16350" s="9"/>
    </row>
    <row r="16351" spans="2:2" ht="16" x14ac:dyDescent="0.2">
      <c r="B16351" s="9"/>
    </row>
    <row r="16352" spans="2:2" ht="16" x14ac:dyDescent="0.2">
      <c r="B16352" s="9"/>
    </row>
    <row r="16353" spans="2:2" ht="16" x14ac:dyDescent="0.2">
      <c r="B16353" s="9"/>
    </row>
    <row r="16354" spans="2:2" ht="16" x14ac:dyDescent="0.2">
      <c r="B16354" s="9"/>
    </row>
    <row r="16355" spans="2:2" ht="16" x14ac:dyDescent="0.2">
      <c r="B16355" s="9"/>
    </row>
    <row r="16356" spans="2:2" ht="16" x14ac:dyDescent="0.2">
      <c r="B16356" s="9"/>
    </row>
    <row r="16357" spans="2:2" ht="16" x14ac:dyDescent="0.2">
      <c r="B16357" s="9"/>
    </row>
    <row r="16358" spans="2:2" ht="16" x14ac:dyDescent="0.2">
      <c r="B16358" s="9"/>
    </row>
    <row r="16359" spans="2:2" ht="16" x14ac:dyDescent="0.2">
      <c r="B16359" s="9"/>
    </row>
    <row r="16360" spans="2:2" ht="16" x14ac:dyDescent="0.2">
      <c r="B16360" s="9"/>
    </row>
    <row r="16361" spans="2:2" ht="16" x14ac:dyDescent="0.2">
      <c r="B16361" s="9"/>
    </row>
    <row r="16362" spans="2:2" ht="16" x14ac:dyDescent="0.2">
      <c r="B16362" s="9"/>
    </row>
    <row r="16363" spans="2:2" ht="16" x14ac:dyDescent="0.2">
      <c r="B16363" s="9"/>
    </row>
    <row r="16364" spans="2:2" ht="16" x14ac:dyDescent="0.2">
      <c r="B16364" s="9"/>
    </row>
    <row r="16365" spans="2:2" ht="16" x14ac:dyDescent="0.2">
      <c r="B16365" s="9"/>
    </row>
    <row r="16366" spans="2:2" ht="16" x14ac:dyDescent="0.2">
      <c r="B16366" s="9"/>
    </row>
    <row r="16367" spans="2:2" ht="16" x14ac:dyDescent="0.2">
      <c r="B16367" s="9"/>
    </row>
    <row r="16368" spans="2:2" ht="16" x14ac:dyDescent="0.2">
      <c r="B16368" s="9"/>
    </row>
    <row r="16369" spans="2:2" ht="16" x14ac:dyDescent="0.2">
      <c r="B16369" s="9"/>
    </row>
    <row r="16370" spans="2:2" ht="16" x14ac:dyDescent="0.2">
      <c r="B16370" s="9"/>
    </row>
    <row r="16371" spans="2:2" ht="16" x14ac:dyDescent="0.2">
      <c r="B16371" s="9"/>
    </row>
    <row r="16372" spans="2:2" ht="16" x14ac:dyDescent="0.2">
      <c r="B16372" s="9"/>
    </row>
    <row r="16373" spans="2:2" ht="16" x14ac:dyDescent="0.2">
      <c r="B16373" s="9"/>
    </row>
    <row r="16374" spans="2:2" ht="16" x14ac:dyDescent="0.2">
      <c r="B16374" s="9"/>
    </row>
    <row r="16375" spans="2:2" ht="16" x14ac:dyDescent="0.2">
      <c r="B16375" s="9"/>
    </row>
    <row r="16376" spans="2:2" ht="16" x14ac:dyDescent="0.2">
      <c r="B16376" s="9"/>
    </row>
    <row r="16377" spans="2:2" ht="16" x14ac:dyDescent="0.2">
      <c r="B16377" s="9"/>
    </row>
    <row r="16378" spans="2:2" ht="16" x14ac:dyDescent="0.2">
      <c r="B16378" s="9"/>
    </row>
    <row r="16379" spans="2:2" ht="16" x14ac:dyDescent="0.2">
      <c r="B16379" s="9"/>
    </row>
    <row r="16380" spans="2:2" ht="16" x14ac:dyDescent="0.2">
      <c r="B16380" s="9"/>
    </row>
    <row r="16381" spans="2:2" ht="16" x14ac:dyDescent="0.2">
      <c r="B16381" s="9"/>
    </row>
    <row r="16382" spans="2:2" ht="16" x14ac:dyDescent="0.2">
      <c r="B16382" s="9"/>
    </row>
    <row r="16383" spans="2:2" ht="16" x14ac:dyDescent="0.2">
      <c r="B16383" s="9"/>
    </row>
    <row r="16384" spans="2:2" ht="16" x14ac:dyDescent="0.2">
      <c r="B16384" s="9"/>
    </row>
    <row r="16385" spans="2:2" ht="16" x14ac:dyDescent="0.2">
      <c r="B16385" s="9"/>
    </row>
  </sheetData>
  <pageMargins left="0.7" right="0.7" top="0.75" bottom="0.75" header="0.3" footer="0.3"/>
  <pageSetup orientation="portrait" horizontalDpi="0" verticalDpi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5EFAC-98B5-4744-A35F-831C34EE38E9}">
  <sheetPr codeName="Sheet3"/>
  <dimension ref="A1:V4116"/>
  <sheetViews>
    <sheetView zoomScale="94" zoomScaleNormal="94" workbookViewId="0">
      <selection activeCell="B1" sqref="B1:B1048576"/>
    </sheetView>
  </sheetViews>
  <sheetFormatPr baseColWidth="10" defaultColWidth="8.83203125" defaultRowHeight="16" x14ac:dyDescent="0.2"/>
  <cols>
    <col min="1" max="1" width="9" style="3" bestFit="1" customWidth="1"/>
    <col min="2" max="2" width="38.5" style="4" customWidth="1"/>
    <col min="3" max="3" width="40.33203125" style="4" customWidth="1"/>
    <col min="4" max="4" width="12.33203125" style="3" bestFit="1" customWidth="1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41.1640625" style="3" customWidth="1"/>
    <col min="15" max="15" width="14.6640625" style="3" bestFit="1" customWidth="1"/>
    <col min="16" max="16" width="16.1640625" style="3" bestFit="1" customWidth="1"/>
    <col min="17" max="17" width="11.1640625" style="3" customWidth="1"/>
    <col min="18" max="18" width="11.83203125" style="3" bestFit="1" customWidth="1"/>
    <col min="19" max="19" width="22" style="22" bestFit="1" customWidth="1"/>
    <col min="20" max="20" width="22" style="3" bestFit="1" customWidth="1"/>
    <col min="21" max="21" width="16.33203125" style="3" bestFit="1" customWidth="1"/>
    <col min="22" max="16384" width="8.83203125" style="3"/>
  </cols>
  <sheetData>
    <row r="1" spans="1:22" s="14" customFormat="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8332</v>
      </c>
      <c r="P1" s="14" t="s">
        <v>8334</v>
      </c>
      <c r="Q1" s="14" t="s">
        <v>8409</v>
      </c>
      <c r="R1" s="14" t="s">
        <v>8338</v>
      </c>
      <c r="S1" s="24" t="s">
        <v>8400</v>
      </c>
      <c r="T1" s="14" t="s">
        <v>8401</v>
      </c>
      <c r="U1" s="14" t="s">
        <v>8407</v>
      </c>
      <c r="V1" s="14" t="s">
        <v>8411</v>
      </c>
    </row>
    <row r="2" spans="1:22" ht="48" x14ac:dyDescent="0.2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3">
        <f>ROUND((E2/D2)*100,2)</f>
        <v>136.86000000000001</v>
      </c>
      <c r="P2" s="3">
        <f>ROUND(E2/L2,2)</f>
        <v>63.92</v>
      </c>
      <c r="Q2" s="3" t="s">
        <v>8343</v>
      </c>
      <c r="R2" s="3" t="s">
        <v>8344</v>
      </c>
      <c r="S2" s="23">
        <f>(((J2/60)/60)/24)+DATE(1970,1,1)</f>
        <v>42177.007071759261</v>
      </c>
      <c r="T2" s="23">
        <f>(((I2/60)/60)/24)+DATE(1970,1,1)</f>
        <v>42208.125</v>
      </c>
      <c r="U2" s="3">
        <f>YEAR(S2)</f>
        <v>2015</v>
      </c>
      <c r="V2" s="25">
        <f>S2</f>
        <v>42177.007071759261</v>
      </c>
    </row>
    <row r="3" spans="1:22" ht="32" x14ac:dyDescent="0.2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3">
        <f t="shared" ref="O3:O66" si="0">ROUND((E3/D3)*100,2)</f>
        <v>142.61000000000001</v>
      </c>
      <c r="P3" s="3">
        <f t="shared" ref="P3:P66" si="1">ROUND(E3/L3,2)</f>
        <v>185.48</v>
      </c>
      <c r="Q3" s="3" t="s">
        <v>8343</v>
      </c>
      <c r="R3" s="3" t="s">
        <v>8344</v>
      </c>
      <c r="S3" s="23">
        <f t="shared" ref="S3:S66" si="2">(((J3/60)/60)/24)+DATE(1970,1,1)</f>
        <v>42766.600497685184</v>
      </c>
      <c r="T3" s="23">
        <f t="shared" ref="T3:T66" si="3">(((I3/60)/60)/24)+DATE(1970,1,1)</f>
        <v>42796.600497685184</v>
      </c>
      <c r="U3" s="3">
        <f t="shared" ref="U3:U66" si="4">YEAR(S3)</f>
        <v>2017</v>
      </c>
      <c r="V3" s="25">
        <f t="shared" ref="V3:V66" si="5">S3</f>
        <v>42766.600497685184</v>
      </c>
    </row>
    <row r="4" spans="1:22" ht="48" x14ac:dyDescent="0.2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3">
        <f t="shared" si="0"/>
        <v>105</v>
      </c>
      <c r="P4" s="3">
        <f t="shared" si="1"/>
        <v>15</v>
      </c>
      <c r="Q4" s="3" t="s">
        <v>8343</v>
      </c>
      <c r="R4" s="3" t="s">
        <v>8344</v>
      </c>
      <c r="S4" s="23">
        <f t="shared" si="2"/>
        <v>42405.702349537038</v>
      </c>
      <c r="T4" s="23">
        <f t="shared" si="3"/>
        <v>42415.702349537038</v>
      </c>
      <c r="U4" s="3">
        <f t="shared" si="4"/>
        <v>2016</v>
      </c>
      <c r="V4" s="25">
        <f t="shared" si="5"/>
        <v>42405.702349537038</v>
      </c>
    </row>
    <row r="5" spans="1:22" ht="32" x14ac:dyDescent="0.2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3">
        <f t="shared" si="0"/>
        <v>103.9</v>
      </c>
      <c r="P5" s="3">
        <f t="shared" si="1"/>
        <v>69.27</v>
      </c>
      <c r="Q5" s="3" t="s">
        <v>8343</v>
      </c>
      <c r="R5" s="3" t="s">
        <v>8344</v>
      </c>
      <c r="S5" s="23">
        <f t="shared" si="2"/>
        <v>41828.515127314815</v>
      </c>
      <c r="T5" s="23">
        <f t="shared" si="3"/>
        <v>41858.515127314815</v>
      </c>
      <c r="U5" s="3">
        <f t="shared" si="4"/>
        <v>2014</v>
      </c>
      <c r="V5" s="25">
        <f t="shared" si="5"/>
        <v>41828.515127314815</v>
      </c>
    </row>
    <row r="6" spans="1:22" ht="64" x14ac:dyDescent="0.2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3">
        <f t="shared" si="0"/>
        <v>122.99</v>
      </c>
      <c r="P6" s="3">
        <f t="shared" si="1"/>
        <v>190.55</v>
      </c>
      <c r="Q6" s="3" t="s">
        <v>8343</v>
      </c>
      <c r="R6" s="3" t="s">
        <v>8344</v>
      </c>
      <c r="S6" s="23">
        <f t="shared" si="2"/>
        <v>42327.834247685183</v>
      </c>
      <c r="T6" s="23">
        <f t="shared" si="3"/>
        <v>42357.834247685183</v>
      </c>
      <c r="U6" s="3">
        <f t="shared" si="4"/>
        <v>2015</v>
      </c>
      <c r="V6" s="25">
        <f t="shared" si="5"/>
        <v>42327.834247685183</v>
      </c>
    </row>
    <row r="7" spans="1:22" ht="48" x14ac:dyDescent="0.2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3">
        <f t="shared" si="0"/>
        <v>109.78</v>
      </c>
      <c r="P7" s="3">
        <f t="shared" si="1"/>
        <v>93.4</v>
      </c>
      <c r="Q7" s="3" t="s">
        <v>8343</v>
      </c>
      <c r="R7" s="3" t="s">
        <v>8344</v>
      </c>
      <c r="S7" s="23">
        <f t="shared" si="2"/>
        <v>42563.932951388888</v>
      </c>
      <c r="T7" s="23">
        <f t="shared" si="3"/>
        <v>42580.232638888891</v>
      </c>
      <c r="U7" s="3">
        <f t="shared" si="4"/>
        <v>2016</v>
      </c>
      <c r="V7" s="25">
        <f t="shared" si="5"/>
        <v>42563.932951388888</v>
      </c>
    </row>
    <row r="8" spans="1:22" ht="48" x14ac:dyDescent="0.2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3">
        <f t="shared" si="0"/>
        <v>106.49</v>
      </c>
      <c r="P8" s="3">
        <f t="shared" si="1"/>
        <v>146.88</v>
      </c>
      <c r="Q8" s="3" t="s">
        <v>8343</v>
      </c>
      <c r="R8" s="3" t="s">
        <v>8344</v>
      </c>
      <c r="S8" s="23">
        <f t="shared" si="2"/>
        <v>41794.072337962964</v>
      </c>
      <c r="T8" s="23">
        <f t="shared" si="3"/>
        <v>41804.072337962964</v>
      </c>
      <c r="U8" s="3">
        <f t="shared" si="4"/>
        <v>2014</v>
      </c>
      <c r="V8" s="25">
        <f t="shared" si="5"/>
        <v>41794.072337962964</v>
      </c>
    </row>
    <row r="9" spans="1:22" ht="64" x14ac:dyDescent="0.2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3">
        <f t="shared" si="0"/>
        <v>101.22</v>
      </c>
      <c r="P9" s="3">
        <f t="shared" si="1"/>
        <v>159.82</v>
      </c>
      <c r="Q9" s="3" t="s">
        <v>8343</v>
      </c>
      <c r="R9" s="3" t="s">
        <v>8344</v>
      </c>
      <c r="S9" s="23">
        <f t="shared" si="2"/>
        <v>42516.047071759262</v>
      </c>
      <c r="T9" s="23">
        <f t="shared" si="3"/>
        <v>42556.047071759262</v>
      </c>
      <c r="U9" s="3">
        <f t="shared" si="4"/>
        <v>2016</v>
      </c>
      <c r="V9" s="25">
        <f t="shared" si="5"/>
        <v>42516.047071759262</v>
      </c>
    </row>
    <row r="10" spans="1:22" ht="32" x14ac:dyDescent="0.2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3">
        <f t="shared" si="0"/>
        <v>100.04</v>
      </c>
      <c r="P10" s="3">
        <f t="shared" si="1"/>
        <v>291.79000000000002</v>
      </c>
      <c r="Q10" s="3" t="s">
        <v>8343</v>
      </c>
      <c r="R10" s="3" t="s">
        <v>8344</v>
      </c>
      <c r="S10" s="23">
        <f t="shared" si="2"/>
        <v>42468.94458333333</v>
      </c>
      <c r="T10" s="23">
        <f t="shared" si="3"/>
        <v>42475.875</v>
      </c>
      <c r="U10" s="3">
        <f t="shared" si="4"/>
        <v>2016</v>
      </c>
      <c r="V10" s="25">
        <f t="shared" si="5"/>
        <v>42468.94458333333</v>
      </c>
    </row>
    <row r="11" spans="1:22" ht="48" x14ac:dyDescent="0.2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3">
        <f t="shared" si="0"/>
        <v>126</v>
      </c>
      <c r="P11" s="3">
        <f t="shared" si="1"/>
        <v>31.5</v>
      </c>
      <c r="Q11" s="3" t="s">
        <v>8343</v>
      </c>
      <c r="R11" s="3" t="s">
        <v>8344</v>
      </c>
      <c r="S11" s="23">
        <f t="shared" si="2"/>
        <v>42447.103518518517</v>
      </c>
      <c r="T11" s="23">
        <f t="shared" si="3"/>
        <v>42477.103518518517</v>
      </c>
      <c r="U11" s="3">
        <f t="shared" si="4"/>
        <v>2016</v>
      </c>
      <c r="V11" s="25">
        <f t="shared" si="5"/>
        <v>42447.103518518517</v>
      </c>
    </row>
    <row r="12" spans="1:22" ht="48" x14ac:dyDescent="0.2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3">
        <f t="shared" si="0"/>
        <v>100.5</v>
      </c>
      <c r="P12" s="3">
        <f t="shared" si="1"/>
        <v>158.68</v>
      </c>
      <c r="Q12" s="3" t="s">
        <v>8343</v>
      </c>
      <c r="R12" s="3" t="s">
        <v>8344</v>
      </c>
      <c r="S12" s="23">
        <f t="shared" si="2"/>
        <v>41780.068043981482</v>
      </c>
      <c r="T12" s="23">
        <f t="shared" si="3"/>
        <v>41815.068043981482</v>
      </c>
      <c r="U12" s="3">
        <f t="shared" si="4"/>
        <v>2014</v>
      </c>
      <c r="V12" s="25">
        <f t="shared" si="5"/>
        <v>41780.068043981482</v>
      </c>
    </row>
    <row r="13" spans="1:22" ht="64" x14ac:dyDescent="0.2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3">
        <f t="shared" si="0"/>
        <v>120.5</v>
      </c>
      <c r="P13" s="3">
        <f t="shared" si="1"/>
        <v>80.33</v>
      </c>
      <c r="Q13" s="3" t="s">
        <v>8343</v>
      </c>
      <c r="R13" s="3" t="s">
        <v>8344</v>
      </c>
      <c r="S13" s="23">
        <f t="shared" si="2"/>
        <v>42572.778495370367</v>
      </c>
      <c r="T13" s="23">
        <f t="shared" si="3"/>
        <v>42604.125</v>
      </c>
      <c r="U13" s="3">
        <f t="shared" si="4"/>
        <v>2016</v>
      </c>
      <c r="V13" s="25">
        <f t="shared" si="5"/>
        <v>42572.778495370367</v>
      </c>
    </row>
    <row r="14" spans="1:22" ht="64" x14ac:dyDescent="0.2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3">
        <f t="shared" si="0"/>
        <v>165.29</v>
      </c>
      <c r="P14" s="3">
        <f t="shared" si="1"/>
        <v>59.96</v>
      </c>
      <c r="Q14" s="3" t="s">
        <v>8343</v>
      </c>
      <c r="R14" s="3" t="s">
        <v>8344</v>
      </c>
      <c r="S14" s="23">
        <f t="shared" si="2"/>
        <v>41791.713252314818</v>
      </c>
      <c r="T14" s="23">
        <f t="shared" si="3"/>
        <v>41836.125</v>
      </c>
      <c r="U14" s="3">
        <f t="shared" si="4"/>
        <v>2014</v>
      </c>
      <c r="V14" s="25">
        <f t="shared" si="5"/>
        <v>41791.713252314818</v>
      </c>
    </row>
    <row r="15" spans="1:22" ht="48" x14ac:dyDescent="0.2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3">
        <f t="shared" si="0"/>
        <v>159.97</v>
      </c>
      <c r="P15" s="3">
        <f t="shared" si="1"/>
        <v>109.78</v>
      </c>
      <c r="Q15" s="3" t="s">
        <v>8343</v>
      </c>
      <c r="R15" s="3" t="s">
        <v>8344</v>
      </c>
      <c r="S15" s="23">
        <f t="shared" si="2"/>
        <v>42508.677187499998</v>
      </c>
      <c r="T15" s="23">
        <f t="shared" si="3"/>
        <v>42544.852083333331</v>
      </c>
      <c r="U15" s="3">
        <f t="shared" si="4"/>
        <v>2016</v>
      </c>
      <c r="V15" s="25">
        <f t="shared" si="5"/>
        <v>42508.677187499998</v>
      </c>
    </row>
    <row r="16" spans="1:22" ht="32" x14ac:dyDescent="0.2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3">
        <f t="shared" si="0"/>
        <v>100.93</v>
      </c>
      <c r="P16" s="3">
        <f t="shared" si="1"/>
        <v>147.71</v>
      </c>
      <c r="Q16" s="3" t="s">
        <v>8343</v>
      </c>
      <c r="R16" s="3" t="s">
        <v>8344</v>
      </c>
      <c r="S16" s="23">
        <f t="shared" si="2"/>
        <v>41808.02648148148</v>
      </c>
      <c r="T16" s="23">
        <f t="shared" si="3"/>
        <v>41833.582638888889</v>
      </c>
      <c r="U16" s="3">
        <f t="shared" si="4"/>
        <v>2014</v>
      </c>
      <c r="V16" s="25">
        <f t="shared" si="5"/>
        <v>41808.02648148148</v>
      </c>
    </row>
    <row r="17" spans="1:22" ht="48" x14ac:dyDescent="0.2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3">
        <f t="shared" si="0"/>
        <v>106.6</v>
      </c>
      <c r="P17" s="3">
        <f t="shared" si="1"/>
        <v>21.76</v>
      </c>
      <c r="Q17" s="3" t="s">
        <v>8343</v>
      </c>
      <c r="R17" s="3" t="s">
        <v>8344</v>
      </c>
      <c r="S17" s="23">
        <f t="shared" si="2"/>
        <v>42256.391875000001</v>
      </c>
      <c r="T17" s="23">
        <f t="shared" si="3"/>
        <v>42274.843055555553</v>
      </c>
      <c r="U17" s="3">
        <f t="shared" si="4"/>
        <v>2015</v>
      </c>
      <c r="V17" s="25">
        <f t="shared" si="5"/>
        <v>42256.391875000001</v>
      </c>
    </row>
    <row r="18" spans="1:22" ht="64" x14ac:dyDescent="0.2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3">
        <f t="shared" si="0"/>
        <v>100.24</v>
      </c>
      <c r="P18" s="3">
        <f t="shared" si="1"/>
        <v>171.84</v>
      </c>
      <c r="Q18" s="3" t="s">
        <v>8343</v>
      </c>
      <c r="R18" s="3" t="s">
        <v>8344</v>
      </c>
      <c r="S18" s="23">
        <f t="shared" si="2"/>
        <v>41760.796423611115</v>
      </c>
      <c r="T18" s="23">
        <f t="shared" si="3"/>
        <v>41806.229166666664</v>
      </c>
      <c r="U18" s="3">
        <f t="shared" si="4"/>
        <v>2014</v>
      </c>
      <c r="V18" s="25">
        <f t="shared" si="5"/>
        <v>41760.796423611115</v>
      </c>
    </row>
    <row r="19" spans="1:22" ht="48" x14ac:dyDescent="0.2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3">
        <f t="shared" si="0"/>
        <v>100.67</v>
      </c>
      <c r="P19" s="3">
        <f t="shared" si="1"/>
        <v>41.94</v>
      </c>
      <c r="Q19" s="3" t="s">
        <v>8343</v>
      </c>
      <c r="R19" s="3" t="s">
        <v>8344</v>
      </c>
      <c r="S19" s="23">
        <f t="shared" si="2"/>
        <v>41917.731736111113</v>
      </c>
      <c r="T19" s="23">
        <f t="shared" si="3"/>
        <v>41947.773402777777</v>
      </c>
      <c r="U19" s="3">
        <f t="shared" si="4"/>
        <v>2014</v>
      </c>
      <c r="V19" s="25">
        <f t="shared" si="5"/>
        <v>41917.731736111113</v>
      </c>
    </row>
    <row r="20" spans="1:22" ht="48" x14ac:dyDescent="0.2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3">
        <f t="shared" si="0"/>
        <v>106.32</v>
      </c>
      <c r="P20" s="3">
        <f t="shared" si="1"/>
        <v>93.26</v>
      </c>
      <c r="Q20" s="3" t="s">
        <v>8343</v>
      </c>
      <c r="R20" s="3" t="s">
        <v>8344</v>
      </c>
      <c r="S20" s="23">
        <f t="shared" si="2"/>
        <v>41869.542314814818</v>
      </c>
      <c r="T20" s="23">
        <f t="shared" si="3"/>
        <v>41899.542314814818</v>
      </c>
      <c r="U20" s="3">
        <f t="shared" si="4"/>
        <v>2014</v>
      </c>
      <c r="V20" s="25">
        <f t="shared" si="5"/>
        <v>41869.542314814818</v>
      </c>
    </row>
    <row r="21" spans="1:22" ht="64" x14ac:dyDescent="0.2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3">
        <f t="shared" si="0"/>
        <v>145.29</v>
      </c>
      <c r="P21" s="3">
        <f t="shared" si="1"/>
        <v>56.14</v>
      </c>
      <c r="Q21" s="3" t="s">
        <v>8343</v>
      </c>
      <c r="R21" s="3" t="s">
        <v>8344</v>
      </c>
      <c r="S21" s="23">
        <f t="shared" si="2"/>
        <v>42175.816365740742</v>
      </c>
      <c r="T21" s="23">
        <f t="shared" si="3"/>
        <v>42205.816365740742</v>
      </c>
      <c r="U21" s="3">
        <f t="shared" si="4"/>
        <v>2015</v>
      </c>
      <c r="V21" s="25">
        <f t="shared" si="5"/>
        <v>42175.816365740742</v>
      </c>
    </row>
    <row r="22" spans="1:22" ht="48" x14ac:dyDescent="0.2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3">
        <f t="shared" si="0"/>
        <v>100.2</v>
      </c>
      <c r="P22" s="3">
        <f t="shared" si="1"/>
        <v>80.16</v>
      </c>
      <c r="Q22" s="3" t="s">
        <v>8343</v>
      </c>
      <c r="R22" s="3" t="s">
        <v>8344</v>
      </c>
      <c r="S22" s="23">
        <f t="shared" si="2"/>
        <v>42200.758240740746</v>
      </c>
      <c r="T22" s="23">
        <f t="shared" si="3"/>
        <v>42260.758240740746</v>
      </c>
      <c r="U22" s="3">
        <f t="shared" si="4"/>
        <v>2015</v>
      </c>
      <c r="V22" s="25">
        <f t="shared" si="5"/>
        <v>42200.758240740746</v>
      </c>
    </row>
    <row r="23" spans="1:22" ht="48" x14ac:dyDescent="0.2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3">
        <f t="shared" si="0"/>
        <v>109.14</v>
      </c>
      <c r="P23" s="3">
        <f t="shared" si="1"/>
        <v>199.9</v>
      </c>
      <c r="Q23" s="3" t="s">
        <v>8343</v>
      </c>
      <c r="R23" s="3" t="s">
        <v>8344</v>
      </c>
      <c r="S23" s="23">
        <f t="shared" si="2"/>
        <v>41878.627187500002</v>
      </c>
      <c r="T23" s="23">
        <f t="shared" si="3"/>
        <v>41908.627187500002</v>
      </c>
      <c r="U23" s="3">
        <f t="shared" si="4"/>
        <v>2014</v>
      </c>
      <c r="V23" s="25">
        <f t="shared" si="5"/>
        <v>41878.627187500002</v>
      </c>
    </row>
    <row r="24" spans="1:22" ht="32" x14ac:dyDescent="0.2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3">
        <f t="shared" si="0"/>
        <v>117.14</v>
      </c>
      <c r="P24" s="3">
        <f t="shared" si="1"/>
        <v>51.25</v>
      </c>
      <c r="Q24" s="3" t="s">
        <v>8343</v>
      </c>
      <c r="R24" s="3" t="s">
        <v>8344</v>
      </c>
      <c r="S24" s="23">
        <f t="shared" si="2"/>
        <v>41989.91134259259</v>
      </c>
      <c r="T24" s="23">
        <f t="shared" si="3"/>
        <v>42005.332638888889</v>
      </c>
      <c r="U24" s="3">
        <f t="shared" si="4"/>
        <v>2014</v>
      </c>
      <c r="V24" s="25">
        <f t="shared" si="5"/>
        <v>41989.91134259259</v>
      </c>
    </row>
    <row r="25" spans="1:22" ht="48" x14ac:dyDescent="0.2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3">
        <f t="shared" si="0"/>
        <v>118.5</v>
      </c>
      <c r="P25" s="3">
        <f t="shared" si="1"/>
        <v>103.04</v>
      </c>
      <c r="Q25" s="3" t="s">
        <v>8343</v>
      </c>
      <c r="R25" s="3" t="s">
        <v>8344</v>
      </c>
      <c r="S25" s="23">
        <f t="shared" si="2"/>
        <v>42097.778946759259</v>
      </c>
      <c r="T25" s="23">
        <f t="shared" si="3"/>
        <v>42124.638888888891</v>
      </c>
      <c r="U25" s="3">
        <f t="shared" si="4"/>
        <v>2015</v>
      </c>
      <c r="V25" s="25">
        <f t="shared" si="5"/>
        <v>42097.778946759259</v>
      </c>
    </row>
    <row r="26" spans="1:22" ht="32" x14ac:dyDescent="0.2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3">
        <f t="shared" si="0"/>
        <v>108.81</v>
      </c>
      <c r="P26" s="3">
        <f t="shared" si="1"/>
        <v>66.349999999999994</v>
      </c>
      <c r="Q26" s="3" t="s">
        <v>8343</v>
      </c>
      <c r="R26" s="3" t="s">
        <v>8344</v>
      </c>
      <c r="S26" s="23">
        <f t="shared" si="2"/>
        <v>42229.820173611108</v>
      </c>
      <c r="T26" s="23">
        <f t="shared" si="3"/>
        <v>42262.818750000006</v>
      </c>
      <c r="U26" s="3">
        <f t="shared" si="4"/>
        <v>2015</v>
      </c>
      <c r="V26" s="25">
        <f t="shared" si="5"/>
        <v>42229.820173611108</v>
      </c>
    </row>
    <row r="27" spans="1:22" ht="48" x14ac:dyDescent="0.2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3">
        <f t="shared" si="0"/>
        <v>133.33000000000001</v>
      </c>
      <c r="P27" s="3">
        <f t="shared" si="1"/>
        <v>57.14</v>
      </c>
      <c r="Q27" s="3" t="s">
        <v>8343</v>
      </c>
      <c r="R27" s="3" t="s">
        <v>8344</v>
      </c>
      <c r="S27" s="23">
        <f t="shared" si="2"/>
        <v>42318.025011574078</v>
      </c>
      <c r="T27" s="23">
        <f t="shared" si="3"/>
        <v>42378.025011574078</v>
      </c>
      <c r="U27" s="3">
        <f t="shared" si="4"/>
        <v>2015</v>
      </c>
      <c r="V27" s="25">
        <f t="shared" si="5"/>
        <v>42318.025011574078</v>
      </c>
    </row>
    <row r="28" spans="1:22" ht="48" x14ac:dyDescent="0.2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3">
        <f t="shared" si="0"/>
        <v>155.19999999999999</v>
      </c>
      <c r="P28" s="3">
        <f t="shared" si="1"/>
        <v>102.11</v>
      </c>
      <c r="Q28" s="3" t="s">
        <v>8343</v>
      </c>
      <c r="R28" s="3" t="s">
        <v>8344</v>
      </c>
      <c r="S28" s="23">
        <f t="shared" si="2"/>
        <v>41828.515555555554</v>
      </c>
      <c r="T28" s="23">
        <f t="shared" si="3"/>
        <v>41868.515555555554</v>
      </c>
      <c r="U28" s="3">
        <f t="shared" si="4"/>
        <v>2014</v>
      </c>
      <c r="V28" s="25">
        <f t="shared" si="5"/>
        <v>41828.515555555554</v>
      </c>
    </row>
    <row r="29" spans="1:22" ht="48" x14ac:dyDescent="0.2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3">
        <f t="shared" si="0"/>
        <v>111.73</v>
      </c>
      <c r="P29" s="3">
        <f t="shared" si="1"/>
        <v>148.97</v>
      </c>
      <c r="Q29" s="3" t="s">
        <v>8343</v>
      </c>
      <c r="R29" s="3" t="s">
        <v>8344</v>
      </c>
      <c r="S29" s="23">
        <f t="shared" si="2"/>
        <v>41929.164733796293</v>
      </c>
      <c r="T29" s="23">
        <f t="shared" si="3"/>
        <v>41959.206400462965</v>
      </c>
      <c r="U29" s="3">
        <f t="shared" si="4"/>
        <v>2014</v>
      </c>
      <c r="V29" s="25">
        <f t="shared" si="5"/>
        <v>41929.164733796293</v>
      </c>
    </row>
    <row r="30" spans="1:22" ht="32" x14ac:dyDescent="0.2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3">
        <f t="shared" si="0"/>
        <v>100.35</v>
      </c>
      <c r="P30" s="3">
        <f t="shared" si="1"/>
        <v>169.61</v>
      </c>
      <c r="Q30" s="3" t="s">
        <v>8343</v>
      </c>
      <c r="R30" s="3" t="s">
        <v>8344</v>
      </c>
      <c r="S30" s="23">
        <f t="shared" si="2"/>
        <v>42324.96393518518</v>
      </c>
      <c r="T30" s="23">
        <f t="shared" si="3"/>
        <v>42354.96393518518</v>
      </c>
      <c r="U30" s="3">
        <f t="shared" si="4"/>
        <v>2015</v>
      </c>
      <c r="V30" s="25">
        <f t="shared" si="5"/>
        <v>42324.96393518518</v>
      </c>
    </row>
    <row r="31" spans="1:22" ht="48" x14ac:dyDescent="0.2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3">
        <f t="shared" si="0"/>
        <v>123.33</v>
      </c>
      <c r="P31" s="3">
        <f t="shared" si="1"/>
        <v>31.62</v>
      </c>
      <c r="Q31" s="3" t="s">
        <v>8343</v>
      </c>
      <c r="R31" s="3" t="s">
        <v>8344</v>
      </c>
      <c r="S31" s="23">
        <f t="shared" si="2"/>
        <v>41812.67324074074</v>
      </c>
      <c r="T31" s="23">
        <f t="shared" si="3"/>
        <v>41842.67324074074</v>
      </c>
      <c r="U31" s="3">
        <f t="shared" si="4"/>
        <v>2014</v>
      </c>
      <c r="V31" s="25">
        <f t="shared" si="5"/>
        <v>41812.67324074074</v>
      </c>
    </row>
    <row r="32" spans="1:22" ht="48" x14ac:dyDescent="0.2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3">
        <f t="shared" si="0"/>
        <v>101.3</v>
      </c>
      <c r="P32" s="3">
        <f t="shared" si="1"/>
        <v>76.45</v>
      </c>
      <c r="Q32" s="3" t="s">
        <v>8343</v>
      </c>
      <c r="R32" s="3" t="s">
        <v>8344</v>
      </c>
      <c r="S32" s="23">
        <f t="shared" si="2"/>
        <v>41842.292997685188</v>
      </c>
      <c r="T32" s="23">
        <f t="shared" si="3"/>
        <v>41872.292997685188</v>
      </c>
      <c r="U32" s="3">
        <f t="shared" si="4"/>
        <v>2014</v>
      </c>
      <c r="V32" s="25">
        <f t="shared" si="5"/>
        <v>41842.292997685188</v>
      </c>
    </row>
    <row r="33" spans="1:22" ht="48" x14ac:dyDescent="0.2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3">
        <f t="shared" si="0"/>
        <v>100</v>
      </c>
      <c r="P33" s="3">
        <f t="shared" si="1"/>
        <v>13</v>
      </c>
      <c r="Q33" s="3" t="s">
        <v>8343</v>
      </c>
      <c r="R33" s="3" t="s">
        <v>8344</v>
      </c>
      <c r="S33" s="23">
        <f t="shared" si="2"/>
        <v>42376.79206018518</v>
      </c>
      <c r="T33" s="23">
        <f t="shared" si="3"/>
        <v>42394.79206018518</v>
      </c>
      <c r="U33" s="3">
        <f t="shared" si="4"/>
        <v>2016</v>
      </c>
      <c r="V33" s="25">
        <f t="shared" si="5"/>
        <v>42376.79206018518</v>
      </c>
    </row>
    <row r="34" spans="1:22" ht="64" x14ac:dyDescent="0.2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3">
        <f t="shared" si="0"/>
        <v>100.25</v>
      </c>
      <c r="P34" s="3">
        <f t="shared" si="1"/>
        <v>320.45</v>
      </c>
      <c r="Q34" s="3" t="s">
        <v>8343</v>
      </c>
      <c r="R34" s="3" t="s">
        <v>8344</v>
      </c>
      <c r="S34" s="23">
        <f t="shared" si="2"/>
        <v>42461.627511574072</v>
      </c>
      <c r="T34" s="23">
        <f t="shared" si="3"/>
        <v>42503.165972222225</v>
      </c>
      <c r="U34" s="3">
        <f t="shared" si="4"/>
        <v>2016</v>
      </c>
      <c r="V34" s="25">
        <f t="shared" si="5"/>
        <v>42461.627511574072</v>
      </c>
    </row>
    <row r="35" spans="1:22" ht="48" x14ac:dyDescent="0.2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3">
        <f t="shared" si="0"/>
        <v>102.1</v>
      </c>
      <c r="P35" s="3">
        <f t="shared" si="1"/>
        <v>83.75</v>
      </c>
      <c r="Q35" s="3" t="s">
        <v>8343</v>
      </c>
      <c r="R35" s="3" t="s">
        <v>8344</v>
      </c>
      <c r="S35" s="23">
        <f t="shared" si="2"/>
        <v>42286.660891203705</v>
      </c>
      <c r="T35" s="23">
        <f t="shared" si="3"/>
        <v>42316.702557870376</v>
      </c>
      <c r="U35" s="3">
        <f t="shared" si="4"/>
        <v>2015</v>
      </c>
      <c r="V35" s="25">
        <f t="shared" si="5"/>
        <v>42286.660891203705</v>
      </c>
    </row>
    <row r="36" spans="1:22" ht="48" x14ac:dyDescent="0.2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3">
        <f t="shared" si="0"/>
        <v>130.46</v>
      </c>
      <c r="P36" s="3">
        <f t="shared" si="1"/>
        <v>49.88</v>
      </c>
      <c r="Q36" s="3" t="s">
        <v>8343</v>
      </c>
      <c r="R36" s="3" t="s">
        <v>8344</v>
      </c>
      <c r="S36" s="23">
        <f t="shared" si="2"/>
        <v>41841.321770833332</v>
      </c>
      <c r="T36" s="23">
        <f t="shared" si="3"/>
        <v>41856.321770833332</v>
      </c>
      <c r="U36" s="3">
        <f t="shared" si="4"/>
        <v>2014</v>
      </c>
      <c r="V36" s="25">
        <f t="shared" si="5"/>
        <v>41841.321770833332</v>
      </c>
    </row>
    <row r="37" spans="1:22" ht="48" x14ac:dyDescent="0.2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3">
        <f t="shared" si="0"/>
        <v>166.5</v>
      </c>
      <c r="P37" s="3">
        <f t="shared" si="1"/>
        <v>59.46</v>
      </c>
      <c r="Q37" s="3" t="s">
        <v>8343</v>
      </c>
      <c r="R37" s="3" t="s">
        <v>8344</v>
      </c>
      <c r="S37" s="23">
        <f t="shared" si="2"/>
        <v>42098.291828703703</v>
      </c>
      <c r="T37" s="23">
        <f t="shared" si="3"/>
        <v>42122</v>
      </c>
      <c r="U37" s="3">
        <f t="shared" si="4"/>
        <v>2015</v>
      </c>
      <c r="V37" s="25">
        <f t="shared" si="5"/>
        <v>42098.291828703703</v>
      </c>
    </row>
    <row r="38" spans="1:22" ht="32" x14ac:dyDescent="0.2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3">
        <f t="shared" si="0"/>
        <v>142.15</v>
      </c>
      <c r="P38" s="3">
        <f t="shared" si="1"/>
        <v>193.84</v>
      </c>
      <c r="Q38" s="3" t="s">
        <v>8343</v>
      </c>
      <c r="R38" s="3" t="s">
        <v>8344</v>
      </c>
      <c r="S38" s="23">
        <f t="shared" si="2"/>
        <v>42068.307002314818</v>
      </c>
      <c r="T38" s="23">
        <f t="shared" si="3"/>
        <v>42098.265335648146</v>
      </c>
      <c r="U38" s="3">
        <f t="shared" si="4"/>
        <v>2015</v>
      </c>
      <c r="V38" s="25">
        <f t="shared" si="5"/>
        <v>42068.307002314818</v>
      </c>
    </row>
    <row r="39" spans="1:22" ht="48" x14ac:dyDescent="0.2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3">
        <f t="shared" si="0"/>
        <v>183.44</v>
      </c>
      <c r="P39" s="3">
        <f t="shared" si="1"/>
        <v>159.51</v>
      </c>
      <c r="Q39" s="3" t="s">
        <v>8343</v>
      </c>
      <c r="R39" s="3" t="s">
        <v>8344</v>
      </c>
      <c r="S39" s="23">
        <f t="shared" si="2"/>
        <v>42032.693043981482</v>
      </c>
      <c r="T39" s="23">
        <f t="shared" si="3"/>
        <v>42062.693043981482</v>
      </c>
      <c r="U39" s="3">
        <f t="shared" si="4"/>
        <v>2015</v>
      </c>
      <c r="V39" s="25">
        <f t="shared" si="5"/>
        <v>42032.693043981482</v>
      </c>
    </row>
    <row r="40" spans="1:22" ht="48" x14ac:dyDescent="0.2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3">
        <f t="shared" si="0"/>
        <v>110.04</v>
      </c>
      <c r="P40" s="3">
        <f t="shared" si="1"/>
        <v>41.68</v>
      </c>
      <c r="Q40" s="3" t="s">
        <v>8343</v>
      </c>
      <c r="R40" s="3" t="s">
        <v>8344</v>
      </c>
      <c r="S40" s="23">
        <f t="shared" si="2"/>
        <v>41375.057222222218</v>
      </c>
      <c r="T40" s="23">
        <f t="shared" si="3"/>
        <v>41405.057222222218</v>
      </c>
      <c r="U40" s="3">
        <f t="shared" si="4"/>
        <v>2013</v>
      </c>
      <c r="V40" s="25">
        <f t="shared" si="5"/>
        <v>41375.057222222218</v>
      </c>
    </row>
    <row r="41" spans="1:22" ht="64" x14ac:dyDescent="0.2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3">
        <f t="shared" si="0"/>
        <v>130.97999999999999</v>
      </c>
      <c r="P41" s="3">
        <f t="shared" si="1"/>
        <v>150.9</v>
      </c>
      <c r="Q41" s="3" t="s">
        <v>8343</v>
      </c>
      <c r="R41" s="3" t="s">
        <v>8344</v>
      </c>
      <c r="S41" s="23">
        <f t="shared" si="2"/>
        <v>41754.047083333331</v>
      </c>
      <c r="T41" s="23">
        <f t="shared" si="3"/>
        <v>41784.957638888889</v>
      </c>
      <c r="U41" s="3">
        <f t="shared" si="4"/>
        <v>2014</v>
      </c>
      <c r="V41" s="25">
        <f t="shared" si="5"/>
        <v>41754.047083333331</v>
      </c>
    </row>
    <row r="42" spans="1:22" ht="64" x14ac:dyDescent="0.2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3">
        <f t="shared" si="0"/>
        <v>101.35</v>
      </c>
      <c r="P42" s="3">
        <f t="shared" si="1"/>
        <v>126.69</v>
      </c>
      <c r="Q42" s="3" t="s">
        <v>8343</v>
      </c>
      <c r="R42" s="3" t="s">
        <v>8344</v>
      </c>
      <c r="S42" s="23">
        <f t="shared" si="2"/>
        <v>41789.21398148148</v>
      </c>
      <c r="T42" s="23">
        <f t="shared" si="3"/>
        <v>41809.166666666664</v>
      </c>
      <c r="U42" s="3">
        <f t="shared" si="4"/>
        <v>2014</v>
      </c>
      <c r="V42" s="25">
        <f t="shared" si="5"/>
        <v>41789.21398148148</v>
      </c>
    </row>
    <row r="43" spans="1:22" ht="48" x14ac:dyDescent="0.2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3">
        <f t="shared" si="0"/>
        <v>100</v>
      </c>
      <c r="P43" s="3">
        <f t="shared" si="1"/>
        <v>105.26</v>
      </c>
      <c r="Q43" s="3" t="s">
        <v>8343</v>
      </c>
      <c r="R43" s="3" t="s">
        <v>8344</v>
      </c>
      <c r="S43" s="23">
        <f t="shared" si="2"/>
        <v>41887.568912037037</v>
      </c>
      <c r="T43" s="23">
        <f t="shared" si="3"/>
        <v>41917.568912037037</v>
      </c>
      <c r="U43" s="3">
        <f t="shared" si="4"/>
        <v>2014</v>
      </c>
      <c r="V43" s="25">
        <f t="shared" si="5"/>
        <v>41887.568912037037</v>
      </c>
    </row>
    <row r="44" spans="1:22" ht="48" x14ac:dyDescent="0.2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3">
        <f t="shared" si="0"/>
        <v>141.86000000000001</v>
      </c>
      <c r="P44" s="3">
        <f t="shared" si="1"/>
        <v>117.51</v>
      </c>
      <c r="Q44" s="3" t="s">
        <v>8343</v>
      </c>
      <c r="R44" s="3" t="s">
        <v>8344</v>
      </c>
      <c r="S44" s="23">
        <f t="shared" si="2"/>
        <v>41971.639189814814</v>
      </c>
      <c r="T44" s="23">
        <f t="shared" si="3"/>
        <v>42001.639189814814</v>
      </c>
      <c r="U44" s="3">
        <f t="shared" si="4"/>
        <v>2014</v>
      </c>
      <c r="V44" s="25">
        <f t="shared" si="5"/>
        <v>41971.639189814814</v>
      </c>
    </row>
    <row r="45" spans="1:22" ht="48" x14ac:dyDescent="0.2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3">
        <f t="shared" si="0"/>
        <v>308.66000000000003</v>
      </c>
      <c r="P45" s="3">
        <f t="shared" si="1"/>
        <v>117.36</v>
      </c>
      <c r="Q45" s="3" t="s">
        <v>8343</v>
      </c>
      <c r="R45" s="3" t="s">
        <v>8344</v>
      </c>
      <c r="S45" s="23">
        <f t="shared" si="2"/>
        <v>41802.790347222224</v>
      </c>
      <c r="T45" s="23">
        <f t="shared" si="3"/>
        <v>41833</v>
      </c>
      <c r="U45" s="3">
        <f t="shared" si="4"/>
        <v>2014</v>
      </c>
      <c r="V45" s="25">
        <f t="shared" si="5"/>
        <v>41802.790347222224</v>
      </c>
    </row>
    <row r="46" spans="1:22" ht="64" x14ac:dyDescent="0.2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3">
        <f t="shared" si="0"/>
        <v>100</v>
      </c>
      <c r="P46" s="3">
        <f t="shared" si="1"/>
        <v>133.33000000000001</v>
      </c>
      <c r="Q46" s="3" t="s">
        <v>8343</v>
      </c>
      <c r="R46" s="3" t="s">
        <v>8344</v>
      </c>
      <c r="S46" s="23">
        <f t="shared" si="2"/>
        <v>41874.098807870374</v>
      </c>
      <c r="T46" s="23">
        <f t="shared" si="3"/>
        <v>41919.098807870374</v>
      </c>
      <c r="U46" s="3">
        <f t="shared" si="4"/>
        <v>2014</v>
      </c>
      <c r="V46" s="25">
        <f t="shared" si="5"/>
        <v>41874.098807870374</v>
      </c>
    </row>
    <row r="47" spans="1:22" ht="48" x14ac:dyDescent="0.2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3">
        <f t="shared" si="0"/>
        <v>120</v>
      </c>
      <c r="P47" s="3">
        <f t="shared" si="1"/>
        <v>98.36</v>
      </c>
      <c r="Q47" s="3" t="s">
        <v>8343</v>
      </c>
      <c r="R47" s="3" t="s">
        <v>8344</v>
      </c>
      <c r="S47" s="23">
        <f t="shared" si="2"/>
        <v>42457.623923611114</v>
      </c>
      <c r="T47" s="23">
        <f t="shared" si="3"/>
        <v>42487.623923611114</v>
      </c>
      <c r="U47" s="3">
        <f t="shared" si="4"/>
        <v>2016</v>
      </c>
      <c r="V47" s="25">
        <f t="shared" si="5"/>
        <v>42457.623923611114</v>
      </c>
    </row>
    <row r="48" spans="1:22" ht="48" x14ac:dyDescent="0.2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3">
        <f t="shared" si="0"/>
        <v>104.17</v>
      </c>
      <c r="P48" s="3">
        <f t="shared" si="1"/>
        <v>194.44</v>
      </c>
      <c r="Q48" s="3" t="s">
        <v>8343</v>
      </c>
      <c r="R48" s="3" t="s">
        <v>8344</v>
      </c>
      <c r="S48" s="23">
        <f t="shared" si="2"/>
        <v>42323.964976851858</v>
      </c>
      <c r="T48" s="23">
        <f t="shared" si="3"/>
        <v>42353.964976851858</v>
      </c>
      <c r="U48" s="3">
        <f t="shared" si="4"/>
        <v>2015</v>
      </c>
      <c r="V48" s="25">
        <f t="shared" si="5"/>
        <v>42323.964976851858</v>
      </c>
    </row>
    <row r="49" spans="1:22" ht="64" x14ac:dyDescent="0.2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3">
        <f t="shared" si="0"/>
        <v>107.61</v>
      </c>
      <c r="P49" s="3">
        <f t="shared" si="1"/>
        <v>76.87</v>
      </c>
      <c r="Q49" s="3" t="s">
        <v>8343</v>
      </c>
      <c r="R49" s="3" t="s">
        <v>8344</v>
      </c>
      <c r="S49" s="23">
        <f t="shared" si="2"/>
        <v>41932.819525462961</v>
      </c>
      <c r="T49" s="23">
        <f t="shared" si="3"/>
        <v>41992.861192129625</v>
      </c>
      <c r="U49" s="3">
        <f t="shared" si="4"/>
        <v>2014</v>
      </c>
      <c r="V49" s="25">
        <f t="shared" si="5"/>
        <v>41932.819525462961</v>
      </c>
    </row>
    <row r="50" spans="1:22" ht="48" x14ac:dyDescent="0.2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3">
        <f t="shared" si="0"/>
        <v>107.95</v>
      </c>
      <c r="P50" s="3">
        <f t="shared" si="1"/>
        <v>56.82</v>
      </c>
      <c r="Q50" s="3" t="s">
        <v>8343</v>
      </c>
      <c r="R50" s="3" t="s">
        <v>8344</v>
      </c>
      <c r="S50" s="23">
        <f t="shared" si="2"/>
        <v>42033.516898148147</v>
      </c>
      <c r="T50" s="23">
        <f t="shared" si="3"/>
        <v>42064.5</v>
      </c>
      <c r="U50" s="3">
        <f t="shared" si="4"/>
        <v>2015</v>
      </c>
      <c r="V50" s="25">
        <f t="shared" si="5"/>
        <v>42033.516898148147</v>
      </c>
    </row>
    <row r="51" spans="1:22" ht="32" x14ac:dyDescent="0.2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3">
        <f t="shared" si="0"/>
        <v>100</v>
      </c>
      <c r="P51" s="3">
        <f t="shared" si="1"/>
        <v>137.93</v>
      </c>
      <c r="Q51" s="3" t="s">
        <v>8343</v>
      </c>
      <c r="R51" s="3" t="s">
        <v>8344</v>
      </c>
      <c r="S51" s="23">
        <f t="shared" si="2"/>
        <v>42271.176446759258</v>
      </c>
      <c r="T51" s="23">
        <f t="shared" si="3"/>
        <v>42301.176446759258</v>
      </c>
      <c r="U51" s="3">
        <f t="shared" si="4"/>
        <v>2015</v>
      </c>
      <c r="V51" s="25">
        <f t="shared" si="5"/>
        <v>42271.176446759258</v>
      </c>
    </row>
    <row r="52" spans="1:22" ht="48" x14ac:dyDescent="0.2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3">
        <f t="shared" si="0"/>
        <v>100</v>
      </c>
      <c r="P52" s="3">
        <f t="shared" si="1"/>
        <v>27.27</v>
      </c>
      <c r="Q52" s="3" t="s">
        <v>8343</v>
      </c>
      <c r="R52" s="3" t="s">
        <v>8344</v>
      </c>
      <c r="S52" s="23">
        <f t="shared" si="2"/>
        <v>41995.752986111111</v>
      </c>
      <c r="T52" s="23">
        <f t="shared" si="3"/>
        <v>42034.708333333328</v>
      </c>
      <c r="U52" s="3">
        <f t="shared" si="4"/>
        <v>2014</v>
      </c>
      <c r="V52" s="25">
        <f t="shared" si="5"/>
        <v>41995.752986111111</v>
      </c>
    </row>
    <row r="53" spans="1:22" ht="48" x14ac:dyDescent="0.2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3">
        <f t="shared" si="0"/>
        <v>128.02000000000001</v>
      </c>
      <c r="P53" s="3">
        <f t="shared" si="1"/>
        <v>118.34</v>
      </c>
      <c r="Q53" s="3" t="s">
        <v>8343</v>
      </c>
      <c r="R53" s="3" t="s">
        <v>8344</v>
      </c>
      <c r="S53" s="23">
        <f t="shared" si="2"/>
        <v>42196.928668981483</v>
      </c>
      <c r="T53" s="23">
        <f t="shared" si="3"/>
        <v>42226.928668981483</v>
      </c>
      <c r="U53" s="3">
        <f t="shared" si="4"/>
        <v>2015</v>
      </c>
      <c r="V53" s="25">
        <f t="shared" si="5"/>
        <v>42196.928668981483</v>
      </c>
    </row>
    <row r="54" spans="1:22" ht="48" x14ac:dyDescent="0.2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3">
        <f t="shared" si="0"/>
        <v>116.21</v>
      </c>
      <c r="P54" s="3">
        <f t="shared" si="1"/>
        <v>223.48</v>
      </c>
      <c r="Q54" s="3" t="s">
        <v>8343</v>
      </c>
      <c r="R54" s="3" t="s">
        <v>8344</v>
      </c>
      <c r="S54" s="23">
        <f t="shared" si="2"/>
        <v>41807.701921296299</v>
      </c>
      <c r="T54" s="23">
        <f t="shared" si="3"/>
        <v>41837.701921296299</v>
      </c>
      <c r="U54" s="3">
        <f t="shared" si="4"/>
        <v>2014</v>
      </c>
      <c r="V54" s="25">
        <f t="shared" si="5"/>
        <v>41807.701921296299</v>
      </c>
    </row>
    <row r="55" spans="1:22" ht="32" x14ac:dyDescent="0.2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3">
        <f t="shared" si="0"/>
        <v>109.63</v>
      </c>
      <c r="P55" s="3">
        <f t="shared" si="1"/>
        <v>28.11</v>
      </c>
      <c r="Q55" s="3" t="s">
        <v>8343</v>
      </c>
      <c r="R55" s="3" t="s">
        <v>8344</v>
      </c>
      <c r="S55" s="23">
        <f t="shared" si="2"/>
        <v>41719.549131944441</v>
      </c>
      <c r="T55" s="23">
        <f t="shared" si="3"/>
        <v>41733.916666666664</v>
      </c>
      <c r="U55" s="3">
        <f t="shared" si="4"/>
        <v>2014</v>
      </c>
      <c r="V55" s="25">
        <f t="shared" si="5"/>
        <v>41719.549131944441</v>
      </c>
    </row>
    <row r="56" spans="1:22" ht="64" x14ac:dyDescent="0.2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3">
        <f t="shared" si="0"/>
        <v>101</v>
      </c>
      <c r="P56" s="3">
        <f t="shared" si="1"/>
        <v>194.23</v>
      </c>
      <c r="Q56" s="3" t="s">
        <v>8343</v>
      </c>
      <c r="R56" s="3" t="s">
        <v>8344</v>
      </c>
      <c r="S56" s="23">
        <f t="shared" si="2"/>
        <v>42333.713206018518</v>
      </c>
      <c r="T56" s="23">
        <f t="shared" si="3"/>
        <v>42363.713206018518</v>
      </c>
      <c r="U56" s="3">
        <f t="shared" si="4"/>
        <v>2015</v>
      </c>
      <c r="V56" s="25">
        <f t="shared" si="5"/>
        <v>42333.713206018518</v>
      </c>
    </row>
    <row r="57" spans="1:22" ht="48" x14ac:dyDescent="0.2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3">
        <f t="shared" si="0"/>
        <v>128.94999999999999</v>
      </c>
      <c r="P57" s="3">
        <f t="shared" si="1"/>
        <v>128.94999999999999</v>
      </c>
      <c r="Q57" s="3" t="s">
        <v>8343</v>
      </c>
      <c r="R57" s="3" t="s">
        <v>8344</v>
      </c>
      <c r="S57" s="23">
        <f t="shared" si="2"/>
        <v>42496.968935185185</v>
      </c>
      <c r="T57" s="23">
        <f t="shared" si="3"/>
        <v>42517.968935185185</v>
      </c>
      <c r="U57" s="3">
        <f t="shared" si="4"/>
        <v>2016</v>
      </c>
      <c r="V57" s="25">
        <f t="shared" si="5"/>
        <v>42496.968935185185</v>
      </c>
    </row>
    <row r="58" spans="1:22" ht="32" x14ac:dyDescent="0.2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3">
        <f t="shared" si="0"/>
        <v>107.26</v>
      </c>
      <c r="P58" s="3">
        <f t="shared" si="1"/>
        <v>49.32</v>
      </c>
      <c r="Q58" s="3" t="s">
        <v>8343</v>
      </c>
      <c r="R58" s="3" t="s">
        <v>8344</v>
      </c>
      <c r="S58" s="23">
        <f t="shared" si="2"/>
        <v>42149.548888888887</v>
      </c>
      <c r="T58" s="23">
        <f t="shared" si="3"/>
        <v>42163.666666666672</v>
      </c>
      <c r="U58" s="3">
        <f t="shared" si="4"/>
        <v>2015</v>
      </c>
      <c r="V58" s="25">
        <f t="shared" si="5"/>
        <v>42149.548888888887</v>
      </c>
    </row>
    <row r="59" spans="1:22" ht="48" x14ac:dyDescent="0.2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3">
        <f t="shared" si="0"/>
        <v>101.9</v>
      </c>
      <c r="P59" s="3">
        <f t="shared" si="1"/>
        <v>221.52</v>
      </c>
      <c r="Q59" s="3" t="s">
        <v>8343</v>
      </c>
      <c r="R59" s="3" t="s">
        <v>8344</v>
      </c>
      <c r="S59" s="23">
        <f t="shared" si="2"/>
        <v>42089.83289351852</v>
      </c>
      <c r="T59" s="23">
        <f t="shared" si="3"/>
        <v>42119.83289351852</v>
      </c>
      <c r="U59" s="3">
        <f t="shared" si="4"/>
        <v>2015</v>
      </c>
      <c r="V59" s="25">
        <f t="shared" si="5"/>
        <v>42089.83289351852</v>
      </c>
    </row>
    <row r="60" spans="1:22" ht="48" x14ac:dyDescent="0.2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3">
        <f t="shared" si="0"/>
        <v>102.91</v>
      </c>
      <c r="P60" s="3">
        <f t="shared" si="1"/>
        <v>137.21</v>
      </c>
      <c r="Q60" s="3" t="s">
        <v>8343</v>
      </c>
      <c r="R60" s="3" t="s">
        <v>8344</v>
      </c>
      <c r="S60" s="23">
        <f t="shared" si="2"/>
        <v>41932.745046296295</v>
      </c>
      <c r="T60" s="23">
        <f t="shared" si="3"/>
        <v>41962.786712962959</v>
      </c>
      <c r="U60" s="3">
        <f t="shared" si="4"/>
        <v>2014</v>
      </c>
      <c r="V60" s="25">
        <f t="shared" si="5"/>
        <v>41932.745046296295</v>
      </c>
    </row>
    <row r="61" spans="1:22" ht="48" x14ac:dyDescent="0.2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3">
        <f t="shared" si="0"/>
        <v>100.13</v>
      </c>
      <c r="P61" s="3">
        <f t="shared" si="1"/>
        <v>606.82000000000005</v>
      </c>
      <c r="Q61" s="3" t="s">
        <v>8343</v>
      </c>
      <c r="R61" s="3" t="s">
        <v>8344</v>
      </c>
      <c r="S61" s="23">
        <f t="shared" si="2"/>
        <v>42230.23583333334</v>
      </c>
      <c r="T61" s="23">
        <f t="shared" si="3"/>
        <v>42261.875</v>
      </c>
      <c r="U61" s="3">
        <f t="shared" si="4"/>
        <v>2015</v>
      </c>
      <c r="V61" s="25">
        <f t="shared" si="5"/>
        <v>42230.23583333334</v>
      </c>
    </row>
    <row r="62" spans="1:22" ht="48" x14ac:dyDescent="0.2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3">
        <f t="shared" si="0"/>
        <v>103.3</v>
      </c>
      <c r="P62" s="3">
        <f t="shared" si="1"/>
        <v>43.04</v>
      </c>
      <c r="Q62" s="3" t="s">
        <v>8343</v>
      </c>
      <c r="R62" s="3" t="s">
        <v>8344</v>
      </c>
      <c r="S62" s="23">
        <f t="shared" si="2"/>
        <v>41701.901817129627</v>
      </c>
      <c r="T62" s="23">
        <f t="shared" si="3"/>
        <v>41721</v>
      </c>
      <c r="U62" s="3">
        <f t="shared" si="4"/>
        <v>2014</v>
      </c>
      <c r="V62" s="25">
        <f t="shared" si="5"/>
        <v>41701.901817129627</v>
      </c>
    </row>
    <row r="63" spans="1:22" ht="48" x14ac:dyDescent="0.2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3">
        <f t="shared" si="0"/>
        <v>148.30000000000001</v>
      </c>
      <c r="P63" s="3">
        <f t="shared" si="1"/>
        <v>322.39</v>
      </c>
      <c r="Q63" s="3" t="s">
        <v>8343</v>
      </c>
      <c r="R63" s="3" t="s">
        <v>8345</v>
      </c>
      <c r="S63" s="23">
        <f t="shared" si="2"/>
        <v>41409.814317129632</v>
      </c>
      <c r="T63" s="23">
        <f t="shared" si="3"/>
        <v>41431.814317129632</v>
      </c>
      <c r="U63" s="3">
        <f t="shared" si="4"/>
        <v>2013</v>
      </c>
      <c r="V63" s="25">
        <f t="shared" si="5"/>
        <v>41409.814317129632</v>
      </c>
    </row>
    <row r="64" spans="1:22" ht="48" x14ac:dyDescent="0.2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3">
        <f t="shared" si="0"/>
        <v>154.72999999999999</v>
      </c>
      <c r="P64" s="3">
        <f t="shared" si="1"/>
        <v>96.71</v>
      </c>
      <c r="Q64" s="3" t="s">
        <v>8343</v>
      </c>
      <c r="R64" s="3" t="s">
        <v>8345</v>
      </c>
      <c r="S64" s="23">
        <f t="shared" si="2"/>
        <v>41311.799513888887</v>
      </c>
      <c r="T64" s="23">
        <f t="shared" si="3"/>
        <v>41336.799513888887</v>
      </c>
      <c r="U64" s="3">
        <f t="shared" si="4"/>
        <v>2013</v>
      </c>
      <c r="V64" s="25">
        <f t="shared" si="5"/>
        <v>41311.799513888887</v>
      </c>
    </row>
    <row r="65" spans="1:22" ht="48" x14ac:dyDescent="0.2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3">
        <f t="shared" si="0"/>
        <v>113.52</v>
      </c>
      <c r="P65" s="3">
        <f t="shared" si="1"/>
        <v>35.47</v>
      </c>
      <c r="Q65" s="3" t="s">
        <v>8343</v>
      </c>
      <c r="R65" s="3" t="s">
        <v>8345</v>
      </c>
      <c r="S65" s="23">
        <f t="shared" si="2"/>
        <v>41612.912187499998</v>
      </c>
      <c r="T65" s="23">
        <f t="shared" si="3"/>
        <v>41636.207638888889</v>
      </c>
      <c r="U65" s="3">
        <f t="shared" si="4"/>
        <v>2013</v>
      </c>
      <c r="V65" s="25">
        <f t="shared" si="5"/>
        <v>41612.912187499998</v>
      </c>
    </row>
    <row r="66" spans="1:22" ht="64" x14ac:dyDescent="0.2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3">
        <f t="shared" si="0"/>
        <v>173.33</v>
      </c>
      <c r="P66" s="3">
        <f t="shared" si="1"/>
        <v>86.67</v>
      </c>
      <c r="Q66" s="3" t="s">
        <v>8343</v>
      </c>
      <c r="R66" s="3" t="s">
        <v>8345</v>
      </c>
      <c r="S66" s="23">
        <f t="shared" si="2"/>
        <v>41433.01829861111</v>
      </c>
      <c r="T66" s="23">
        <f t="shared" si="3"/>
        <v>41463.01829861111</v>
      </c>
      <c r="U66" s="3">
        <f t="shared" si="4"/>
        <v>2013</v>
      </c>
      <c r="V66" s="25">
        <f t="shared" si="5"/>
        <v>41433.01829861111</v>
      </c>
    </row>
    <row r="67" spans="1:22" ht="48" x14ac:dyDescent="0.2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3">
        <f t="shared" ref="O67:O130" si="6">ROUND((E67/D67)*100,2)</f>
        <v>107.53</v>
      </c>
      <c r="P67" s="3">
        <f t="shared" ref="P67:P130" si="7">ROUND(E67/L67,2)</f>
        <v>132.05000000000001</v>
      </c>
      <c r="Q67" s="3" t="s">
        <v>8343</v>
      </c>
      <c r="R67" s="3" t="s">
        <v>8345</v>
      </c>
      <c r="S67" s="23">
        <f t="shared" ref="S67:S130" si="8">(((J67/60)/60)/24)+DATE(1970,1,1)</f>
        <v>41835.821226851855</v>
      </c>
      <c r="T67" s="23">
        <f t="shared" ref="T67:T130" si="9">(((I67/60)/60)/24)+DATE(1970,1,1)</f>
        <v>41862.249305555553</v>
      </c>
      <c r="U67" s="3">
        <f t="shared" ref="U67:U130" si="10">YEAR(S67)</f>
        <v>2014</v>
      </c>
      <c r="V67" s="25">
        <f t="shared" ref="V67:V130" si="11">S67</f>
        <v>41835.821226851855</v>
      </c>
    </row>
    <row r="68" spans="1:22" ht="32" x14ac:dyDescent="0.2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3">
        <f t="shared" si="6"/>
        <v>118.6</v>
      </c>
      <c r="P68" s="3">
        <f t="shared" si="7"/>
        <v>91.23</v>
      </c>
      <c r="Q68" s="3" t="s">
        <v>8343</v>
      </c>
      <c r="R68" s="3" t="s">
        <v>8345</v>
      </c>
      <c r="S68" s="23">
        <f t="shared" si="8"/>
        <v>42539.849768518514</v>
      </c>
      <c r="T68" s="23">
        <f t="shared" si="9"/>
        <v>42569.849768518514</v>
      </c>
      <c r="U68" s="3">
        <f t="shared" si="10"/>
        <v>2016</v>
      </c>
      <c r="V68" s="25">
        <f t="shared" si="11"/>
        <v>42539.849768518514</v>
      </c>
    </row>
    <row r="69" spans="1:22" ht="48" x14ac:dyDescent="0.2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3">
        <f t="shared" si="6"/>
        <v>116.25</v>
      </c>
      <c r="P69" s="3">
        <f t="shared" si="7"/>
        <v>116.25</v>
      </c>
      <c r="Q69" s="3" t="s">
        <v>8343</v>
      </c>
      <c r="R69" s="3" t="s">
        <v>8345</v>
      </c>
      <c r="S69" s="23">
        <f t="shared" si="8"/>
        <v>41075.583379629628</v>
      </c>
      <c r="T69" s="23">
        <f t="shared" si="9"/>
        <v>41105.583379629628</v>
      </c>
      <c r="U69" s="3">
        <f t="shared" si="10"/>
        <v>2012</v>
      </c>
      <c r="V69" s="25">
        <f t="shared" si="11"/>
        <v>41075.583379629628</v>
      </c>
    </row>
    <row r="70" spans="1:22" ht="64" x14ac:dyDescent="0.2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3">
        <f t="shared" si="6"/>
        <v>127.17</v>
      </c>
      <c r="P70" s="3">
        <f t="shared" si="7"/>
        <v>21.19</v>
      </c>
      <c r="Q70" s="3" t="s">
        <v>8343</v>
      </c>
      <c r="R70" s="3" t="s">
        <v>8345</v>
      </c>
      <c r="S70" s="23">
        <f t="shared" si="8"/>
        <v>41663.569340277776</v>
      </c>
      <c r="T70" s="23">
        <f t="shared" si="9"/>
        <v>41693.569340277776</v>
      </c>
      <c r="U70" s="3">
        <f t="shared" si="10"/>
        <v>2014</v>
      </c>
      <c r="V70" s="25">
        <f t="shared" si="11"/>
        <v>41663.569340277776</v>
      </c>
    </row>
    <row r="71" spans="1:22" ht="64" x14ac:dyDescent="0.2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3">
        <f t="shared" si="6"/>
        <v>110.94</v>
      </c>
      <c r="P71" s="3">
        <f t="shared" si="7"/>
        <v>62.33</v>
      </c>
      <c r="Q71" s="3" t="s">
        <v>8343</v>
      </c>
      <c r="R71" s="3" t="s">
        <v>8345</v>
      </c>
      <c r="S71" s="23">
        <f t="shared" si="8"/>
        <v>40786.187789351854</v>
      </c>
      <c r="T71" s="23">
        <f t="shared" si="9"/>
        <v>40818.290972222225</v>
      </c>
      <c r="U71" s="3">
        <f t="shared" si="10"/>
        <v>2011</v>
      </c>
      <c r="V71" s="25">
        <f t="shared" si="11"/>
        <v>40786.187789351854</v>
      </c>
    </row>
    <row r="72" spans="1:22" ht="48" x14ac:dyDescent="0.2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3">
        <f t="shared" si="6"/>
        <v>127.2</v>
      </c>
      <c r="P72" s="3">
        <f t="shared" si="7"/>
        <v>37.409999999999997</v>
      </c>
      <c r="Q72" s="3" t="s">
        <v>8343</v>
      </c>
      <c r="R72" s="3" t="s">
        <v>8345</v>
      </c>
      <c r="S72" s="23">
        <f t="shared" si="8"/>
        <v>40730.896354166667</v>
      </c>
      <c r="T72" s="23">
        <f t="shared" si="9"/>
        <v>40790.896354166667</v>
      </c>
      <c r="U72" s="3">
        <f t="shared" si="10"/>
        <v>2011</v>
      </c>
      <c r="V72" s="25">
        <f t="shared" si="11"/>
        <v>40730.896354166667</v>
      </c>
    </row>
    <row r="73" spans="1:22" ht="48" x14ac:dyDescent="0.2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3">
        <f t="shared" si="6"/>
        <v>123.94</v>
      </c>
      <c r="P73" s="3">
        <f t="shared" si="7"/>
        <v>69.72</v>
      </c>
      <c r="Q73" s="3" t="s">
        <v>8343</v>
      </c>
      <c r="R73" s="3" t="s">
        <v>8345</v>
      </c>
      <c r="S73" s="23">
        <f t="shared" si="8"/>
        <v>40997.271493055552</v>
      </c>
      <c r="T73" s="23">
        <f t="shared" si="9"/>
        <v>41057.271493055552</v>
      </c>
      <c r="U73" s="3">
        <f t="shared" si="10"/>
        <v>2012</v>
      </c>
      <c r="V73" s="25">
        <f t="shared" si="11"/>
        <v>40997.271493055552</v>
      </c>
    </row>
    <row r="74" spans="1:22" ht="48" x14ac:dyDescent="0.2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3">
        <f t="shared" si="6"/>
        <v>108.41</v>
      </c>
      <c r="P74" s="3">
        <f t="shared" si="7"/>
        <v>58.17</v>
      </c>
      <c r="Q74" s="3" t="s">
        <v>8343</v>
      </c>
      <c r="R74" s="3" t="s">
        <v>8345</v>
      </c>
      <c r="S74" s="23">
        <f t="shared" si="8"/>
        <v>41208.010196759256</v>
      </c>
      <c r="T74" s="23">
        <f t="shared" si="9"/>
        <v>41228</v>
      </c>
      <c r="U74" s="3">
        <f t="shared" si="10"/>
        <v>2012</v>
      </c>
      <c r="V74" s="25">
        <f t="shared" si="11"/>
        <v>41208.010196759256</v>
      </c>
    </row>
    <row r="75" spans="1:22" ht="48" x14ac:dyDescent="0.2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3">
        <f t="shared" si="6"/>
        <v>100</v>
      </c>
      <c r="P75" s="3">
        <f t="shared" si="7"/>
        <v>50</v>
      </c>
      <c r="Q75" s="3" t="s">
        <v>8343</v>
      </c>
      <c r="R75" s="3" t="s">
        <v>8345</v>
      </c>
      <c r="S75" s="23">
        <f t="shared" si="8"/>
        <v>40587.75675925926</v>
      </c>
      <c r="T75" s="23">
        <f t="shared" si="9"/>
        <v>40666.165972222225</v>
      </c>
      <c r="U75" s="3">
        <f t="shared" si="10"/>
        <v>2011</v>
      </c>
      <c r="V75" s="25">
        <f t="shared" si="11"/>
        <v>40587.75675925926</v>
      </c>
    </row>
    <row r="76" spans="1:22" ht="48" x14ac:dyDescent="0.2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3">
        <f t="shared" si="6"/>
        <v>112.93</v>
      </c>
      <c r="P76" s="3">
        <f t="shared" si="7"/>
        <v>19.47</v>
      </c>
      <c r="Q76" s="3" t="s">
        <v>8343</v>
      </c>
      <c r="R76" s="3" t="s">
        <v>8345</v>
      </c>
      <c r="S76" s="23">
        <f t="shared" si="8"/>
        <v>42360.487210648149</v>
      </c>
      <c r="T76" s="23">
        <f t="shared" si="9"/>
        <v>42390.487210648149</v>
      </c>
      <c r="U76" s="3">
        <f t="shared" si="10"/>
        <v>2015</v>
      </c>
      <c r="V76" s="25">
        <f t="shared" si="11"/>
        <v>42360.487210648149</v>
      </c>
    </row>
    <row r="77" spans="1:22" ht="48" x14ac:dyDescent="0.2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3">
        <f t="shared" si="6"/>
        <v>115.43</v>
      </c>
      <c r="P77" s="3">
        <f t="shared" si="7"/>
        <v>85.96</v>
      </c>
      <c r="Q77" s="3" t="s">
        <v>8343</v>
      </c>
      <c r="R77" s="3" t="s">
        <v>8345</v>
      </c>
      <c r="S77" s="23">
        <f t="shared" si="8"/>
        <v>41357.209166666667</v>
      </c>
      <c r="T77" s="23">
        <f t="shared" si="9"/>
        <v>41387.209166666667</v>
      </c>
      <c r="U77" s="3">
        <f t="shared" si="10"/>
        <v>2013</v>
      </c>
      <c r="V77" s="25">
        <f t="shared" si="11"/>
        <v>41357.209166666667</v>
      </c>
    </row>
    <row r="78" spans="1:22" ht="48" x14ac:dyDescent="0.2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3">
        <f t="shared" si="6"/>
        <v>153.33000000000001</v>
      </c>
      <c r="P78" s="3">
        <f t="shared" si="7"/>
        <v>30.67</v>
      </c>
      <c r="Q78" s="3" t="s">
        <v>8343</v>
      </c>
      <c r="R78" s="3" t="s">
        <v>8345</v>
      </c>
      <c r="S78" s="23">
        <f t="shared" si="8"/>
        <v>40844.691643518519</v>
      </c>
      <c r="T78" s="23">
        <f t="shared" si="9"/>
        <v>40904.733310185184</v>
      </c>
      <c r="U78" s="3">
        <f t="shared" si="10"/>
        <v>2011</v>
      </c>
      <c r="V78" s="25">
        <f t="shared" si="11"/>
        <v>40844.691643518519</v>
      </c>
    </row>
    <row r="79" spans="1:22" ht="48" x14ac:dyDescent="0.2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3">
        <f t="shared" si="6"/>
        <v>392.5</v>
      </c>
      <c r="P79" s="3">
        <f t="shared" si="7"/>
        <v>60.38</v>
      </c>
      <c r="Q79" s="3" t="s">
        <v>8343</v>
      </c>
      <c r="R79" s="3" t="s">
        <v>8345</v>
      </c>
      <c r="S79" s="23">
        <f t="shared" si="8"/>
        <v>40997.144872685189</v>
      </c>
      <c r="T79" s="23">
        <f t="shared" si="9"/>
        <v>41050.124305555553</v>
      </c>
      <c r="U79" s="3">
        <f t="shared" si="10"/>
        <v>2012</v>
      </c>
      <c r="V79" s="25">
        <f t="shared" si="11"/>
        <v>40997.144872685189</v>
      </c>
    </row>
    <row r="80" spans="1:22" ht="96" x14ac:dyDescent="0.2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3">
        <f t="shared" si="6"/>
        <v>2702</v>
      </c>
      <c r="P80" s="3">
        <f t="shared" si="7"/>
        <v>38.6</v>
      </c>
      <c r="Q80" s="3" t="s">
        <v>8343</v>
      </c>
      <c r="R80" s="3" t="s">
        <v>8345</v>
      </c>
      <c r="S80" s="23">
        <f t="shared" si="8"/>
        <v>42604.730567129634</v>
      </c>
      <c r="T80" s="23">
        <f t="shared" si="9"/>
        <v>42614.730567129634</v>
      </c>
      <c r="U80" s="3">
        <f t="shared" si="10"/>
        <v>2016</v>
      </c>
      <c r="V80" s="25">
        <f t="shared" si="11"/>
        <v>42604.730567129634</v>
      </c>
    </row>
    <row r="81" spans="1:22" ht="48" x14ac:dyDescent="0.2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3">
        <f t="shared" si="6"/>
        <v>127</v>
      </c>
      <c r="P81" s="3">
        <f t="shared" si="7"/>
        <v>40.270000000000003</v>
      </c>
      <c r="Q81" s="3" t="s">
        <v>8343</v>
      </c>
      <c r="R81" s="3" t="s">
        <v>8345</v>
      </c>
      <c r="S81" s="23">
        <f t="shared" si="8"/>
        <v>41724.776539351849</v>
      </c>
      <c r="T81" s="23">
        <f t="shared" si="9"/>
        <v>41754.776539351849</v>
      </c>
      <c r="U81" s="3">
        <f t="shared" si="10"/>
        <v>2014</v>
      </c>
      <c r="V81" s="25">
        <f t="shared" si="11"/>
        <v>41724.776539351849</v>
      </c>
    </row>
    <row r="82" spans="1:22" ht="48" x14ac:dyDescent="0.2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3">
        <f t="shared" si="6"/>
        <v>107.25</v>
      </c>
      <c r="P82" s="3">
        <f t="shared" si="7"/>
        <v>273.83</v>
      </c>
      <c r="Q82" s="3" t="s">
        <v>8343</v>
      </c>
      <c r="R82" s="3" t="s">
        <v>8345</v>
      </c>
      <c r="S82" s="23">
        <f t="shared" si="8"/>
        <v>41583.083981481483</v>
      </c>
      <c r="T82" s="23">
        <f t="shared" si="9"/>
        <v>41618.083981481483</v>
      </c>
      <c r="U82" s="3">
        <f t="shared" si="10"/>
        <v>2013</v>
      </c>
      <c r="V82" s="25">
        <f t="shared" si="11"/>
        <v>41583.083981481483</v>
      </c>
    </row>
    <row r="83" spans="1:22" ht="48" x14ac:dyDescent="0.2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3">
        <f t="shared" si="6"/>
        <v>198</v>
      </c>
      <c r="P83" s="3">
        <f t="shared" si="7"/>
        <v>53.04</v>
      </c>
      <c r="Q83" s="3" t="s">
        <v>8343</v>
      </c>
      <c r="R83" s="3" t="s">
        <v>8345</v>
      </c>
      <c r="S83" s="23">
        <f t="shared" si="8"/>
        <v>41100.158877314818</v>
      </c>
      <c r="T83" s="23">
        <f t="shared" si="9"/>
        <v>41104.126388888886</v>
      </c>
      <c r="U83" s="3">
        <f t="shared" si="10"/>
        <v>2012</v>
      </c>
      <c r="V83" s="25">
        <f t="shared" si="11"/>
        <v>41100.158877314818</v>
      </c>
    </row>
    <row r="84" spans="1:22" ht="48" x14ac:dyDescent="0.2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3">
        <f t="shared" si="6"/>
        <v>100.01</v>
      </c>
      <c r="P84" s="3">
        <f t="shared" si="7"/>
        <v>40.01</v>
      </c>
      <c r="Q84" s="3" t="s">
        <v>8343</v>
      </c>
      <c r="R84" s="3" t="s">
        <v>8345</v>
      </c>
      <c r="S84" s="23">
        <f t="shared" si="8"/>
        <v>40795.820150462961</v>
      </c>
      <c r="T84" s="23">
        <f t="shared" si="9"/>
        <v>40825.820150462961</v>
      </c>
      <c r="U84" s="3">
        <f t="shared" si="10"/>
        <v>2011</v>
      </c>
      <c r="V84" s="25">
        <f t="shared" si="11"/>
        <v>40795.820150462961</v>
      </c>
    </row>
    <row r="85" spans="1:22" ht="48" x14ac:dyDescent="0.2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3">
        <f t="shared" si="6"/>
        <v>102.5</v>
      </c>
      <c r="P85" s="3">
        <f t="shared" si="7"/>
        <v>15.77</v>
      </c>
      <c r="Q85" s="3" t="s">
        <v>8343</v>
      </c>
      <c r="R85" s="3" t="s">
        <v>8345</v>
      </c>
      <c r="S85" s="23">
        <f t="shared" si="8"/>
        <v>42042.615613425922</v>
      </c>
      <c r="T85" s="23">
        <f t="shared" si="9"/>
        <v>42057.479166666672</v>
      </c>
      <c r="U85" s="3">
        <f t="shared" si="10"/>
        <v>2015</v>
      </c>
      <c r="V85" s="25">
        <f t="shared" si="11"/>
        <v>42042.615613425922</v>
      </c>
    </row>
    <row r="86" spans="1:22" ht="48" x14ac:dyDescent="0.2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3">
        <f t="shared" si="6"/>
        <v>100</v>
      </c>
      <c r="P86" s="3">
        <f t="shared" si="7"/>
        <v>71.430000000000007</v>
      </c>
      <c r="Q86" s="3" t="s">
        <v>8343</v>
      </c>
      <c r="R86" s="3" t="s">
        <v>8345</v>
      </c>
      <c r="S86" s="23">
        <f t="shared" si="8"/>
        <v>40648.757939814815</v>
      </c>
      <c r="T86" s="23">
        <f t="shared" si="9"/>
        <v>40678.757939814815</v>
      </c>
      <c r="U86" s="3">
        <f t="shared" si="10"/>
        <v>2011</v>
      </c>
      <c r="V86" s="25">
        <f t="shared" si="11"/>
        <v>40648.757939814815</v>
      </c>
    </row>
    <row r="87" spans="1:22" ht="48" x14ac:dyDescent="0.2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3">
        <f t="shared" si="6"/>
        <v>125.5</v>
      </c>
      <c r="P87" s="3">
        <f t="shared" si="7"/>
        <v>71.709999999999994</v>
      </c>
      <c r="Q87" s="3" t="s">
        <v>8343</v>
      </c>
      <c r="R87" s="3" t="s">
        <v>8345</v>
      </c>
      <c r="S87" s="23">
        <f t="shared" si="8"/>
        <v>40779.125428240739</v>
      </c>
      <c r="T87" s="23">
        <f t="shared" si="9"/>
        <v>40809.125428240739</v>
      </c>
      <c r="U87" s="3">
        <f t="shared" si="10"/>
        <v>2011</v>
      </c>
      <c r="V87" s="25">
        <f t="shared" si="11"/>
        <v>40779.125428240739</v>
      </c>
    </row>
    <row r="88" spans="1:22" ht="64" x14ac:dyDescent="0.2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3">
        <f t="shared" si="6"/>
        <v>106.47</v>
      </c>
      <c r="P88" s="3">
        <f t="shared" si="7"/>
        <v>375.76</v>
      </c>
      <c r="Q88" s="3" t="s">
        <v>8343</v>
      </c>
      <c r="R88" s="3" t="s">
        <v>8345</v>
      </c>
      <c r="S88" s="23">
        <f t="shared" si="8"/>
        <v>42291.556076388893</v>
      </c>
      <c r="T88" s="23">
        <f t="shared" si="9"/>
        <v>42365.59774305555</v>
      </c>
      <c r="U88" s="3">
        <f t="shared" si="10"/>
        <v>2015</v>
      </c>
      <c r="V88" s="25">
        <f t="shared" si="11"/>
        <v>42291.556076388893</v>
      </c>
    </row>
    <row r="89" spans="1:22" ht="48" x14ac:dyDescent="0.2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3">
        <f t="shared" si="6"/>
        <v>104.6</v>
      </c>
      <c r="P89" s="3">
        <f t="shared" si="7"/>
        <v>104.6</v>
      </c>
      <c r="Q89" s="3" t="s">
        <v>8343</v>
      </c>
      <c r="R89" s="3" t="s">
        <v>8345</v>
      </c>
      <c r="S89" s="23">
        <f t="shared" si="8"/>
        <v>40322.53938657407</v>
      </c>
      <c r="T89" s="23">
        <f t="shared" si="9"/>
        <v>40332.070138888892</v>
      </c>
      <c r="U89" s="3">
        <f t="shared" si="10"/>
        <v>2010</v>
      </c>
      <c r="V89" s="25">
        <f t="shared" si="11"/>
        <v>40322.53938657407</v>
      </c>
    </row>
    <row r="90" spans="1:22" ht="64" x14ac:dyDescent="0.2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3">
        <f t="shared" si="6"/>
        <v>102.86</v>
      </c>
      <c r="P90" s="3">
        <f t="shared" si="7"/>
        <v>60</v>
      </c>
      <c r="Q90" s="3" t="s">
        <v>8343</v>
      </c>
      <c r="R90" s="3" t="s">
        <v>8345</v>
      </c>
      <c r="S90" s="23">
        <f t="shared" si="8"/>
        <v>41786.65892361111</v>
      </c>
      <c r="T90" s="23">
        <f t="shared" si="9"/>
        <v>41812.65892361111</v>
      </c>
      <c r="U90" s="3">
        <f t="shared" si="10"/>
        <v>2014</v>
      </c>
      <c r="V90" s="25">
        <f t="shared" si="11"/>
        <v>41786.65892361111</v>
      </c>
    </row>
    <row r="91" spans="1:22" ht="48" x14ac:dyDescent="0.2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3">
        <f t="shared" si="6"/>
        <v>115.07</v>
      </c>
      <c r="P91" s="3">
        <f t="shared" si="7"/>
        <v>123.29</v>
      </c>
      <c r="Q91" s="3" t="s">
        <v>8343</v>
      </c>
      <c r="R91" s="3" t="s">
        <v>8345</v>
      </c>
      <c r="S91" s="23">
        <f t="shared" si="8"/>
        <v>41402.752222222225</v>
      </c>
      <c r="T91" s="23">
        <f t="shared" si="9"/>
        <v>41427.752222222225</v>
      </c>
      <c r="U91" s="3">
        <f t="shared" si="10"/>
        <v>2013</v>
      </c>
      <c r="V91" s="25">
        <f t="shared" si="11"/>
        <v>41402.752222222225</v>
      </c>
    </row>
    <row r="92" spans="1:22" ht="32" x14ac:dyDescent="0.2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3">
        <f t="shared" si="6"/>
        <v>100.4</v>
      </c>
      <c r="P92" s="3">
        <f t="shared" si="7"/>
        <v>31.38</v>
      </c>
      <c r="Q92" s="3" t="s">
        <v>8343</v>
      </c>
      <c r="R92" s="3" t="s">
        <v>8345</v>
      </c>
      <c r="S92" s="23">
        <f t="shared" si="8"/>
        <v>40706.297442129631</v>
      </c>
      <c r="T92" s="23">
        <f t="shared" si="9"/>
        <v>40736.297442129631</v>
      </c>
      <c r="U92" s="3">
        <f t="shared" si="10"/>
        <v>2011</v>
      </c>
      <c r="V92" s="25">
        <f t="shared" si="11"/>
        <v>40706.297442129631</v>
      </c>
    </row>
    <row r="93" spans="1:22" ht="48" x14ac:dyDescent="0.2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3">
        <f t="shared" si="6"/>
        <v>120</v>
      </c>
      <c r="P93" s="3">
        <f t="shared" si="7"/>
        <v>78.260000000000005</v>
      </c>
      <c r="Q93" s="3" t="s">
        <v>8343</v>
      </c>
      <c r="R93" s="3" t="s">
        <v>8345</v>
      </c>
      <c r="S93" s="23">
        <f t="shared" si="8"/>
        <v>40619.402361111112</v>
      </c>
      <c r="T93" s="23">
        <f t="shared" si="9"/>
        <v>40680.402361111112</v>
      </c>
      <c r="U93" s="3">
        <f t="shared" si="10"/>
        <v>2011</v>
      </c>
      <c r="V93" s="25">
        <f t="shared" si="11"/>
        <v>40619.402361111112</v>
      </c>
    </row>
    <row r="94" spans="1:22" ht="48" x14ac:dyDescent="0.2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3">
        <f t="shared" si="6"/>
        <v>105.2</v>
      </c>
      <c r="P94" s="3">
        <f t="shared" si="7"/>
        <v>122.33</v>
      </c>
      <c r="Q94" s="3" t="s">
        <v>8343</v>
      </c>
      <c r="R94" s="3" t="s">
        <v>8345</v>
      </c>
      <c r="S94" s="23">
        <f t="shared" si="8"/>
        <v>42721.198877314819</v>
      </c>
      <c r="T94" s="23">
        <f t="shared" si="9"/>
        <v>42767.333333333328</v>
      </c>
      <c r="U94" s="3">
        <f t="shared" si="10"/>
        <v>2016</v>
      </c>
      <c r="V94" s="25">
        <f t="shared" si="11"/>
        <v>42721.198877314819</v>
      </c>
    </row>
    <row r="95" spans="1:22" ht="64" x14ac:dyDescent="0.2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3">
        <f t="shared" si="6"/>
        <v>110.6</v>
      </c>
      <c r="P95" s="3">
        <f t="shared" si="7"/>
        <v>73.73</v>
      </c>
      <c r="Q95" s="3" t="s">
        <v>8343</v>
      </c>
      <c r="R95" s="3" t="s">
        <v>8345</v>
      </c>
      <c r="S95" s="23">
        <f t="shared" si="8"/>
        <v>41065.858067129629</v>
      </c>
      <c r="T95" s="23">
        <f t="shared" si="9"/>
        <v>41093.875</v>
      </c>
      <c r="U95" s="3">
        <f t="shared" si="10"/>
        <v>2012</v>
      </c>
      <c r="V95" s="25">
        <f t="shared" si="11"/>
        <v>41065.858067129629</v>
      </c>
    </row>
    <row r="96" spans="1:22" ht="48" x14ac:dyDescent="0.2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3">
        <f t="shared" si="6"/>
        <v>104</v>
      </c>
      <c r="P96" s="3">
        <f t="shared" si="7"/>
        <v>21.67</v>
      </c>
      <c r="Q96" s="3" t="s">
        <v>8343</v>
      </c>
      <c r="R96" s="3" t="s">
        <v>8345</v>
      </c>
      <c r="S96" s="23">
        <f t="shared" si="8"/>
        <v>41716.717847222222</v>
      </c>
      <c r="T96" s="23">
        <f t="shared" si="9"/>
        <v>41736.717847222222</v>
      </c>
      <c r="U96" s="3">
        <f t="shared" si="10"/>
        <v>2014</v>
      </c>
      <c r="V96" s="25">
        <f t="shared" si="11"/>
        <v>41716.717847222222</v>
      </c>
    </row>
    <row r="97" spans="1:22" ht="48" x14ac:dyDescent="0.2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3">
        <f t="shared" si="6"/>
        <v>131.43</v>
      </c>
      <c r="P97" s="3">
        <f t="shared" si="7"/>
        <v>21.9</v>
      </c>
      <c r="Q97" s="3" t="s">
        <v>8343</v>
      </c>
      <c r="R97" s="3" t="s">
        <v>8345</v>
      </c>
      <c r="S97" s="23">
        <f t="shared" si="8"/>
        <v>40935.005104166667</v>
      </c>
      <c r="T97" s="23">
        <f t="shared" si="9"/>
        <v>40965.005104166667</v>
      </c>
      <c r="U97" s="3">
        <f t="shared" si="10"/>
        <v>2012</v>
      </c>
      <c r="V97" s="25">
        <f t="shared" si="11"/>
        <v>40935.005104166667</v>
      </c>
    </row>
    <row r="98" spans="1:22" ht="64" x14ac:dyDescent="0.2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3">
        <f t="shared" si="6"/>
        <v>114.67</v>
      </c>
      <c r="P98" s="3">
        <f t="shared" si="7"/>
        <v>50.59</v>
      </c>
      <c r="Q98" s="3" t="s">
        <v>8343</v>
      </c>
      <c r="R98" s="3" t="s">
        <v>8345</v>
      </c>
      <c r="S98" s="23">
        <f t="shared" si="8"/>
        <v>40324.662511574075</v>
      </c>
      <c r="T98" s="23">
        <f t="shared" si="9"/>
        <v>40391.125</v>
      </c>
      <c r="U98" s="3">
        <f t="shared" si="10"/>
        <v>2010</v>
      </c>
      <c r="V98" s="25">
        <f t="shared" si="11"/>
        <v>40324.662511574075</v>
      </c>
    </row>
    <row r="99" spans="1:22" ht="48" x14ac:dyDescent="0.2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3">
        <f t="shared" si="6"/>
        <v>106.25</v>
      </c>
      <c r="P99" s="3">
        <f t="shared" si="7"/>
        <v>53.13</v>
      </c>
      <c r="Q99" s="3" t="s">
        <v>8343</v>
      </c>
      <c r="R99" s="3" t="s">
        <v>8345</v>
      </c>
      <c r="S99" s="23">
        <f t="shared" si="8"/>
        <v>40706.135208333333</v>
      </c>
      <c r="T99" s="23">
        <f t="shared" si="9"/>
        <v>40736.135208333333</v>
      </c>
      <c r="U99" s="3">
        <f t="shared" si="10"/>
        <v>2011</v>
      </c>
      <c r="V99" s="25">
        <f t="shared" si="11"/>
        <v>40706.135208333333</v>
      </c>
    </row>
    <row r="100" spans="1:22" ht="48" x14ac:dyDescent="0.2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3">
        <f t="shared" si="6"/>
        <v>106.25</v>
      </c>
      <c r="P100" s="3">
        <f t="shared" si="7"/>
        <v>56.67</v>
      </c>
      <c r="Q100" s="3" t="s">
        <v>8343</v>
      </c>
      <c r="R100" s="3" t="s">
        <v>8345</v>
      </c>
      <c r="S100" s="23">
        <f t="shared" si="8"/>
        <v>41214.79483796296</v>
      </c>
      <c r="T100" s="23">
        <f t="shared" si="9"/>
        <v>41250.979166666664</v>
      </c>
      <c r="U100" s="3">
        <f t="shared" si="10"/>
        <v>2012</v>
      </c>
      <c r="V100" s="25">
        <f t="shared" si="11"/>
        <v>41214.79483796296</v>
      </c>
    </row>
    <row r="101" spans="1:22" ht="48" x14ac:dyDescent="0.2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3">
        <f t="shared" si="6"/>
        <v>106.02</v>
      </c>
      <c r="P101" s="3">
        <f t="shared" si="7"/>
        <v>40.78</v>
      </c>
      <c r="Q101" s="3" t="s">
        <v>8343</v>
      </c>
      <c r="R101" s="3" t="s">
        <v>8345</v>
      </c>
      <c r="S101" s="23">
        <f t="shared" si="8"/>
        <v>41631.902766203704</v>
      </c>
      <c r="T101" s="23">
        <f t="shared" si="9"/>
        <v>41661.902766203704</v>
      </c>
      <c r="U101" s="3">
        <f t="shared" si="10"/>
        <v>2013</v>
      </c>
      <c r="V101" s="25">
        <f t="shared" si="11"/>
        <v>41631.902766203704</v>
      </c>
    </row>
    <row r="102" spans="1:22" ht="48" x14ac:dyDescent="0.2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3">
        <f t="shared" si="6"/>
        <v>100</v>
      </c>
      <c r="P102" s="3">
        <f t="shared" si="7"/>
        <v>192.31</v>
      </c>
      <c r="Q102" s="3" t="s">
        <v>8343</v>
      </c>
      <c r="R102" s="3" t="s">
        <v>8345</v>
      </c>
      <c r="S102" s="23">
        <f t="shared" si="8"/>
        <v>41197.753310185188</v>
      </c>
      <c r="T102" s="23">
        <f t="shared" si="9"/>
        <v>41217.794976851852</v>
      </c>
      <c r="U102" s="3">
        <f t="shared" si="10"/>
        <v>2012</v>
      </c>
      <c r="V102" s="25">
        <f t="shared" si="11"/>
        <v>41197.753310185188</v>
      </c>
    </row>
    <row r="103" spans="1:22" ht="64" x14ac:dyDescent="0.2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3">
        <f t="shared" si="6"/>
        <v>100</v>
      </c>
      <c r="P103" s="3">
        <f t="shared" si="7"/>
        <v>100</v>
      </c>
      <c r="Q103" s="3" t="s">
        <v>8343</v>
      </c>
      <c r="R103" s="3" t="s">
        <v>8345</v>
      </c>
      <c r="S103" s="23">
        <f t="shared" si="8"/>
        <v>41274.776736111111</v>
      </c>
      <c r="T103" s="23">
        <f t="shared" si="9"/>
        <v>41298.776736111111</v>
      </c>
      <c r="U103" s="3">
        <f t="shared" si="10"/>
        <v>2012</v>
      </c>
      <c r="V103" s="25">
        <f t="shared" si="11"/>
        <v>41274.776736111111</v>
      </c>
    </row>
    <row r="104" spans="1:22" ht="48" x14ac:dyDescent="0.2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3">
        <f t="shared" si="6"/>
        <v>127.75</v>
      </c>
      <c r="P104" s="3">
        <f t="shared" si="7"/>
        <v>117.92</v>
      </c>
      <c r="Q104" s="3" t="s">
        <v>8343</v>
      </c>
      <c r="R104" s="3" t="s">
        <v>8345</v>
      </c>
      <c r="S104" s="23">
        <f t="shared" si="8"/>
        <v>40505.131168981483</v>
      </c>
      <c r="T104" s="23">
        <f t="shared" si="9"/>
        <v>40535.131168981483</v>
      </c>
      <c r="U104" s="3">
        <f t="shared" si="10"/>
        <v>2010</v>
      </c>
      <c r="V104" s="25">
        <f t="shared" si="11"/>
        <v>40505.131168981483</v>
      </c>
    </row>
    <row r="105" spans="1:22" ht="48" x14ac:dyDescent="0.2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3">
        <f t="shared" si="6"/>
        <v>105.15</v>
      </c>
      <c r="P105" s="3">
        <f t="shared" si="7"/>
        <v>27.9</v>
      </c>
      <c r="Q105" s="3" t="s">
        <v>8343</v>
      </c>
      <c r="R105" s="3" t="s">
        <v>8345</v>
      </c>
      <c r="S105" s="23">
        <f t="shared" si="8"/>
        <v>41682.805902777778</v>
      </c>
      <c r="T105" s="23">
        <f t="shared" si="9"/>
        <v>41705.805902777778</v>
      </c>
      <c r="U105" s="3">
        <f t="shared" si="10"/>
        <v>2014</v>
      </c>
      <c r="V105" s="25">
        <f t="shared" si="11"/>
        <v>41682.805902777778</v>
      </c>
    </row>
    <row r="106" spans="1:22" ht="32" x14ac:dyDescent="0.2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3">
        <f t="shared" si="6"/>
        <v>120</v>
      </c>
      <c r="P106" s="3">
        <f t="shared" si="7"/>
        <v>60</v>
      </c>
      <c r="Q106" s="3" t="s">
        <v>8343</v>
      </c>
      <c r="R106" s="3" t="s">
        <v>8345</v>
      </c>
      <c r="S106" s="23">
        <f t="shared" si="8"/>
        <v>40612.695208333331</v>
      </c>
      <c r="T106" s="23">
        <f t="shared" si="9"/>
        <v>40636.041666666664</v>
      </c>
      <c r="U106" s="3">
        <f t="shared" si="10"/>
        <v>2011</v>
      </c>
      <c r="V106" s="25">
        <f t="shared" si="11"/>
        <v>40612.695208333331</v>
      </c>
    </row>
    <row r="107" spans="1:22" ht="48" x14ac:dyDescent="0.2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3">
        <f t="shared" si="6"/>
        <v>107.41</v>
      </c>
      <c r="P107" s="3">
        <f t="shared" si="7"/>
        <v>39.380000000000003</v>
      </c>
      <c r="Q107" s="3" t="s">
        <v>8343</v>
      </c>
      <c r="R107" s="3" t="s">
        <v>8345</v>
      </c>
      <c r="S107" s="23">
        <f t="shared" si="8"/>
        <v>42485.724768518514</v>
      </c>
      <c r="T107" s="23">
        <f t="shared" si="9"/>
        <v>42504</v>
      </c>
      <c r="U107" s="3">
        <f t="shared" si="10"/>
        <v>2016</v>
      </c>
      <c r="V107" s="25">
        <f t="shared" si="11"/>
        <v>42485.724768518514</v>
      </c>
    </row>
    <row r="108" spans="1:22" ht="18" x14ac:dyDescent="0.2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3">
        <f t="shared" si="6"/>
        <v>100.5</v>
      </c>
      <c r="P108" s="3">
        <f t="shared" si="7"/>
        <v>186.11</v>
      </c>
      <c r="Q108" s="3" t="s">
        <v>8343</v>
      </c>
      <c r="R108" s="3" t="s">
        <v>8345</v>
      </c>
      <c r="S108" s="23">
        <f t="shared" si="8"/>
        <v>40987.776631944449</v>
      </c>
      <c r="T108" s="23">
        <f t="shared" si="9"/>
        <v>41001.776631944449</v>
      </c>
      <c r="U108" s="3">
        <f t="shared" si="10"/>
        <v>2012</v>
      </c>
      <c r="V108" s="25">
        <f t="shared" si="11"/>
        <v>40987.776631944449</v>
      </c>
    </row>
    <row r="109" spans="1:22" ht="48" x14ac:dyDescent="0.2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3">
        <f t="shared" si="6"/>
        <v>102.47</v>
      </c>
      <c r="P109" s="3">
        <f t="shared" si="7"/>
        <v>111.38</v>
      </c>
      <c r="Q109" s="3" t="s">
        <v>8343</v>
      </c>
      <c r="R109" s="3" t="s">
        <v>8345</v>
      </c>
      <c r="S109" s="23">
        <f t="shared" si="8"/>
        <v>40635.982488425929</v>
      </c>
      <c r="T109" s="23">
        <f t="shared" si="9"/>
        <v>40657.982488425929</v>
      </c>
      <c r="U109" s="3">
        <f t="shared" si="10"/>
        <v>2011</v>
      </c>
      <c r="V109" s="25">
        <f t="shared" si="11"/>
        <v>40635.982488425929</v>
      </c>
    </row>
    <row r="110" spans="1:22" ht="48" x14ac:dyDescent="0.2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3">
        <f t="shared" si="6"/>
        <v>246.67</v>
      </c>
      <c r="P110" s="3">
        <f t="shared" si="7"/>
        <v>78.72</v>
      </c>
      <c r="Q110" s="3" t="s">
        <v>8343</v>
      </c>
      <c r="R110" s="3" t="s">
        <v>8345</v>
      </c>
      <c r="S110" s="23">
        <f t="shared" si="8"/>
        <v>41365.613078703704</v>
      </c>
      <c r="T110" s="23">
        <f t="shared" si="9"/>
        <v>41425.613078703704</v>
      </c>
      <c r="U110" s="3">
        <f t="shared" si="10"/>
        <v>2013</v>
      </c>
      <c r="V110" s="25">
        <f t="shared" si="11"/>
        <v>41365.613078703704</v>
      </c>
    </row>
    <row r="111" spans="1:22" ht="48" x14ac:dyDescent="0.2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3">
        <f t="shared" si="6"/>
        <v>219.5</v>
      </c>
      <c r="P111" s="3">
        <f t="shared" si="7"/>
        <v>46.7</v>
      </c>
      <c r="Q111" s="3" t="s">
        <v>8343</v>
      </c>
      <c r="R111" s="3" t="s">
        <v>8345</v>
      </c>
      <c r="S111" s="23">
        <f t="shared" si="8"/>
        <v>40570.025810185187</v>
      </c>
      <c r="T111" s="23">
        <f t="shared" si="9"/>
        <v>40600.025810185187</v>
      </c>
      <c r="U111" s="3">
        <f t="shared" si="10"/>
        <v>2011</v>
      </c>
      <c r="V111" s="25">
        <f t="shared" si="11"/>
        <v>40570.025810185187</v>
      </c>
    </row>
    <row r="112" spans="1:22" ht="48" x14ac:dyDescent="0.2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3">
        <f t="shared" si="6"/>
        <v>130.77000000000001</v>
      </c>
      <c r="P112" s="3">
        <f t="shared" si="7"/>
        <v>65.38</v>
      </c>
      <c r="Q112" s="3" t="s">
        <v>8343</v>
      </c>
      <c r="R112" s="3" t="s">
        <v>8345</v>
      </c>
      <c r="S112" s="23">
        <f t="shared" si="8"/>
        <v>41557.949687500004</v>
      </c>
      <c r="T112" s="23">
        <f t="shared" si="9"/>
        <v>41592.249305555553</v>
      </c>
      <c r="U112" s="3">
        <f t="shared" si="10"/>
        <v>2013</v>
      </c>
      <c r="V112" s="25">
        <f t="shared" si="11"/>
        <v>41557.949687500004</v>
      </c>
    </row>
    <row r="113" spans="1:22" ht="48" x14ac:dyDescent="0.2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3">
        <f t="shared" si="6"/>
        <v>154.57</v>
      </c>
      <c r="P113" s="3">
        <f t="shared" si="7"/>
        <v>102.08</v>
      </c>
      <c r="Q113" s="3" t="s">
        <v>8343</v>
      </c>
      <c r="R113" s="3" t="s">
        <v>8345</v>
      </c>
      <c r="S113" s="23">
        <f t="shared" si="8"/>
        <v>42125.333182870367</v>
      </c>
      <c r="T113" s="23">
        <f t="shared" si="9"/>
        <v>42155.333182870367</v>
      </c>
      <c r="U113" s="3">
        <f t="shared" si="10"/>
        <v>2015</v>
      </c>
      <c r="V113" s="25">
        <f t="shared" si="11"/>
        <v>42125.333182870367</v>
      </c>
    </row>
    <row r="114" spans="1:22" ht="48" x14ac:dyDescent="0.2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3">
        <f t="shared" si="6"/>
        <v>104</v>
      </c>
      <c r="P114" s="3">
        <f t="shared" si="7"/>
        <v>64.2</v>
      </c>
      <c r="Q114" s="3" t="s">
        <v>8343</v>
      </c>
      <c r="R114" s="3" t="s">
        <v>8345</v>
      </c>
      <c r="S114" s="23">
        <f t="shared" si="8"/>
        <v>41718.043032407404</v>
      </c>
      <c r="T114" s="23">
        <f t="shared" si="9"/>
        <v>41742.083333333336</v>
      </c>
      <c r="U114" s="3">
        <f t="shared" si="10"/>
        <v>2014</v>
      </c>
      <c r="V114" s="25">
        <f t="shared" si="11"/>
        <v>41718.043032407404</v>
      </c>
    </row>
    <row r="115" spans="1:22" ht="32" x14ac:dyDescent="0.2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3">
        <f t="shared" si="6"/>
        <v>141</v>
      </c>
      <c r="P115" s="3">
        <f t="shared" si="7"/>
        <v>90.38</v>
      </c>
      <c r="Q115" s="3" t="s">
        <v>8343</v>
      </c>
      <c r="R115" s="3" t="s">
        <v>8345</v>
      </c>
      <c r="S115" s="23">
        <f t="shared" si="8"/>
        <v>40753.758425925924</v>
      </c>
      <c r="T115" s="23">
        <f t="shared" si="9"/>
        <v>40761.625</v>
      </c>
      <c r="U115" s="3">
        <f t="shared" si="10"/>
        <v>2011</v>
      </c>
      <c r="V115" s="25">
        <f t="shared" si="11"/>
        <v>40753.758425925924</v>
      </c>
    </row>
    <row r="116" spans="1:22" ht="48" x14ac:dyDescent="0.2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3">
        <f t="shared" si="6"/>
        <v>103.33</v>
      </c>
      <c r="P116" s="3">
        <f t="shared" si="7"/>
        <v>88.57</v>
      </c>
      <c r="Q116" s="3" t="s">
        <v>8343</v>
      </c>
      <c r="R116" s="3" t="s">
        <v>8345</v>
      </c>
      <c r="S116" s="23">
        <f t="shared" si="8"/>
        <v>40861.27416666667</v>
      </c>
      <c r="T116" s="23">
        <f t="shared" si="9"/>
        <v>40921.27416666667</v>
      </c>
      <c r="U116" s="3">
        <f t="shared" si="10"/>
        <v>2011</v>
      </c>
      <c r="V116" s="25">
        <f t="shared" si="11"/>
        <v>40861.27416666667</v>
      </c>
    </row>
    <row r="117" spans="1:22" ht="18" x14ac:dyDescent="0.2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3">
        <f t="shared" si="6"/>
        <v>140.44</v>
      </c>
      <c r="P117" s="3">
        <f t="shared" si="7"/>
        <v>28.73</v>
      </c>
      <c r="Q117" s="3" t="s">
        <v>8343</v>
      </c>
      <c r="R117" s="3" t="s">
        <v>8345</v>
      </c>
      <c r="S117" s="23">
        <f t="shared" si="8"/>
        <v>40918.738935185182</v>
      </c>
      <c r="T117" s="23">
        <f t="shared" si="9"/>
        <v>40943.738935185182</v>
      </c>
      <c r="U117" s="3">
        <f t="shared" si="10"/>
        <v>2012</v>
      </c>
      <c r="V117" s="25">
        <f t="shared" si="11"/>
        <v>40918.738935185182</v>
      </c>
    </row>
    <row r="118" spans="1:22" ht="48" x14ac:dyDescent="0.2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3">
        <f t="shared" si="6"/>
        <v>113.66</v>
      </c>
      <c r="P118" s="3">
        <f t="shared" si="7"/>
        <v>69.790000000000006</v>
      </c>
      <c r="Q118" s="3" t="s">
        <v>8343</v>
      </c>
      <c r="R118" s="3" t="s">
        <v>8345</v>
      </c>
      <c r="S118" s="23">
        <f t="shared" si="8"/>
        <v>40595.497164351851</v>
      </c>
      <c r="T118" s="23">
        <f t="shared" si="9"/>
        <v>40641.455497685187</v>
      </c>
      <c r="U118" s="3">
        <f t="shared" si="10"/>
        <v>2011</v>
      </c>
      <c r="V118" s="25">
        <f t="shared" si="11"/>
        <v>40595.497164351851</v>
      </c>
    </row>
    <row r="119" spans="1:22" ht="64" x14ac:dyDescent="0.2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3">
        <f t="shared" si="6"/>
        <v>100.49</v>
      </c>
      <c r="P119" s="3">
        <f t="shared" si="7"/>
        <v>167.49</v>
      </c>
      <c r="Q119" s="3" t="s">
        <v>8343</v>
      </c>
      <c r="R119" s="3" t="s">
        <v>8345</v>
      </c>
      <c r="S119" s="23">
        <f t="shared" si="8"/>
        <v>40248.834999999999</v>
      </c>
      <c r="T119" s="23">
        <f t="shared" si="9"/>
        <v>40338.791666666664</v>
      </c>
      <c r="U119" s="3">
        <f t="shared" si="10"/>
        <v>2010</v>
      </c>
      <c r="V119" s="25">
        <f t="shared" si="11"/>
        <v>40248.834999999999</v>
      </c>
    </row>
    <row r="120" spans="1:22" ht="32" x14ac:dyDescent="0.2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3">
        <f t="shared" si="6"/>
        <v>113.03</v>
      </c>
      <c r="P120" s="3">
        <f t="shared" si="7"/>
        <v>144.91</v>
      </c>
      <c r="Q120" s="3" t="s">
        <v>8343</v>
      </c>
      <c r="R120" s="3" t="s">
        <v>8345</v>
      </c>
      <c r="S120" s="23">
        <f t="shared" si="8"/>
        <v>40723.053657407407</v>
      </c>
      <c r="T120" s="23">
        <f t="shared" si="9"/>
        <v>40753.053657407407</v>
      </c>
      <c r="U120" s="3">
        <f t="shared" si="10"/>
        <v>2011</v>
      </c>
      <c r="V120" s="25">
        <f t="shared" si="11"/>
        <v>40723.053657407407</v>
      </c>
    </row>
    <row r="121" spans="1:22" ht="48" x14ac:dyDescent="0.2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3">
        <f t="shared" si="6"/>
        <v>104.56</v>
      </c>
      <c r="P121" s="3">
        <f t="shared" si="7"/>
        <v>91.84</v>
      </c>
      <c r="Q121" s="3" t="s">
        <v>8343</v>
      </c>
      <c r="R121" s="3" t="s">
        <v>8345</v>
      </c>
      <c r="S121" s="23">
        <f t="shared" si="8"/>
        <v>40739.069282407407</v>
      </c>
      <c r="T121" s="23">
        <f t="shared" si="9"/>
        <v>40768.958333333336</v>
      </c>
      <c r="U121" s="3">
        <f t="shared" si="10"/>
        <v>2011</v>
      </c>
      <c r="V121" s="25">
        <f t="shared" si="11"/>
        <v>40739.069282407407</v>
      </c>
    </row>
    <row r="122" spans="1:22" ht="64" x14ac:dyDescent="0.2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3">
        <f t="shared" si="6"/>
        <v>0.01</v>
      </c>
      <c r="P122" s="3">
        <f t="shared" si="7"/>
        <v>10</v>
      </c>
      <c r="Q122" s="3" t="s">
        <v>8343</v>
      </c>
      <c r="R122" s="3" t="s">
        <v>8345</v>
      </c>
      <c r="S122" s="23">
        <f t="shared" si="8"/>
        <v>42616.049849537041</v>
      </c>
      <c r="T122" s="23">
        <f t="shared" si="9"/>
        <v>42646.049849537041</v>
      </c>
      <c r="U122" s="3">
        <f t="shared" si="10"/>
        <v>2016</v>
      </c>
      <c r="V122" s="25">
        <f t="shared" si="11"/>
        <v>42616.049849537041</v>
      </c>
    </row>
    <row r="123" spans="1:22" ht="64" x14ac:dyDescent="0.2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3">
        <f t="shared" si="6"/>
        <v>0.03</v>
      </c>
      <c r="P123" s="3">
        <f t="shared" si="7"/>
        <v>1</v>
      </c>
      <c r="Q123" s="3" t="s">
        <v>8343</v>
      </c>
      <c r="R123" s="3" t="s">
        <v>8346</v>
      </c>
      <c r="S123" s="23">
        <f t="shared" si="8"/>
        <v>42096.704976851848</v>
      </c>
      <c r="T123" s="23">
        <f t="shared" si="9"/>
        <v>42112.427777777775</v>
      </c>
      <c r="U123" s="3">
        <f t="shared" si="10"/>
        <v>2015</v>
      </c>
      <c r="V123" s="25">
        <f t="shared" si="11"/>
        <v>42096.704976851848</v>
      </c>
    </row>
    <row r="124" spans="1:22" ht="32" x14ac:dyDescent="0.2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3">
        <f t="shared" si="6"/>
        <v>0</v>
      </c>
      <c r="P124" s="3" t="e">
        <f t="shared" si="7"/>
        <v>#DIV/0!</v>
      </c>
      <c r="Q124" s="3" t="s">
        <v>8343</v>
      </c>
      <c r="R124" s="3" t="s">
        <v>8346</v>
      </c>
      <c r="S124" s="23">
        <f t="shared" si="8"/>
        <v>42593.431793981479</v>
      </c>
      <c r="T124" s="23">
        <f t="shared" si="9"/>
        <v>42653.431793981479</v>
      </c>
      <c r="U124" s="3">
        <f t="shared" si="10"/>
        <v>2016</v>
      </c>
      <c r="V124" s="25">
        <f t="shared" si="11"/>
        <v>42593.431793981479</v>
      </c>
    </row>
    <row r="125" spans="1:22" ht="64" x14ac:dyDescent="0.2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3">
        <f t="shared" si="6"/>
        <v>0.27</v>
      </c>
      <c r="P125" s="3">
        <f t="shared" si="7"/>
        <v>25.17</v>
      </c>
      <c r="Q125" s="3" t="s">
        <v>8343</v>
      </c>
      <c r="R125" s="3" t="s">
        <v>8346</v>
      </c>
      <c r="S125" s="23">
        <f t="shared" si="8"/>
        <v>41904.781990740739</v>
      </c>
      <c r="T125" s="23">
        <f t="shared" si="9"/>
        <v>41940.916666666664</v>
      </c>
      <c r="U125" s="3">
        <f t="shared" si="10"/>
        <v>2014</v>
      </c>
      <c r="V125" s="25">
        <f t="shared" si="11"/>
        <v>41904.781990740739</v>
      </c>
    </row>
    <row r="126" spans="1:22" ht="48" x14ac:dyDescent="0.2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3">
        <f t="shared" si="6"/>
        <v>0</v>
      </c>
      <c r="P126" s="3" t="e">
        <f t="shared" si="7"/>
        <v>#DIV/0!</v>
      </c>
      <c r="Q126" s="3" t="s">
        <v>8343</v>
      </c>
      <c r="R126" s="3" t="s">
        <v>8346</v>
      </c>
      <c r="S126" s="23">
        <f t="shared" si="8"/>
        <v>42114.928726851853</v>
      </c>
      <c r="T126" s="23">
        <f t="shared" si="9"/>
        <v>42139.928726851853</v>
      </c>
      <c r="U126" s="3">
        <f t="shared" si="10"/>
        <v>2015</v>
      </c>
      <c r="V126" s="25">
        <f t="shared" si="11"/>
        <v>42114.928726851853</v>
      </c>
    </row>
    <row r="127" spans="1:22" ht="48" x14ac:dyDescent="0.2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3">
        <f t="shared" si="6"/>
        <v>14</v>
      </c>
      <c r="P127" s="3">
        <f t="shared" si="7"/>
        <v>11.67</v>
      </c>
      <c r="Q127" s="3" t="s">
        <v>8343</v>
      </c>
      <c r="R127" s="3" t="s">
        <v>8346</v>
      </c>
      <c r="S127" s="23">
        <f t="shared" si="8"/>
        <v>42709.993981481486</v>
      </c>
      <c r="T127" s="23">
        <f t="shared" si="9"/>
        <v>42769.993981481486</v>
      </c>
      <c r="U127" s="3">
        <f t="shared" si="10"/>
        <v>2016</v>
      </c>
      <c r="V127" s="25">
        <f t="shared" si="11"/>
        <v>42709.993981481486</v>
      </c>
    </row>
    <row r="128" spans="1:22" ht="48" x14ac:dyDescent="0.2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3">
        <f t="shared" si="6"/>
        <v>5.55</v>
      </c>
      <c r="P128" s="3">
        <f t="shared" si="7"/>
        <v>106.69</v>
      </c>
      <c r="Q128" s="3" t="s">
        <v>8343</v>
      </c>
      <c r="R128" s="3" t="s">
        <v>8346</v>
      </c>
      <c r="S128" s="23">
        <f t="shared" si="8"/>
        <v>42135.589548611111</v>
      </c>
      <c r="T128" s="23">
        <f t="shared" si="9"/>
        <v>42166.083333333328</v>
      </c>
      <c r="U128" s="3">
        <f t="shared" si="10"/>
        <v>2015</v>
      </c>
      <c r="V128" s="25">
        <f t="shared" si="11"/>
        <v>42135.589548611111</v>
      </c>
    </row>
    <row r="129" spans="1:22" ht="48" x14ac:dyDescent="0.2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3">
        <f t="shared" si="6"/>
        <v>2.38</v>
      </c>
      <c r="P129" s="3">
        <f t="shared" si="7"/>
        <v>47.5</v>
      </c>
      <c r="Q129" s="3" t="s">
        <v>8343</v>
      </c>
      <c r="R129" s="3" t="s">
        <v>8346</v>
      </c>
      <c r="S129" s="23">
        <f t="shared" si="8"/>
        <v>42067.62431712963</v>
      </c>
      <c r="T129" s="23">
        <f t="shared" si="9"/>
        <v>42097.582650462966</v>
      </c>
      <c r="U129" s="3">
        <f t="shared" si="10"/>
        <v>2015</v>
      </c>
      <c r="V129" s="25">
        <f t="shared" si="11"/>
        <v>42067.62431712963</v>
      </c>
    </row>
    <row r="130" spans="1:22" ht="32" x14ac:dyDescent="0.2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3">
        <f t="shared" si="6"/>
        <v>1.87</v>
      </c>
      <c r="P130" s="3">
        <f t="shared" si="7"/>
        <v>311.17</v>
      </c>
      <c r="Q130" s="3" t="s">
        <v>8343</v>
      </c>
      <c r="R130" s="3" t="s">
        <v>8346</v>
      </c>
      <c r="S130" s="23">
        <f t="shared" si="8"/>
        <v>42628.22792824074</v>
      </c>
      <c r="T130" s="23">
        <f t="shared" si="9"/>
        <v>42663.22792824074</v>
      </c>
      <c r="U130" s="3">
        <f t="shared" si="10"/>
        <v>2016</v>
      </c>
      <c r="V130" s="25">
        <f t="shared" si="11"/>
        <v>42628.22792824074</v>
      </c>
    </row>
    <row r="131" spans="1:22" ht="64" x14ac:dyDescent="0.2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3">
        <f t="shared" ref="O131:O194" si="12">ROUND((E131/D131)*100,2)</f>
        <v>0</v>
      </c>
      <c r="P131" s="3" t="e">
        <f t="shared" ref="P131:P194" si="13">ROUND(E131/L131,2)</f>
        <v>#DIV/0!</v>
      </c>
      <c r="Q131" s="3" t="s">
        <v>8343</v>
      </c>
      <c r="R131" s="3" t="s">
        <v>8346</v>
      </c>
      <c r="S131" s="23">
        <f t="shared" ref="S131:S194" si="14">(((J131/60)/60)/24)+DATE(1970,1,1)</f>
        <v>41882.937303240738</v>
      </c>
      <c r="T131" s="23">
        <f t="shared" ref="T131:T194" si="15">(((I131/60)/60)/24)+DATE(1970,1,1)</f>
        <v>41942.937303240738</v>
      </c>
      <c r="U131" s="3">
        <f t="shared" ref="U131:U194" si="16">YEAR(S131)</f>
        <v>2014</v>
      </c>
      <c r="V131" s="25">
        <f t="shared" ref="V131:V194" si="17">S131</f>
        <v>41882.937303240738</v>
      </c>
    </row>
    <row r="132" spans="1:22" ht="48" x14ac:dyDescent="0.2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3">
        <f t="shared" si="12"/>
        <v>0</v>
      </c>
      <c r="P132" s="3" t="e">
        <f t="shared" si="13"/>
        <v>#DIV/0!</v>
      </c>
      <c r="Q132" s="3" t="s">
        <v>8343</v>
      </c>
      <c r="R132" s="3" t="s">
        <v>8346</v>
      </c>
      <c r="S132" s="23">
        <f t="shared" si="14"/>
        <v>41778.915416666663</v>
      </c>
      <c r="T132" s="23">
        <f t="shared" si="15"/>
        <v>41806.844444444447</v>
      </c>
      <c r="U132" s="3">
        <f t="shared" si="16"/>
        <v>2014</v>
      </c>
      <c r="V132" s="25">
        <f t="shared" si="17"/>
        <v>41778.915416666663</v>
      </c>
    </row>
    <row r="133" spans="1:22" ht="18" x14ac:dyDescent="0.2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3">
        <f t="shared" si="12"/>
        <v>0</v>
      </c>
      <c r="P133" s="3" t="e">
        <f t="shared" si="13"/>
        <v>#DIV/0!</v>
      </c>
      <c r="Q133" s="3" t="s">
        <v>8343</v>
      </c>
      <c r="R133" s="3" t="s">
        <v>8346</v>
      </c>
      <c r="S133" s="23">
        <f t="shared" si="14"/>
        <v>42541.837511574078</v>
      </c>
      <c r="T133" s="23">
        <f t="shared" si="15"/>
        <v>42557</v>
      </c>
      <c r="U133" s="3">
        <f t="shared" si="16"/>
        <v>2016</v>
      </c>
      <c r="V133" s="25">
        <f t="shared" si="17"/>
        <v>42541.837511574078</v>
      </c>
    </row>
    <row r="134" spans="1:22" ht="64" x14ac:dyDescent="0.2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3">
        <f t="shared" si="12"/>
        <v>9.57</v>
      </c>
      <c r="P134" s="3">
        <f t="shared" si="13"/>
        <v>94.51</v>
      </c>
      <c r="Q134" s="3" t="s">
        <v>8343</v>
      </c>
      <c r="R134" s="3" t="s">
        <v>8346</v>
      </c>
      <c r="S134" s="23">
        <f t="shared" si="14"/>
        <v>41905.812581018516</v>
      </c>
      <c r="T134" s="23">
        <f t="shared" si="15"/>
        <v>41950.854247685187</v>
      </c>
      <c r="U134" s="3">
        <f t="shared" si="16"/>
        <v>2014</v>
      </c>
      <c r="V134" s="25">
        <f t="shared" si="17"/>
        <v>41905.812581018516</v>
      </c>
    </row>
    <row r="135" spans="1:22" ht="32" x14ac:dyDescent="0.2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3">
        <f t="shared" si="12"/>
        <v>0</v>
      </c>
      <c r="P135" s="3" t="e">
        <f t="shared" si="13"/>
        <v>#DIV/0!</v>
      </c>
      <c r="Q135" s="3" t="s">
        <v>8343</v>
      </c>
      <c r="R135" s="3" t="s">
        <v>8346</v>
      </c>
      <c r="S135" s="23">
        <f t="shared" si="14"/>
        <v>42491.80768518518</v>
      </c>
      <c r="T135" s="23">
        <f t="shared" si="15"/>
        <v>42521.729861111111</v>
      </c>
      <c r="U135" s="3">
        <f t="shared" si="16"/>
        <v>2016</v>
      </c>
      <c r="V135" s="25">
        <f t="shared" si="17"/>
        <v>42491.80768518518</v>
      </c>
    </row>
    <row r="136" spans="1:22" ht="32" x14ac:dyDescent="0.2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3">
        <f t="shared" si="12"/>
        <v>0</v>
      </c>
      <c r="P136" s="3" t="e">
        <f t="shared" si="13"/>
        <v>#DIV/0!</v>
      </c>
      <c r="Q136" s="3" t="s">
        <v>8343</v>
      </c>
      <c r="R136" s="3" t="s">
        <v>8346</v>
      </c>
      <c r="S136" s="23">
        <f t="shared" si="14"/>
        <v>42221.909930555557</v>
      </c>
      <c r="T136" s="23">
        <f t="shared" si="15"/>
        <v>42251.708333333328</v>
      </c>
      <c r="U136" s="3">
        <f t="shared" si="16"/>
        <v>2015</v>
      </c>
      <c r="V136" s="25">
        <f t="shared" si="17"/>
        <v>42221.909930555557</v>
      </c>
    </row>
    <row r="137" spans="1:22" ht="48" x14ac:dyDescent="0.2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3">
        <f t="shared" si="12"/>
        <v>13.43</v>
      </c>
      <c r="P137" s="3">
        <f t="shared" si="13"/>
        <v>80.599999999999994</v>
      </c>
      <c r="Q137" s="3" t="s">
        <v>8343</v>
      </c>
      <c r="R137" s="3" t="s">
        <v>8346</v>
      </c>
      <c r="S137" s="23">
        <f t="shared" si="14"/>
        <v>41788.381909722222</v>
      </c>
      <c r="T137" s="23">
        <f t="shared" si="15"/>
        <v>41821.791666666664</v>
      </c>
      <c r="U137" s="3">
        <f t="shared" si="16"/>
        <v>2014</v>
      </c>
      <c r="V137" s="25">
        <f t="shared" si="17"/>
        <v>41788.381909722222</v>
      </c>
    </row>
    <row r="138" spans="1:22" ht="64" x14ac:dyDescent="0.2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3">
        <f t="shared" si="12"/>
        <v>0</v>
      </c>
      <c r="P138" s="3" t="e">
        <f t="shared" si="13"/>
        <v>#DIV/0!</v>
      </c>
      <c r="Q138" s="3" t="s">
        <v>8343</v>
      </c>
      <c r="R138" s="3" t="s">
        <v>8346</v>
      </c>
      <c r="S138" s="23">
        <f t="shared" si="14"/>
        <v>42096.410115740742</v>
      </c>
      <c r="T138" s="23">
        <f t="shared" si="15"/>
        <v>42140.427777777775</v>
      </c>
      <c r="U138" s="3">
        <f t="shared" si="16"/>
        <v>2015</v>
      </c>
      <c r="V138" s="25">
        <f t="shared" si="17"/>
        <v>42096.410115740742</v>
      </c>
    </row>
    <row r="139" spans="1:22" ht="48" x14ac:dyDescent="0.2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3">
        <f t="shared" si="12"/>
        <v>0</v>
      </c>
      <c r="P139" s="3" t="e">
        <f t="shared" si="13"/>
        <v>#DIV/0!</v>
      </c>
      <c r="Q139" s="3" t="s">
        <v>8343</v>
      </c>
      <c r="R139" s="3" t="s">
        <v>8346</v>
      </c>
      <c r="S139" s="23">
        <f t="shared" si="14"/>
        <v>42239.573993055557</v>
      </c>
      <c r="T139" s="23">
        <f t="shared" si="15"/>
        <v>42289.573993055557</v>
      </c>
      <c r="U139" s="3">
        <f t="shared" si="16"/>
        <v>2015</v>
      </c>
      <c r="V139" s="25">
        <f t="shared" si="17"/>
        <v>42239.573993055557</v>
      </c>
    </row>
    <row r="140" spans="1:22" ht="48" x14ac:dyDescent="0.2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3">
        <f t="shared" si="12"/>
        <v>3.14</v>
      </c>
      <c r="P140" s="3">
        <f t="shared" si="13"/>
        <v>81.239999999999995</v>
      </c>
      <c r="Q140" s="3" t="s">
        <v>8343</v>
      </c>
      <c r="R140" s="3" t="s">
        <v>8346</v>
      </c>
      <c r="S140" s="23">
        <f t="shared" si="14"/>
        <v>42186.257418981477</v>
      </c>
      <c r="T140" s="23">
        <f t="shared" si="15"/>
        <v>42217.207638888889</v>
      </c>
      <c r="U140" s="3">
        <f t="shared" si="16"/>
        <v>2015</v>
      </c>
      <c r="V140" s="25">
        <f t="shared" si="17"/>
        <v>42186.257418981477</v>
      </c>
    </row>
    <row r="141" spans="1:22" ht="48" x14ac:dyDescent="0.2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3">
        <f t="shared" si="12"/>
        <v>100</v>
      </c>
      <c r="P141" s="3">
        <f t="shared" si="13"/>
        <v>500</v>
      </c>
      <c r="Q141" s="3" t="s">
        <v>8343</v>
      </c>
      <c r="R141" s="3" t="s">
        <v>8346</v>
      </c>
      <c r="S141" s="23">
        <f t="shared" si="14"/>
        <v>42187.920972222222</v>
      </c>
      <c r="T141" s="23">
        <f t="shared" si="15"/>
        <v>42197.920972222222</v>
      </c>
      <c r="U141" s="3">
        <f t="shared" si="16"/>
        <v>2015</v>
      </c>
      <c r="V141" s="25">
        <f t="shared" si="17"/>
        <v>42187.920972222222</v>
      </c>
    </row>
    <row r="142" spans="1:22" ht="48" x14ac:dyDescent="0.2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3">
        <f t="shared" si="12"/>
        <v>0</v>
      </c>
      <c r="P142" s="3" t="e">
        <f t="shared" si="13"/>
        <v>#DIV/0!</v>
      </c>
      <c r="Q142" s="3" t="s">
        <v>8343</v>
      </c>
      <c r="R142" s="3" t="s">
        <v>8346</v>
      </c>
      <c r="S142" s="23">
        <f t="shared" si="14"/>
        <v>42053.198287037041</v>
      </c>
      <c r="T142" s="23">
        <f t="shared" si="15"/>
        <v>42083.15662037037</v>
      </c>
      <c r="U142" s="3">
        <f t="shared" si="16"/>
        <v>2015</v>
      </c>
      <c r="V142" s="25">
        <f t="shared" si="17"/>
        <v>42053.198287037041</v>
      </c>
    </row>
    <row r="143" spans="1:22" ht="48" x14ac:dyDescent="0.2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3">
        <f t="shared" si="12"/>
        <v>10.78</v>
      </c>
      <c r="P143" s="3">
        <f t="shared" si="13"/>
        <v>46.18</v>
      </c>
      <c r="Q143" s="3" t="s">
        <v>8343</v>
      </c>
      <c r="R143" s="3" t="s">
        <v>8346</v>
      </c>
      <c r="S143" s="23">
        <f t="shared" si="14"/>
        <v>42110.153043981481</v>
      </c>
      <c r="T143" s="23">
        <f t="shared" si="15"/>
        <v>42155.153043981481</v>
      </c>
      <c r="U143" s="3">
        <f t="shared" si="16"/>
        <v>2015</v>
      </c>
      <c r="V143" s="25">
        <f t="shared" si="17"/>
        <v>42110.153043981481</v>
      </c>
    </row>
    <row r="144" spans="1:22" ht="48" x14ac:dyDescent="0.2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3">
        <f t="shared" si="12"/>
        <v>0.33</v>
      </c>
      <c r="P144" s="3">
        <f t="shared" si="13"/>
        <v>10</v>
      </c>
      <c r="Q144" s="3" t="s">
        <v>8343</v>
      </c>
      <c r="R144" s="3" t="s">
        <v>8346</v>
      </c>
      <c r="S144" s="23">
        <f t="shared" si="14"/>
        <v>41938.893263888887</v>
      </c>
      <c r="T144" s="23">
        <f t="shared" si="15"/>
        <v>41959.934930555552</v>
      </c>
      <c r="U144" s="3">
        <f t="shared" si="16"/>
        <v>2014</v>
      </c>
      <c r="V144" s="25">
        <f t="shared" si="17"/>
        <v>41938.893263888887</v>
      </c>
    </row>
    <row r="145" spans="1:22" ht="48" x14ac:dyDescent="0.2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3">
        <f t="shared" si="12"/>
        <v>0</v>
      </c>
      <c r="P145" s="3" t="e">
        <f t="shared" si="13"/>
        <v>#DIV/0!</v>
      </c>
      <c r="Q145" s="3" t="s">
        <v>8343</v>
      </c>
      <c r="R145" s="3" t="s">
        <v>8346</v>
      </c>
      <c r="S145" s="23">
        <f t="shared" si="14"/>
        <v>42559.064143518524</v>
      </c>
      <c r="T145" s="23">
        <f t="shared" si="15"/>
        <v>42616.246527777781</v>
      </c>
      <c r="U145" s="3">
        <f t="shared" si="16"/>
        <v>2016</v>
      </c>
      <c r="V145" s="25">
        <f t="shared" si="17"/>
        <v>42559.064143518524</v>
      </c>
    </row>
    <row r="146" spans="1:22" ht="48" x14ac:dyDescent="0.2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3">
        <f t="shared" si="12"/>
        <v>27.6</v>
      </c>
      <c r="P146" s="3">
        <f t="shared" si="13"/>
        <v>55.95</v>
      </c>
      <c r="Q146" s="3" t="s">
        <v>8343</v>
      </c>
      <c r="R146" s="3" t="s">
        <v>8346</v>
      </c>
      <c r="S146" s="23">
        <f t="shared" si="14"/>
        <v>42047.762407407412</v>
      </c>
      <c r="T146" s="23">
        <f t="shared" si="15"/>
        <v>42107.72074074074</v>
      </c>
      <c r="U146" s="3">
        <f t="shared" si="16"/>
        <v>2015</v>
      </c>
      <c r="V146" s="25">
        <f t="shared" si="17"/>
        <v>42047.762407407412</v>
      </c>
    </row>
    <row r="147" spans="1:22" ht="48" x14ac:dyDescent="0.2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3">
        <f t="shared" si="12"/>
        <v>7.51</v>
      </c>
      <c r="P147" s="3">
        <f t="shared" si="13"/>
        <v>37.56</v>
      </c>
      <c r="Q147" s="3" t="s">
        <v>8343</v>
      </c>
      <c r="R147" s="3" t="s">
        <v>8346</v>
      </c>
      <c r="S147" s="23">
        <f t="shared" si="14"/>
        <v>42200.542268518519</v>
      </c>
      <c r="T147" s="23">
        <f t="shared" si="15"/>
        <v>42227.542268518519</v>
      </c>
      <c r="U147" s="3">
        <f t="shared" si="16"/>
        <v>2015</v>
      </c>
      <c r="V147" s="25">
        <f t="shared" si="17"/>
        <v>42200.542268518519</v>
      </c>
    </row>
    <row r="148" spans="1:22" ht="48" x14ac:dyDescent="0.2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3">
        <f t="shared" si="12"/>
        <v>0.57999999999999996</v>
      </c>
      <c r="P148" s="3">
        <f t="shared" si="13"/>
        <v>38.33</v>
      </c>
      <c r="Q148" s="3" t="s">
        <v>8343</v>
      </c>
      <c r="R148" s="3" t="s">
        <v>8346</v>
      </c>
      <c r="S148" s="23">
        <f t="shared" si="14"/>
        <v>42693.016180555554</v>
      </c>
      <c r="T148" s="23">
        <f t="shared" si="15"/>
        <v>42753.016180555554</v>
      </c>
      <c r="U148" s="3">
        <f t="shared" si="16"/>
        <v>2016</v>
      </c>
      <c r="V148" s="25">
        <f t="shared" si="17"/>
        <v>42693.016180555554</v>
      </c>
    </row>
    <row r="149" spans="1:22" ht="32" x14ac:dyDescent="0.2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3">
        <f t="shared" si="12"/>
        <v>0</v>
      </c>
      <c r="P149" s="3" t="e">
        <f>ROUND(E149/L149,2)</f>
        <v>#DIV/0!</v>
      </c>
      <c r="Q149" s="3" t="s">
        <v>8343</v>
      </c>
      <c r="R149" s="3" t="s">
        <v>8346</v>
      </c>
      <c r="S149" s="23">
        <f t="shared" si="14"/>
        <v>41969.767824074079</v>
      </c>
      <c r="T149" s="23">
        <f t="shared" si="15"/>
        <v>42012.762499999997</v>
      </c>
      <c r="U149" s="3">
        <f t="shared" si="16"/>
        <v>2014</v>
      </c>
      <c r="V149" s="25">
        <f t="shared" si="17"/>
        <v>41969.767824074079</v>
      </c>
    </row>
    <row r="150" spans="1:22" ht="48" x14ac:dyDescent="0.2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3">
        <f t="shared" si="12"/>
        <v>0.08</v>
      </c>
      <c r="P150" s="3">
        <f t="shared" si="13"/>
        <v>20</v>
      </c>
      <c r="Q150" s="3" t="s">
        <v>8343</v>
      </c>
      <c r="R150" s="3" t="s">
        <v>8346</v>
      </c>
      <c r="S150" s="23">
        <f t="shared" si="14"/>
        <v>42397.281666666662</v>
      </c>
      <c r="T150" s="23">
        <f t="shared" si="15"/>
        <v>42427.281666666662</v>
      </c>
      <c r="U150" s="3">
        <f t="shared" si="16"/>
        <v>2016</v>
      </c>
      <c r="V150" s="25">
        <f t="shared" si="17"/>
        <v>42397.281666666662</v>
      </c>
    </row>
    <row r="151" spans="1:22" ht="48" x14ac:dyDescent="0.2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3">
        <f t="shared" si="12"/>
        <v>0.92</v>
      </c>
      <c r="P151" s="3">
        <f t="shared" si="13"/>
        <v>15.33</v>
      </c>
      <c r="Q151" s="3" t="s">
        <v>8343</v>
      </c>
      <c r="R151" s="3" t="s">
        <v>8346</v>
      </c>
      <c r="S151" s="23">
        <f t="shared" si="14"/>
        <v>41968.172106481477</v>
      </c>
      <c r="T151" s="23">
        <f t="shared" si="15"/>
        <v>41998.333333333328</v>
      </c>
      <c r="U151" s="3">
        <f t="shared" si="16"/>
        <v>2014</v>
      </c>
      <c r="V151" s="25">
        <f t="shared" si="17"/>
        <v>41968.172106481477</v>
      </c>
    </row>
    <row r="152" spans="1:22" ht="48" x14ac:dyDescent="0.2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3">
        <f t="shared" si="12"/>
        <v>23.16</v>
      </c>
      <c r="P152" s="3">
        <f t="shared" si="13"/>
        <v>449.43</v>
      </c>
      <c r="Q152" s="3" t="s">
        <v>8343</v>
      </c>
      <c r="R152" s="3" t="s">
        <v>8346</v>
      </c>
      <c r="S152" s="23">
        <f t="shared" si="14"/>
        <v>42090.161828703705</v>
      </c>
      <c r="T152" s="23">
        <f t="shared" si="15"/>
        <v>42150.161828703705</v>
      </c>
      <c r="U152" s="3">
        <f t="shared" si="16"/>
        <v>2015</v>
      </c>
      <c r="V152" s="25">
        <f t="shared" si="17"/>
        <v>42090.161828703705</v>
      </c>
    </row>
    <row r="153" spans="1:22" ht="48" x14ac:dyDescent="0.2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3">
        <f t="shared" si="12"/>
        <v>0.06</v>
      </c>
      <c r="P153" s="3">
        <f t="shared" si="13"/>
        <v>28</v>
      </c>
      <c r="Q153" s="3" t="s">
        <v>8343</v>
      </c>
      <c r="R153" s="3" t="s">
        <v>8346</v>
      </c>
      <c r="S153" s="23">
        <f t="shared" si="14"/>
        <v>42113.550821759258</v>
      </c>
      <c r="T153" s="23">
        <f t="shared" si="15"/>
        <v>42173.550821759258</v>
      </c>
      <c r="U153" s="3">
        <f t="shared" si="16"/>
        <v>2015</v>
      </c>
      <c r="V153" s="25">
        <f t="shared" si="17"/>
        <v>42113.550821759258</v>
      </c>
    </row>
    <row r="154" spans="1:22" ht="32" x14ac:dyDescent="0.2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3">
        <f t="shared" si="12"/>
        <v>0.01</v>
      </c>
      <c r="P154" s="3">
        <f t="shared" si="13"/>
        <v>15</v>
      </c>
      <c r="Q154" s="3" t="s">
        <v>8343</v>
      </c>
      <c r="R154" s="3" t="s">
        <v>8346</v>
      </c>
      <c r="S154" s="23">
        <f t="shared" si="14"/>
        <v>41875.077546296299</v>
      </c>
      <c r="T154" s="23">
        <f t="shared" si="15"/>
        <v>41905.077546296299</v>
      </c>
      <c r="U154" s="3">
        <f t="shared" si="16"/>
        <v>2014</v>
      </c>
      <c r="V154" s="25">
        <f t="shared" si="17"/>
        <v>41875.077546296299</v>
      </c>
    </row>
    <row r="155" spans="1:22" ht="48" x14ac:dyDescent="0.2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3">
        <f t="shared" si="12"/>
        <v>0.72</v>
      </c>
      <c r="P155" s="3">
        <f t="shared" si="13"/>
        <v>35.9</v>
      </c>
      <c r="Q155" s="3" t="s">
        <v>8343</v>
      </c>
      <c r="R155" s="3" t="s">
        <v>8346</v>
      </c>
      <c r="S155" s="23">
        <f t="shared" si="14"/>
        <v>41933.586157407408</v>
      </c>
      <c r="T155" s="23">
        <f t="shared" si="15"/>
        <v>41975.627824074079</v>
      </c>
      <c r="U155" s="3">
        <f t="shared" si="16"/>
        <v>2014</v>
      </c>
      <c r="V155" s="25">
        <f t="shared" si="17"/>
        <v>41933.586157407408</v>
      </c>
    </row>
    <row r="156" spans="1:22" ht="48" x14ac:dyDescent="0.2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3">
        <f t="shared" si="12"/>
        <v>2.67</v>
      </c>
      <c r="P156" s="3">
        <f t="shared" si="13"/>
        <v>13.33</v>
      </c>
      <c r="Q156" s="3" t="s">
        <v>8343</v>
      </c>
      <c r="R156" s="3" t="s">
        <v>8346</v>
      </c>
      <c r="S156" s="23">
        <f t="shared" si="14"/>
        <v>42115.547395833331</v>
      </c>
      <c r="T156" s="23">
        <f t="shared" si="15"/>
        <v>42158.547395833331</v>
      </c>
      <c r="U156" s="3">
        <f t="shared" si="16"/>
        <v>2015</v>
      </c>
      <c r="V156" s="25">
        <f t="shared" si="17"/>
        <v>42115.547395833331</v>
      </c>
    </row>
    <row r="157" spans="1:22" ht="64" x14ac:dyDescent="0.2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3">
        <f t="shared" si="12"/>
        <v>0.01</v>
      </c>
      <c r="P157" s="3">
        <f t="shared" si="13"/>
        <v>20.25</v>
      </c>
      <c r="Q157" s="3" t="s">
        <v>8343</v>
      </c>
      <c r="R157" s="3" t="s">
        <v>8346</v>
      </c>
      <c r="S157" s="23">
        <f t="shared" si="14"/>
        <v>42168.559432870374</v>
      </c>
      <c r="T157" s="23">
        <f t="shared" si="15"/>
        <v>42208.559432870374</v>
      </c>
      <c r="U157" s="3">
        <f t="shared" si="16"/>
        <v>2015</v>
      </c>
      <c r="V157" s="25">
        <f t="shared" si="17"/>
        <v>42168.559432870374</v>
      </c>
    </row>
    <row r="158" spans="1:22" ht="64" x14ac:dyDescent="0.2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3">
        <f t="shared" si="12"/>
        <v>5.0999999999999996</v>
      </c>
      <c r="P158" s="3">
        <f t="shared" si="13"/>
        <v>119</v>
      </c>
      <c r="Q158" s="3" t="s">
        <v>8343</v>
      </c>
      <c r="R158" s="3" t="s">
        <v>8346</v>
      </c>
      <c r="S158" s="23">
        <f t="shared" si="14"/>
        <v>41794.124953703707</v>
      </c>
      <c r="T158" s="23">
        <f t="shared" si="15"/>
        <v>41854.124953703707</v>
      </c>
      <c r="U158" s="3">
        <f t="shared" si="16"/>
        <v>2014</v>
      </c>
      <c r="V158" s="25">
        <f t="shared" si="17"/>
        <v>41794.124953703707</v>
      </c>
    </row>
    <row r="159" spans="1:22" ht="48" x14ac:dyDescent="0.2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3">
        <f t="shared" si="12"/>
        <v>0.27</v>
      </c>
      <c r="P159" s="3">
        <f t="shared" si="13"/>
        <v>4</v>
      </c>
      <c r="Q159" s="3" t="s">
        <v>8343</v>
      </c>
      <c r="R159" s="3" t="s">
        <v>8346</v>
      </c>
      <c r="S159" s="23">
        <f t="shared" si="14"/>
        <v>42396.911712962959</v>
      </c>
      <c r="T159" s="23">
        <f t="shared" si="15"/>
        <v>42426.911712962959</v>
      </c>
      <c r="U159" s="3">
        <f t="shared" si="16"/>
        <v>2016</v>
      </c>
      <c r="V159" s="25">
        <f t="shared" si="17"/>
        <v>42396.911712962959</v>
      </c>
    </row>
    <row r="160" spans="1:22" ht="48" x14ac:dyDescent="0.2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3">
        <f t="shared" si="12"/>
        <v>0</v>
      </c>
      <c r="P160" s="3" t="e">
        <f t="shared" si="13"/>
        <v>#DIV/0!</v>
      </c>
      <c r="Q160" s="3" t="s">
        <v>8343</v>
      </c>
      <c r="R160" s="3" t="s">
        <v>8346</v>
      </c>
      <c r="S160" s="23">
        <f t="shared" si="14"/>
        <v>41904.07671296296</v>
      </c>
      <c r="T160" s="23">
        <f t="shared" si="15"/>
        <v>41934.07671296296</v>
      </c>
      <c r="U160" s="3">
        <f t="shared" si="16"/>
        <v>2014</v>
      </c>
      <c r="V160" s="25">
        <f t="shared" si="17"/>
        <v>41904.07671296296</v>
      </c>
    </row>
    <row r="161" spans="1:22" ht="48" x14ac:dyDescent="0.2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3">
        <f t="shared" si="12"/>
        <v>0</v>
      </c>
      <c r="P161" s="3">
        <f t="shared" si="13"/>
        <v>10</v>
      </c>
      <c r="Q161" s="3" t="s">
        <v>8343</v>
      </c>
      <c r="R161" s="3" t="s">
        <v>8346</v>
      </c>
      <c r="S161" s="23">
        <f t="shared" si="14"/>
        <v>42514.434548611112</v>
      </c>
      <c r="T161" s="23">
        <f t="shared" si="15"/>
        <v>42554.434548611112</v>
      </c>
      <c r="U161" s="3">
        <f t="shared" si="16"/>
        <v>2016</v>
      </c>
      <c r="V161" s="25">
        <f t="shared" si="17"/>
        <v>42514.434548611112</v>
      </c>
    </row>
    <row r="162" spans="1:22" ht="48" x14ac:dyDescent="0.2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3">
        <f t="shared" si="12"/>
        <v>0</v>
      </c>
      <c r="P162" s="3" t="e">
        <f t="shared" si="13"/>
        <v>#DIV/0!</v>
      </c>
      <c r="Q162" s="3" t="s">
        <v>8343</v>
      </c>
      <c r="R162" s="3" t="s">
        <v>8346</v>
      </c>
      <c r="S162" s="23">
        <f t="shared" si="14"/>
        <v>42171.913090277783</v>
      </c>
      <c r="T162" s="23">
        <f t="shared" si="15"/>
        <v>42231.913090277783</v>
      </c>
      <c r="U162" s="3">
        <f t="shared" si="16"/>
        <v>2015</v>
      </c>
      <c r="V162" s="25">
        <f t="shared" si="17"/>
        <v>42171.913090277783</v>
      </c>
    </row>
    <row r="163" spans="1:22" ht="48" x14ac:dyDescent="0.2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3">
        <f t="shared" si="12"/>
        <v>0.01</v>
      </c>
      <c r="P163" s="3">
        <f t="shared" si="13"/>
        <v>5</v>
      </c>
      <c r="Q163" s="3" t="s">
        <v>8343</v>
      </c>
      <c r="R163" s="3" t="s">
        <v>8347</v>
      </c>
      <c r="S163" s="23">
        <f t="shared" si="14"/>
        <v>41792.687442129631</v>
      </c>
      <c r="T163" s="23">
        <f t="shared" si="15"/>
        <v>41822.687442129631</v>
      </c>
      <c r="U163" s="3">
        <f t="shared" si="16"/>
        <v>2014</v>
      </c>
      <c r="V163" s="25">
        <f t="shared" si="17"/>
        <v>41792.687442129631</v>
      </c>
    </row>
    <row r="164" spans="1:22" ht="48" x14ac:dyDescent="0.2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3">
        <f t="shared" si="12"/>
        <v>15.54</v>
      </c>
      <c r="P164" s="3">
        <f t="shared" si="13"/>
        <v>43.5</v>
      </c>
      <c r="Q164" s="3" t="s">
        <v>8343</v>
      </c>
      <c r="R164" s="3" t="s">
        <v>8347</v>
      </c>
      <c r="S164" s="23">
        <f t="shared" si="14"/>
        <v>41835.126805555556</v>
      </c>
      <c r="T164" s="23">
        <f t="shared" si="15"/>
        <v>41867.987500000003</v>
      </c>
      <c r="U164" s="3">
        <f t="shared" si="16"/>
        <v>2014</v>
      </c>
      <c r="V164" s="25">
        <f t="shared" si="17"/>
        <v>41835.126805555556</v>
      </c>
    </row>
    <row r="165" spans="1:22" ht="64" x14ac:dyDescent="0.2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3">
        <f t="shared" si="12"/>
        <v>0</v>
      </c>
      <c r="P165" s="3" t="e">
        <f t="shared" si="13"/>
        <v>#DIV/0!</v>
      </c>
      <c r="Q165" s="3" t="s">
        <v>8343</v>
      </c>
      <c r="R165" s="3" t="s">
        <v>8347</v>
      </c>
      <c r="S165" s="23">
        <f t="shared" si="14"/>
        <v>42243.961273148147</v>
      </c>
      <c r="T165" s="23">
        <f t="shared" si="15"/>
        <v>42278</v>
      </c>
      <c r="U165" s="3">
        <f t="shared" si="16"/>
        <v>2015</v>
      </c>
      <c r="V165" s="25">
        <f t="shared" si="17"/>
        <v>42243.961273148147</v>
      </c>
    </row>
    <row r="166" spans="1:22" ht="64" x14ac:dyDescent="0.2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3">
        <f t="shared" si="12"/>
        <v>0.53</v>
      </c>
      <c r="P166" s="3">
        <f t="shared" si="13"/>
        <v>91.43</v>
      </c>
      <c r="Q166" s="3" t="s">
        <v>8343</v>
      </c>
      <c r="R166" s="3" t="s">
        <v>8347</v>
      </c>
      <c r="S166" s="23">
        <f t="shared" si="14"/>
        <v>41841.762743055559</v>
      </c>
      <c r="T166" s="23">
        <f t="shared" si="15"/>
        <v>41901.762743055559</v>
      </c>
      <c r="U166" s="3">
        <f t="shared" si="16"/>
        <v>2014</v>
      </c>
      <c r="V166" s="25">
        <f t="shared" si="17"/>
        <v>41841.762743055559</v>
      </c>
    </row>
    <row r="167" spans="1:22" ht="32" x14ac:dyDescent="0.2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3">
        <f t="shared" si="12"/>
        <v>0</v>
      </c>
      <c r="P167" s="3" t="e">
        <f t="shared" si="13"/>
        <v>#DIV/0!</v>
      </c>
      <c r="Q167" s="3" t="s">
        <v>8343</v>
      </c>
      <c r="R167" s="3" t="s">
        <v>8347</v>
      </c>
      <c r="S167" s="23">
        <f t="shared" si="14"/>
        <v>42351.658842592587</v>
      </c>
      <c r="T167" s="23">
        <f t="shared" si="15"/>
        <v>42381.658842592587</v>
      </c>
      <c r="U167" s="3">
        <f t="shared" si="16"/>
        <v>2015</v>
      </c>
      <c r="V167" s="25">
        <f t="shared" si="17"/>
        <v>42351.658842592587</v>
      </c>
    </row>
    <row r="168" spans="1:22" ht="48" x14ac:dyDescent="0.2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3">
        <f t="shared" si="12"/>
        <v>60</v>
      </c>
      <c r="P168" s="3">
        <f t="shared" si="13"/>
        <v>3000</v>
      </c>
      <c r="Q168" s="3" t="s">
        <v>8343</v>
      </c>
      <c r="R168" s="3" t="s">
        <v>8347</v>
      </c>
      <c r="S168" s="23">
        <f t="shared" si="14"/>
        <v>42721.075949074075</v>
      </c>
      <c r="T168" s="23">
        <f t="shared" si="15"/>
        <v>42751.075949074075</v>
      </c>
      <c r="U168" s="3">
        <f t="shared" si="16"/>
        <v>2016</v>
      </c>
      <c r="V168" s="25">
        <f t="shared" si="17"/>
        <v>42721.075949074075</v>
      </c>
    </row>
    <row r="169" spans="1:22" ht="48" x14ac:dyDescent="0.2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3">
        <f t="shared" si="12"/>
        <v>0.01</v>
      </c>
      <c r="P169" s="3">
        <f t="shared" si="13"/>
        <v>5.5</v>
      </c>
      <c r="Q169" s="3" t="s">
        <v>8343</v>
      </c>
      <c r="R169" s="3" t="s">
        <v>8347</v>
      </c>
      <c r="S169" s="23">
        <f t="shared" si="14"/>
        <v>42160.927488425921</v>
      </c>
      <c r="T169" s="23">
        <f t="shared" si="15"/>
        <v>42220.927488425921</v>
      </c>
      <c r="U169" s="3">
        <f t="shared" si="16"/>
        <v>2015</v>
      </c>
      <c r="V169" s="25">
        <f t="shared" si="17"/>
        <v>42160.927488425921</v>
      </c>
    </row>
    <row r="170" spans="1:22" ht="48" x14ac:dyDescent="0.2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3">
        <f t="shared" si="12"/>
        <v>4.0599999999999996</v>
      </c>
      <c r="P170" s="3">
        <f t="shared" si="13"/>
        <v>108.33</v>
      </c>
      <c r="Q170" s="3" t="s">
        <v>8343</v>
      </c>
      <c r="R170" s="3" t="s">
        <v>8347</v>
      </c>
      <c r="S170" s="23">
        <f t="shared" si="14"/>
        <v>42052.83530092593</v>
      </c>
      <c r="T170" s="23">
        <f t="shared" si="15"/>
        <v>42082.793634259258</v>
      </c>
      <c r="U170" s="3">
        <f t="shared" si="16"/>
        <v>2015</v>
      </c>
      <c r="V170" s="25">
        <f t="shared" si="17"/>
        <v>42052.83530092593</v>
      </c>
    </row>
    <row r="171" spans="1:22" ht="48" x14ac:dyDescent="0.2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3">
        <f t="shared" si="12"/>
        <v>22.4</v>
      </c>
      <c r="P171" s="3">
        <f t="shared" si="13"/>
        <v>56</v>
      </c>
      <c r="Q171" s="3" t="s">
        <v>8343</v>
      </c>
      <c r="R171" s="3" t="s">
        <v>8347</v>
      </c>
      <c r="S171" s="23">
        <f t="shared" si="14"/>
        <v>41900.505312499998</v>
      </c>
      <c r="T171" s="23">
        <f t="shared" si="15"/>
        <v>41930.505312499998</v>
      </c>
      <c r="U171" s="3">
        <f t="shared" si="16"/>
        <v>2014</v>
      </c>
      <c r="V171" s="25">
        <f t="shared" si="17"/>
        <v>41900.505312499998</v>
      </c>
    </row>
    <row r="172" spans="1:22" ht="64" x14ac:dyDescent="0.2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3">
        <f t="shared" si="12"/>
        <v>3.25</v>
      </c>
      <c r="P172" s="3">
        <f t="shared" si="13"/>
        <v>32.5</v>
      </c>
      <c r="Q172" s="3" t="s">
        <v>8343</v>
      </c>
      <c r="R172" s="3" t="s">
        <v>8347</v>
      </c>
      <c r="S172" s="23">
        <f t="shared" si="14"/>
        <v>42216.977812500001</v>
      </c>
      <c r="T172" s="23">
        <f t="shared" si="15"/>
        <v>42246.227777777778</v>
      </c>
      <c r="U172" s="3">
        <f t="shared" si="16"/>
        <v>2015</v>
      </c>
      <c r="V172" s="25">
        <f t="shared" si="17"/>
        <v>42216.977812500001</v>
      </c>
    </row>
    <row r="173" spans="1:22" ht="48" x14ac:dyDescent="0.2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3">
        <f t="shared" si="12"/>
        <v>0</v>
      </c>
      <c r="P173" s="3">
        <f t="shared" si="13"/>
        <v>1</v>
      </c>
      <c r="Q173" s="3" t="s">
        <v>8343</v>
      </c>
      <c r="R173" s="3" t="s">
        <v>8347</v>
      </c>
      <c r="S173" s="23">
        <f t="shared" si="14"/>
        <v>42534.180717592593</v>
      </c>
      <c r="T173" s="23">
        <f t="shared" si="15"/>
        <v>42594.180717592593</v>
      </c>
      <c r="U173" s="3">
        <f t="shared" si="16"/>
        <v>2016</v>
      </c>
      <c r="V173" s="25">
        <f t="shared" si="17"/>
        <v>42534.180717592593</v>
      </c>
    </row>
    <row r="174" spans="1:22" ht="48" x14ac:dyDescent="0.2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3">
        <f t="shared" si="12"/>
        <v>0</v>
      </c>
      <c r="P174" s="3" t="e">
        <f t="shared" si="13"/>
        <v>#DIV/0!</v>
      </c>
      <c r="Q174" s="3" t="s">
        <v>8343</v>
      </c>
      <c r="R174" s="3" t="s">
        <v>8347</v>
      </c>
      <c r="S174" s="23">
        <f t="shared" si="14"/>
        <v>42047.394942129627</v>
      </c>
      <c r="T174" s="23">
        <f t="shared" si="15"/>
        <v>42082.353275462956</v>
      </c>
      <c r="U174" s="3">
        <f t="shared" si="16"/>
        <v>2015</v>
      </c>
      <c r="V174" s="25">
        <f t="shared" si="17"/>
        <v>42047.394942129627</v>
      </c>
    </row>
    <row r="175" spans="1:22" ht="48" x14ac:dyDescent="0.2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3">
        <f t="shared" si="12"/>
        <v>0</v>
      </c>
      <c r="P175" s="3" t="e">
        <f t="shared" si="13"/>
        <v>#DIV/0!</v>
      </c>
      <c r="Q175" s="3" t="s">
        <v>8343</v>
      </c>
      <c r="R175" s="3" t="s">
        <v>8347</v>
      </c>
      <c r="S175" s="23">
        <f t="shared" si="14"/>
        <v>42033.573009259257</v>
      </c>
      <c r="T175" s="23">
        <f t="shared" si="15"/>
        <v>42063.573009259257</v>
      </c>
      <c r="U175" s="3">
        <f t="shared" si="16"/>
        <v>2015</v>
      </c>
      <c r="V175" s="25">
        <f t="shared" si="17"/>
        <v>42033.573009259257</v>
      </c>
    </row>
    <row r="176" spans="1:22" ht="48" x14ac:dyDescent="0.2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3">
        <f t="shared" si="12"/>
        <v>0</v>
      </c>
      <c r="P176" s="3" t="e">
        <f t="shared" si="13"/>
        <v>#DIV/0!</v>
      </c>
      <c r="Q176" s="3" t="s">
        <v>8343</v>
      </c>
      <c r="R176" s="3" t="s">
        <v>8347</v>
      </c>
      <c r="S176" s="23">
        <f t="shared" si="14"/>
        <v>42072.758981481486</v>
      </c>
      <c r="T176" s="23">
        <f t="shared" si="15"/>
        <v>42132.758981481486</v>
      </c>
      <c r="U176" s="3">
        <f t="shared" si="16"/>
        <v>2015</v>
      </c>
      <c r="V176" s="25">
        <f t="shared" si="17"/>
        <v>42072.758981481486</v>
      </c>
    </row>
    <row r="177" spans="1:22" ht="48" x14ac:dyDescent="0.2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3">
        <f t="shared" si="12"/>
        <v>6.49</v>
      </c>
      <c r="P177" s="3">
        <f t="shared" si="13"/>
        <v>49.88</v>
      </c>
      <c r="Q177" s="3" t="s">
        <v>8343</v>
      </c>
      <c r="R177" s="3" t="s">
        <v>8347</v>
      </c>
      <c r="S177" s="23">
        <f t="shared" si="14"/>
        <v>41855.777905092589</v>
      </c>
      <c r="T177" s="23">
        <f t="shared" si="15"/>
        <v>41880.777905092589</v>
      </c>
      <c r="U177" s="3">
        <f t="shared" si="16"/>
        <v>2014</v>
      </c>
      <c r="V177" s="25">
        <f t="shared" si="17"/>
        <v>41855.777905092589</v>
      </c>
    </row>
    <row r="178" spans="1:22" ht="48" x14ac:dyDescent="0.2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3">
        <f t="shared" si="12"/>
        <v>0</v>
      </c>
      <c r="P178" s="3" t="e">
        <f t="shared" si="13"/>
        <v>#DIV/0!</v>
      </c>
      <c r="Q178" s="3" t="s">
        <v>8343</v>
      </c>
      <c r="R178" s="3" t="s">
        <v>8347</v>
      </c>
      <c r="S178" s="23">
        <f t="shared" si="14"/>
        <v>42191.824062500003</v>
      </c>
      <c r="T178" s="23">
        <f t="shared" si="15"/>
        <v>42221.824062500003</v>
      </c>
      <c r="U178" s="3">
        <f t="shared" si="16"/>
        <v>2015</v>
      </c>
      <c r="V178" s="25">
        <f t="shared" si="17"/>
        <v>42191.824062500003</v>
      </c>
    </row>
    <row r="179" spans="1:22" ht="32" x14ac:dyDescent="0.2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3">
        <f t="shared" si="12"/>
        <v>40</v>
      </c>
      <c r="P179" s="3">
        <f t="shared" si="13"/>
        <v>25.71</v>
      </c>
      <c r="Q179" s="3" t="s">
        <v>8343</v>
      </c>
      <c r="R179" s="3" t="s">
        <v>8347</v>
      </c>
      <c r="S179" s="23">
        <f t="shared" si="14"/>
        <v>42070.047754629632</v>
      </c>
      <c r="T179" s="23">
        <f t="shared" si="15"/>
        <v>42087.00608796296</v>
      </c>
      <c r="U179" s="3">
        <f t="shared" si="16"/>
        <v>2015</v>
      </c>
      <c r="V179" s="25">
        <f t="shared" si="17"/>
        <v>42070.047754629632</v>
      </c>
    </row>
    <row r="180" spans="1:22" ht="48" x14ac:dyDescent="0.2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3">
        <f t="shared" si="12"/>
        <v>0</v>
      </c>
      <c r="P180" s="3" t="e">
        <f t="shared" si="13"/>
        <v>#DIV/0!</v>
      </c>
      <c r="Q180" s="3" t="s">
        <v>8343</v>
      </c>
      <c r="R180" s="3" t="s">
        <v>8347</v>
      </c>
      <c r="S180" s="23">
        <f t="shared" si="14"/>
        <v>42304.955381944441</v>
      </c>
      <c r="T180" s="23">
        <f t="shared" si="15"/>
        <v>42334.997048611112</v>
      </c>
      <c r="U180" s="3">
        <f t="shared" si="16"/>
        <v>2015</v>
      </c>
      <c r="V180" s="25">
        <f t="shared" si="17"/>
        <v>42304.955381944441</v>
      </c>
    </row>
    <row r="181" spans="1:22" ht="32" x14ac:dyDescent="0.2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3">
        <f t="shared" si="12"/>
        <v>20</v>
      </c>
      <c r="P181" s="3">
        <f t="shared" si="13"/>
        <v>100</v>
      </c>
      <c r="Q181" s="3" t="s">
        <v>8343</v>
      </c>
      <c r="R181" s="3" t="s">
        <v>8347</v>
      </c>
      <c r="S181" s="23">
        <f t="shared" si="14"/>
        <v>42403.080497685187</v>
      </c>
      <c r="T181" s="23">
        <f t="shared" si="15"/>
        <v>42433.080497685187</v>
      </c>
      <c r="U181" s="3">
        <f t="shared" si="16"/>
        <v>2016</v>
      </c>
      <c r="V181" s="25">
        <f t="shared" si="17"/>
        <v>42403.080497685187</v>
      </c>
    </row>
    <row r="182" spans="1:22" ht="48" x14ac:dyDescent="0.2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3">
        <f t="shared" si="12"/>
        <v>33.42</v>
      </c>
      <c r="P182" s="3">
        <f t="shared" si="13"/>
        <v>30.85</v>
      </c>
      <c r="Q182" s="3" t="s">
        <v>8343</v>
      </c>
      <c r="R182" s="3" t="s">
        <v>8347</v>
      </c>
      <c r="S182" s="23">
        <f t="shared" si="14"/>
        <v>42067.991238425922</v>
      </c>
      <c r="T182" s="23">
        <f t="shared" si="15"/>
        <v>42107.791666666672</v>
      </c>
      <c r="U182" s="3">
        <f t="shared" si="16"/>
        <v>2015</v>
      </c>
      <c r="V182" s="25">
        <f t="shared" si="17"/>
        <v>42067.991238425922</v>
      </c>
    </row>
    <row r="183" spans="1:22" ht="48" x14ac:dyDescent="0.2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3">
        <f t="shared" si="12"/>
        <v>21.09</v>
      </c>
      <c r="P183" s="3">
        <f t="shared" si="13"/>
        <v>180.5</v>
      </c>
      <c r="Q183" s="3" t="s">
        <v>8343</v>
      </c>
      <c r="R183" s="3" t="s">
        <v>8347</v>
      </c>
      <c r="S183" s="23">
        <f t="shared" si="14"/>
        <v>42147.741840277777</v>
      </c>
      <c r="T183" s="23">
        <f t="shared" si="15"/>
        <v>42177.741840277777</v>
      </c>
      <c r="U183" s="3">
        <f t="shared" si="16"/>
        <v>2015</v>
      </c>
      <c r="V183" s="25">
        <f t="shared" si="17"/>
        <v>42147.741840277777</v>
      </c>
    </row>
    <row r="184" spans="1:22" ht="64" x14ac:dyDescent="0.2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3">
        <f t="shared" si="12"/>
        <v>0</v>
      </c>
      <c r="P184" s="3" t="e">
        <f t="shared" si="13"/>
        <v>#DIV/0!</v>
      </c>
      <c r="Q184" s="3" t="s">
        <v>8343</v>
      </c>
      <c r="R184" s="3" t="s">
        <v>8347</v>
      </c>
      <c r="S184" s="23">
        <f t="shared" si="14"/>
        <v>42712.011944444443</v>
      </c>
      <c r="T184" s="23">
        <f t="shared" si="15"/>
        <v>42742.011944444443</v>
      </c>
      <c r="U184" s="3">
        <f t="shared" si="16"/>
        <v>2016</v>
      </c>
      <c r="V184" s="25">
        <f t="shared" si="17"/>
        <v>42712.011944444443</v>
      </c>
    </row>
    <row r="185" spans="1:22" ht="18" x14ac:dyDescent="0.2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3">
        <f t="shared" si="12"/>
        <v>35.86</v>
      </c>
      <c r="P185" s="3">
        <f t="shared" si="13"/>
        <v>373.5</v>
      </c>
      <c r="Q185" s="3" t="s">
        <v>8343</v>
      </c>
      <c r="R185" s="3" t="s">
        <v>8347</v>
      </c>
      <c r="S185" s="23">
        <f t="shared" si="14"/>
        <v>41939.810300925928</v>
      </c>
      <c r="T185" s="23">
        <f t="shared" si="15"/>
        <v>41969.851967592593</v>
      </c>
      <c r="U185" s="3">
        <f t="shared" si="16"/>
        <v>2014</v>
      </c>
      <c r="V185" s="25">
        <f t="shared" si="17"/>
        <v>41939.810300925928</v>
      </c>
    </row>
    <row r="186" spans="1:22" ht="64" x14ac:dyDescent="0.2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3">
        <f t="shared" si="12"/>
        <v>3.4</v>
      </c>
      <c r="P186" s="3">
        <f t="shared" si="13"/>
        <v>25.5</v>
      </c>
      <c r="Q186" s="3" t="s">
        <v>8343</v>
      </c>
      <c r="R186" s="3" t="s">
        <v>8347</v>
      </c>
      <c r="S186" s="23">
        <f t="shared" si="14"/>
        <v>41825.791226851856</v>
      </c>
      <c r="T186" s="23">
        <f t="shared" si="15"/>
        <v>41883.165972222225</v>
      </c>
      <c r="U186" s="3">
        <f t="shared" si="16"/>
        <v>2014</v>
      </c>
      <c r="V186" s="25">
        <f t="shared" si="17"/>
        <v>41825.791226851856</v>
      </c>
    </row>
    <row r="187" spans="1:22" ht="18" x14ac:dyDescent="0.2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3">
        <f t="shared" si="12"/>
        <v>5.5</v>
      </c>
      <c r="P187" s="3">
        <f t="shared" si="13"/>
        <v>220</v>
      </c>
      <c r="Q187" s="3" t="s">
        <v>8343</v>
      </c>
      <c r="R187" s="3" t="s">
        <v>8347</v>
      </c>
      <c r="S187" s="23">
        <f t="shared" si="14"/>
        <v>42570.91133101852</v>
      </c>
      <c r="T187" s="23">
        <f t="shared" si="15"/>
        <v>42600.91133101852</v>
      </c>
      <c r="U187" s="3">
        <f t="shared" si="16"/>
        <v>2016</v>
      </c>
      <c r="V187" s="25">
        <f t="shared" si="17"/>
        <v>42570.91133101852</v>
      </c>
    </row>
    <row r="188" spans="1:22" ht="48" x14ac:dyDescent="0.2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3">
        <f t="shared" si="12"/>
        <v>0</v>
      </c>
      <c r="P188" s="3" t="e">
        <f t="shared" si="13"/>
        <v>#DIV/0!</v>
      </c>
      <c r="Q188" s="3" t="s">
        <v>8343</v>
      </c>
      <c r="R188" s="3" t="s">
        <v>8347</v>
      </c>
      <c r="S188" s="23">
        <f t="shared" si="14"/>
        <v>42767.812893518523</v>
      </c>
      <c r="T188" s="23">
        <f t="shared" si="15"/>
        <v>42797.833333333328</v>
      </c>
      <c r="U188" s="3">
        <f t="shared" si="16"/>
        <v>2017</v>
      </c>
      <c r="V188" s="25">
        <f t="shared" si="17"/>
        <v>42767.812893518523</v>
      </c>
    </row>
    <row r="189" spans="1:22" ht="48" x14ac:dyDescent="0.2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3">
        <f t="shared" si="12"/>
        <v>16</v>
      </c>
      <c r="P189" s="3">
        <f t="shared" si="13"/>
        <v>160</v>
      </c>
      <c r="Q189" s="3" t="s">
        <v>8343</v>
      </c>
      <c r="R189" s="3" t="s">
        <v>8347</v>
      </c>
      <c r="S189" s="23">
        <f t="shared" si="14"/>
        <v>42182.234456018516</v>
      </c>
      <c r="T189" s="23">
        <f t="shared" si="15"/>
        <v>42206.290972222225</v>
      </c>
      <c r="U189" s="3">
        <f t="shared" si="16"/>
        <v>2015</v>
      </c>
      <c r="V189" s="25">
        <f t="shared" si="17"/>
        <v>42182.234456018516</v>
      </c>
    </row>
    <row r="190" spans="1:22" ht="64" x14ac:dyDescent="0.2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3">
        <f t="shared" si="12"/>
        <v>0</v>
      </c>
      <c r="P190" s="3" t="e">
        <f t="shared" si="13"/>
        <v>#DIV/0!</v>
      </c>
      <c r="Q190" s="3" t="s">
        <v>8343</v>
      </c>
      <c r="R190" s="3" t="s">
        <v>8347</v>
      </c>
      <c r="S190" s="23">
        <f t="shared" si="14"/>
        <v>41857.18304398148</v>
      </c>
      <c r="T190" s="23">
        <f t="shared" si="15"/>
        <v>41887.18304398148</v>
      </c>
      <c r="U190" s="3">
        <f t="shared" si="16"/>
        <v>2014</v>
      </c>
      <c r="V190" s="25">
        <f t="shared" si="17"/>
        <v>41857.18304398148</v>
      </c>
    </row>
    <row r="191" spans="1:22" ht="48" x14ac:dyDescent="0.2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3">
        <f t="shared" si="12"/>
        <v>7.0000000000000007E-2</v>
      </c>
      <c r="P191" s="3">
        <f t="shared" si="13"/>
        <v>69</v>
      </c>
      <c r="Q191" s="3" t="s">
        <v>8343</v>
      </c>
      <c r="R191" s="3" t="s">
        <v>8347</v>
      </c>
      <c r="S191" s="23">
        <f t="shared" si="14"/>
        <v>42556.690706018519</v>
      </c>
      <c r="T191" s="23">
        <f t="shared" si="15"/>
        <v>42616.690706018519</v>
      </c>
      <c r="U191" s="3">
        <f t="shared" si="16"/>
        <v>2016</v>
      </c>
      <c r="V191" s="25">
        <f t="shared" si="17"/>
        <v>42556.690706018519</v>
      </c>
    </row>
    <row r="192" spans="1:22" ht="18" x14ac:dyDescent="0.2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3">
        <f t="shared" si="12"/>
        <v>0.42</v>
      </c>
      <c r="P192" s="3">
        <f t="shared" si="13"/>
        <v>50</v>
      </c>
      <c r="Q192" s="3" t="s">
        <v>8343</v>
      </c>
      <c r="R192" s="3" t="s">
        <v>8347</v>
      </c>
      <c r="S192" s="23">
        <f t="shared" si="14"/>
        <v>42527.650995370372</v>
      </c>
      <c r="T192" s="23">
        <f t="shared" si="15"/>
        <v>42537.650995370372</v>
      </c>
      <c r="U192" s="3">
        <f t="shared" si="16"/>
        <v>2016</v>
      </c>
      <c r="V192" s="25">
        <f t="shared" si="17"/>
        <v>42527.650995370372</v>
      </c>
    </row>
    <row r="193" spans="1:22" ht="48" x14ac:dyDescent="0.2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3">
        <f t="shared" si="12"/>
        <v>5</v>
      </c>
      <c r="P193" s="3">
        <f t="shared" si="13"/>
        <v>83.33</v>
      </c>
      <c r="Q193" s="3" t="s">
        <v>8343</v>
      </c>
      <c r="R193" s="3" t="s">
        <v>8347</v>
      </c>
      <c r="S193" s="23">
        <f t="shared" si="14"/>
        <v>42239.441412037035</v>
      </c>
      <c r="T193" s="23">
        <f t="shared" si="15"/>
        <v>42279.441412037035</v>
      </c>
      <c r="U193" s="3">
        <f t="shared" si="16"/>
        <v>2015</v>
      </c>
      <c r="V193" s="25">
        <f t="shared" si="17"/>
        <v>42239.441412037035</v>
      </c>
    </row>
    <row r="194" spans="1:22" ht="64" x14ac:dyDescent="0.2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3">
        <f t="shared" si="12"/>
        <v>0</v>
      </c>
      <c r="P194" s="3">
        <f t="shared" si="13"/>
        <v>5.67</v>
      </c>
      <c r="Q194" s="3" t="s">
        <v>8343</v>
      </c>
      <c r="R194" s="3" t="s">
        <v>8347</v>
      </c>
      <c r="S194" s="23">
        <f t="shared" si="14"/>
        <v>41899.792037037041</v>
      </c>
      <c r="T194" s="23">
        <f t="shared" si="15"/>
        <v>41929.792037037041</v>
      </c>
      <c r="U194" s="3">
        <f t="shared" si="16"/>
        <v>2014</v>
      </c>
      <c r="V194" s="25">
        <f t="shared" si="17"/>
        <v>41899.792037037041</v>
      </c>
    </row>
    <row r="195" spans="1:22" ht="64" x14ac:dyDescent="0.2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3">
        <f t="shared" ref="O195:O258" si="18">ROUND((E195/D195)*100,2)</f>
        <v>0</v>
      </c>
      <c r="P195" s="3" t="e">
        <f t="shared" ref="P195:P258" si="19">ROUND(E195/L195,2)</f>
        <v>#DIV/0!</v>
      </c>
      <c r="Q195" s="3" t="s">
        <v>8343</v>
      </c>
      <c r="R195" s="3" t="s">
        <v>8347</v>
      </c>
      <c r="S195" s="23">
        <f t="shared" ref="S195:S258" si="20">(((J195/60)/60)/24)+DATE(1970,1,1)</f>
        <v>41911.934791666667</v>
      </c>
      <c r="T195" s="23">
        <f t="shared" ref="T195:T258" si="21">(((I195/60)/60)/24)+DATE(1970,1,1)</f>
        <v>41971.976458333331</v>
      </c>
      <c r="U195" s="3">
        <f t="shared" ref="U195:U258" si="22">YEAR(S195)</f>
        <v>2014</v>
      </c>
      <c r="V195" s="25">
        <f t="shared" ref="V195:V258" si="23">S195</f>
        <v>41911.934791666667</v>
      </c>
    </row>
    <row r="196" spans="1:22" ht="48" x14ac:dyDescent="0.2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3">
        <f t="shared" si="18"/>
        <v>0.12</v>
      </c>
      <c r="P196" s="3">
        <f t="shared" si="19"/>
        <v>1</v>
      </c>
      <c r="Q196" s="3" t="s">
        <v>8343</v>
      </c>
      <c r="R196" s="3" t="s">
        <v>8347</v>
      </c>
      <c r="S196" s="23">
        <f t="shared" si="20"/>
        <v>42375.996886574074</v>
      </c>
      <c r="T196" s="23">
        <f t="shared" si="21"/>
        <v>42435.996886574074</v>
      </c>
      <c r="U196" s="3">
        <f t="shared" si="22"/>
        <v>2016</v>
      </c>
      <c r="V196" s="25">
        <f t="shared" si="23"/>
        <v>42375.996886574074</v>
      </c>
    </row>
    <row r="197" spans="1:22" ht="48" x14ac:dyDescent="0.2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3">
        <f t="shared" si="18"/>
        <v>0</v>
      </c>
      <c r="P197" s="3" t="e">
        <f t="shared" si="19"/>
        <v>#DIV/0!</v>
      </c>
      <c r="Q197" s="3" t="s">
        <v>8343</v>
      </c>
      <c r="R197" s="3" t="s">
        <v>8347</v>
      </c>
      <c r="S197" s="23">
        <f t="shared" si="20"/>
        <v>42135.67050925926</v>
      </c>
      <c r="T197" s="23">
        <f t="shared" si="21"/>
        <v>42195.67050925926</v>
      </c>
      <c r="U197" s="3">
        <f t="shared" si="22"/>
        <v>2015</v>
      </c>
      <c r="V197" s="25">
        <f t="shared" si="23"/>
        <v>42135.67050925926</v>
      </c>
    </row>
    <row r="198" spans="1:22" ht="48" x14ac:dyDescent="0.2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3">
        <f t="shared" si="18"/>
        <v>41.86</v>
      </c>
      <c r="P198" s="3">
        <f t="shared" si="19"/>
        <v>77.11</v>
      </c>
      <c r="Q198" s="3" t="s">
        <v>8343</v>
      </c>
      <c r="R198" s="3" t="s">
        <v>8347</v>
      </c>
      <c r="S198" s="23">
        <f t="shared" si="20"/>
        <v>42259.542800925927</v>
      </c>
      <c r="T198" s="23">
        <f t="shared" si="21"/>
        <v>42287.875</v>
      </c>
      <c r="U198" s="3">
        <f t="shared" si="22"/>
        <v>2015</v>
      </c>
      <c r="V198" s="25">
        <f t="shared" si="23"/>
        <v>42259.542800925927</v>
      </c>
    </row>
    <row r="199" spans="1:22" ht="48" x14ac:dyDescent="0.2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3">
        <f t="shared" si="18"/>
        <v>10.48</v>
      </c>
      <c r="P199" s="3">
        <f t="shared" si="19"/>
        <v>32.75</v>
      </c>
      <c r="Q199" s="3" t="s">
        <v>8343</v>
      </c>
      <c r="R199" s="3" t="s">
        <v>8347</v>
      </c>
      <c r="S199" s="23">
        <f t="shared" si="20"/>
        <v>42741.848379629635</v>
      </c>
      <c r="T199" s="23">
        <f t="shared" si="21"/>
        <v>42783.875</v>
      </c>
      <c r="U199" s="3">
        <f t="shared" si="22"/>
        <v>2017</v>
      </c>
      <c r="V199" s="25">
        <f t="shared" si="23"/>
        <v>42741.848379629635</v>
      </c>
    </row>
    <row r="200" spans="1:22" ht="48" x14ac:dyDescent="0.2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3">
        <f t="shared" si="18"/>
        <v>1.1200000000000001</v>
      </c>
      <c r="P200" s="3">
        <f t="shared" si="19"/>
        <v>46.5</v>
      </c>
      <c r="Q200" s="3" t="s">
        <v>8343</v>
      </c>
      <c r="R200" s="3" t="s">
        <v>8347</v>
      </c>
      <c r="S200" s="23">
        <f t="shared" si="20"/>
        <v>41887.383356481485</v>
      </c>
      <c r="T200" s="23">
        <f t="shared" si="21"/>
        <v>41917.383356481485</v>
      </c>
      <c r="U200" s="3">
        <f t="shared" si="22"/>
        <v>2014</v>
      </c>
      <c r="V200" s="25">
        <f t="shared" si="23"/>
        <v>41887.383356481485</v>
      </c>
    </row>
    <row r="201" spans="1:22" ht="48" x14ac:dyDescent="0.2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3">
        <f t="shared" si="18"/>
        <v>0</v>
      </c>
      <c r="P201" s="3" t="e">
        <f t="shared" si="19"/>
        <v>#DIV/0!</v>
      </c>
      <c r="Q201" s="3" t="s">
        <v>8343</v>
      </c>
      <c r="R201" s="3" t="s">
        <v>8347</v>
      </c>
      <c r="S201" s="23">
        <f t="shared" si="20"/>
        <v>42584.123865740738</v>
      </c>
      <c r="T201" s="23">
        <f t="shared" si="21"/>
        <v>42614.123865740738</v>
      </c>
      <c r="U201" s="3">
        <f t="shared" si="22"/>
        <v>2016</v>
      </c>
      <c r="V201" s="25">
        <f t="shared" si="23"/>
        <v>42584.123865740738</v>
      </c>
    </row>
    <row r="202" spans="1:22" ht="32" x14ac:dyDescent="0.2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3">
        <f t="shared" si="18"/>
        <v>26.19</v>
      </c>
      <c r="P202" s="3">
        <f t="shared" si="19"/>
        <v>87.31</v>
      </c>
      <c r="Q202" s="3" t="s">
        <v>8343</v>
      </c>
      <c r="R202" s="3" t="s">
        <v>8347</v>
      </c>
      <c r="S202" s="23">
        <f t="shared" si="20"/>
        <v>41867.083368055559</v>
      </c>
      <c r="T202" s="23">
        <f t="shared" si="21"/>
        <v>41897.083368055559</v>
      </c>
      <c r="U202" s="3">
        <f t="shared" si="22"/>
        <v>2014</v>
      </c>
      <c r="V202" s="25">
        <f t="shared" si="23"/>
        <v>41867.083368055559</v>
      </c>
    </row>
    <row r="203" spans="1:22" ht="48" x14ac:dyDescent="0.2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3">
        <f t="shared" si="18"/>
        <v>58.46</v>
      </c>
      <c r="P203" s="3">
        <f t="shared" si="19"/>
        <v>54.29</v>
      </c>
      <c r="Q203" s="3" t="s">
        <v>8343</v>
      </c>
      <c r="R203" s="3" t="s">
        <v>8347</v>
      </c>
      <c r="S203" s="23">
        <f t="shared" si="20"/>
        <v>42023.818622685183</v>
      </c>
      <c r="T203" s="23">
        <f t="shared" si="21"/>
        <v>42043.818622685183</v>
      </c>
      <c r="U203" s="3">
        <f t="shared" si="22"/>
        <v>2015</v>
      </c>
      <c r="V203" s="25">
        <f t="shared" si="23"/>
        <v>42023.818622685183</v>
      </c>
    </row>
    <row r="204" spans="1:22" ht="18" x14ac:dyDescent="0.2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3">
        <f t="shared" si="18"/>
        <v>0</v>
      </c>
      <c r="P204" s="3" t="e">
        <f t="shared" si="19"/>
        <v>#DIV/0!</v>
      </c>
      <c r="Q204" s="3" t="s">
        <v>8343</v>
      </c>
      <c r="R204" s="3" t="s">
        <v>8347</v>
      </c>
      <c r="S204" s="23">
        <f t="shared" si="20"/>
        <v>42255.927824074075</v>
      </c>
      <c r="T204" s="23">
        <f t="shared" si="21"/>
        <v>42285.874305555553</v>
      </c>
      <c r="U204" s="3">
        <f t="shared" si="22"/>
        <v>2015</v>
      </c>
      <c r="V204" s="25">
        <f t="shared" si="23"/>
        <v>42255.927824074075</v>
      </c>
    </row>
    <row r="205" spans="1:22" ht="48" x14ac:dyDescent="0.2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3">
        <f t="shared" si="18"/>
        <v>29.84</v>
      </c>
      <c r="P205" s="3">
        <f t="shared" si="19"/>
        <v>93.25</v>
      </c>
      <c r="Q205" s="3" t="s">
        <v>8343</v>
      </c>
      <c r="R205" s="3" t="s">
        <v>8347</v>
      </c>
      <c r="S205" s="23">
        <f t="shared" si="20"/>
        <v>41973.847962962958</v>
      </c>
      <c r="T205" s="23">
        <f t="shared" si="21"/>
        <v>42033.847962962958</v>
      </c>
      <c r="U205" s="3">
        <f t="shared" si="22"/>
        <v>2014</v>
      </c>
      <c r="V205" s="25">
        <f t="shared" si="23"/>
        <v>41973.847962962958</v>
      </c>
    </row>
    <row r="206" spans="1:22" ht="48" x14ac:dyDescent="0.2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3">
        <f t="shared" si="18"/>
        <v>50.72</v>
      </c>
      <c r="P206" s="3">
        <f t="shared" si="19"/>
        <v>117.68</v>
      </c>
      <c r="Q206" s="3" t="s">
        <v>8343</v>
      </c>
      <c r="R206" s="3" t="s">
        <v>8347</v>
      </c>
      <c r="S206" s="23">
        <f t="shared" si="20"/>
        <v>42556.583368055552</v>
      </c>
      <c r="T206" s="23">
        <f t="shared" si="21"/>
        <v>42586.583368055552</v>
      </c>
      <c r="U206" s="3">
        <f t="shared" si="22"/>
        <v>2016</v>
      </c>
      <c r="V206" s="25">
        <f t="shared" si="23"/>
        <v>42556.583368055552</v>
      </c>
    </row>
    <row r="207" spans="1:22" ht="48" x14ac:dyDescent="0.2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3">
        <f t="shared" si="18"/>
        <v>16.25</v>
      </c>
      <c r="P207" s="3">
        <f t="shared" si="19"/>
        <v>76.47</v>
      </c>
      <c r="Q207" s="3" t="s">
        <v>8343</v>
      </c>
      <c r="R207" s="3" t="s">
        <v>8347</v>
      </c>
      <c r="S207" s="23">
        <f t="shared" si="20"/>
        <v>42248.632199074069</v>
      </c>
      <c r="T207" s="23">
        <f t="shared" si="21"/>
        <v>42283.632199074069</v>
      </c>
      <c r="U207" s="3">
        <f t="shared" si="22"/>
        <v>2015</v>
      </c>
      <c r="V207" s="25">
        <f t="shared" si="23"/>
        <v>42248.632199074069</v>
      </c>
    </row>
    <row r="208" spans="1:22" ht="48" x14ac:dyDescent="0.2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3">
        <f t="shared" si="18"/>
        <v>0</v>
      </c>
      <c r="P208" s="3" t="e">
        <f t="shared" si="19"/>
        <v>#DIV/0!</v>
      </c>
      <c r="Q208" s="3" t="s">
        <v>8343</v>
      </c>
      <c r="R208" s="3" t="s">
        <v>8347</v>
      </c>
      <c r="S208" s="23">
        <f t="shared" si="20"/>
        <v>42567.004432870366</v>
      </c>
      <c r="T208" s="23">
        <f t="shared" si="21"/>
        <v>42588.004432870366</v>
      </c>
      <c r="U208" s="3">
        <f t="shared" si="22"/>
        <v>2016</v>
      </c>
      <c r="V208" s="25">
        <f t="shared" si="23"/>
        <v>42567.004432870366</v>
      </c>
    </row>
    <row r="209" spans="1:22" ht="48" x14ac:dyDescent="0.2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3">
        <f t="shared" si="18"/>
        <v>15.21</v>
      </c>
      <c r="P209" s="3">
        <f t="shared" si="19"/>
        <v>163.85</v>
      </c>
      <c r="Q209" s="3" t="s">
        <v>8343</v>
      </c>
      <c r="R209" s="3" t="s">
        <v>8347</v>
      </c>
      <c r="S209" s="23">
        <f t="shared" si="20"/>
        <v>41978.197199074071</v>
      </c>
      <c r="T209" s="23">
        <f t="shared" si="21"/>
        <v>42008.197199074071</v>
      </c>
      <c r="U209" s="3">
        <f t="shared" si="22"/>
        <v>2014</v>
      </c>
      <c r="V209" s="25">
        <f t="shared" si="23"/>
        <v>41978.197199074071</v>
      </c>
    </row>
    <row r="210" spans="1:22" ht="64" x14ac:dyDescent="0.2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3">
        <f t="shared" si="18"/>
        <v>0</v>
      </c>
      <c r="P210" s="3" t="e">
        <f t="shared" si="19"/>
        <v>#DIV/0!</v>
      </c>
      <c r="Q210" s="3" t="s">
        <v>8343</v>
      </c>
      <c r="R210" s="3" t="s">
        <v>8347</v>
      </c>
      <c r="S210" s="23">
        <f t="shared" si="20"/>
        <v>41959.369988425926</v>
      </c>
      <c r="T210" s="23">
        <f t="shared" si="21"/>
        <v>41989.369988425926</v>
      </c>
      <c r="U210" s="3">
        <f t="shared" si="22"/>
        <v>2014</v>
      </c>
      <c r="V210" s="25">
        <f t="shared" si="23"/>
        <v>41959.369988425926</v>
      </c>
    </row>
    <row r="211" spans="1:22" ht="48" x14ac:dyDescent="0.2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3">
        <f t="shared" si="18"/>
        <v>0</v>
      </c>
      <c r="P211" s="3" t="e">
        <f t="shared" si="19"/>
        <v>#DIV/0!</v>
      </c>
      <c r="Q211" s="3" t="s">
        <v>8343</v>
      </c>
      <c r="R211" s="3" t="s">
        <v>8347</v>
      </c>
      <c r="S211" s="23">
        <f t="shared" si="20"/>
        <v>42165.922858796301</v>
      </c>
      <c r="T211" s="23">
        <f t="shared" si="21"/>
        <v>42195.922858796301</v>
      </c>
      <c r="U211" s="3">
        <f t="shared" si="22"/>
        <v>2015</v>
      </c>
      <c r="V211" s="25">
        <f t="shared" si="23"/>
        <v>42165.922858796301</v>
      </c>
    </row>
    <row r="212" spans="1:22" ht="64" x14ac:dyDescent="0.2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3">
        <f t="shared" si="18"/>
        <v>25.25</v>
      </c>
      <c r="P212" s="3">
        <f t="shared" si="19"/>
        <v>91.82</v>
      </c>
      <c r="Q212" s="3" t="s">
        <v>8343</v>
      </c>
      <c r="R212" s="3" t="s">
        <v>8347</v>
      </c>
      <c r="S212" s="23">
        <f t="shared" si="20"/>
        <v>42249.064722222218</v>
      </c>
      <c r="T212" s="23">
        <f t="shared" si="21"/>
        <v>42278.208333333328</v>
      </c>
      <c r="U212" s="3">
        <f t="shared" si="22"/>
        <v>2015</v>
      </c>
      <c r="V212" s="25">
        <f t="shared" si="23"/>
        <v>42249.064722222218</v>
      </c>
    </row>
    <row r="213" spans="1:22" ht="48" x14ac:dyDescent="0.2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3">
        <f t="shared" si="18"/>
        <v>44.6</v>
      </c>
      <c r="P213" s="3">
        <f t="shared" si="19"/>
        <v>185.83</v>
      </c>
      <c r="Q213" s="3" t="s">
        <v>8343</v>
      </c>
      <c r="R213" s="3" t="s">
        <v>8347</v>
      </c>
      <c r="S213" s="23">
        <f t="shared" si="20"/>
        <v>42236.159918981488</v>
      </c>
      <c r="T213" s="23">
        <f t="shared" si="21"/>
        <v>42266.159918981488</v>
      </c>
      <c r="U213" s="3">
        <f t="shared" si="22"/>
        <v>2015</v>
      </c>
      <c r="V213" s="25">
        <f t="shared" si="23"/>
        <v>42236.159918981488</v>
      </c>
    </row>
    <row r="214" spans="1:22" ht="32" x14ac:dyDescent="0.2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3">
        <f t="shared" si="18"/>
        <v>0.02</v>
      </c>
      <c r="P214" s="3">
        <f t="shared" si="19"/>
        <v>1</v>
      </c>
      <c r="Q214" s="3" t="s">
        <v>8343</v>
      </c>
      <c r="R214" s="3" t="s">
        <v>8347</v>
      </c>
      <c r="S214" s="23">
        <f t="shared" si="20"/>
        <v>42416.881018518514</v>
      </c>
      <c r="T214" s="23">
        <f t="shared" si="21"/>
        <v>42476.839351851857</v>
      </c>
      <c r="U214" s="3">
        <f t="shared" si="22"/>
        <v>2016</v>
      </c>
      <c r="V214" s="25">
        <f t="shared" si="23"/>
        <v>42416.881018518514</v>
      </c>
    </row>
    <row r="215" spans="1:22" ht="48" x14ac:dyDescent="0.2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3">
        <f t="shared" si="18"/>
        <v>0.04</v>
      </c>
      <c r="P215" s="3">
        <f t="shared" si="19"/>
        <v>20</v>
      </c>
      <c r="Q215" s="3" t="s">
        <v>8343</v>
      </c>
      <c r="R215" s="3" t="s">
        <v>8347</v>
      </c>
      <c r="S215" s="23">
        <f t="shared" si="20"/>
        <v>42202.594293981485</v>
      </c>
      <c r="T215" s="23">
        <f t="shared" si="21"/>
        <v>42232.587974537033</v>
      </c>
      <c r="U215" s="3">
        <f t="shared" si="22"/>
        <v>2015</v>
      </c>
      <c r="V215" s="25">
        <f t="shared" si="23"/>
        <v>42202.594293981485</v>
      </c>
    </row>
    <row r="216" spans="1:22" ht="64" x14ac:dyDescent="0.2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3">
        <f t="shared" si="18"/>
        <v>0.01</v>
      </c>
      <c r="P216" s="3">
        <f t="shared" si="19"/>
        <v>1</v>
      </c>
      <c r="Q216" s="3" t="s">
        <v>8343</v>
      </c>
      <c r="R216" s="3" t="s">
        <v>8347</v>
      </c>
      <c r="S216" s="23">
        <f t="shared" si="20"/>
        <v>42009.64061342593</v>
      </c>
      <c r="T216" s="23">
        <f t="shared" si="21"/>
        <v>42069.64061342593</v>
      </c>
      <c r="U216" s="3">
        <f t="shared" si="22"/>
        <v>2015</v>
      </c>
      <c r="V216" s="25">
        <f t="shared" si="23"/>
        <v>42009.64061342593</v>
      </c>
    </row>
    <row r="217" spans="1:22" ht="48" x14ac:dyDescent="0.2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3">
        <f t="shared" si="18"/>
        <v>0.23</v>
      </c>
      <c r="P217" s="3">
        <f t="shared" si="19"/>
        <v>10</v>
      </c>
      <c r="Q217" s="3" t="s">
        <v>8343</v>
      </c>
      <c r="R217" s="3" t="s">
        <v>8347</v>
      </c>
      <c r="S217" s="23">
        <f t="shared" si="20"/>
        <v>42375.230115740742</v>
      </c>
      <c r="T217" s="23">
        <f t="shared" si="21"/>
        <v>42417.999305555553</v>
      </c>
      <c r="U217" s="3">
        <f t="shared" si="22"/>
        <v>2016</v>
      </c>
      <c r="V217" s="25">
        <f t="shared" si="23"/>
        <v>42375.230115740742</v>
      </c>
    </row>
    <row r="218" spans="1:22" ht="48" x14ac:dyDescent="0.2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3">
        <f t="shared" si="18"/>
        <v>55.7</v>
      </c>
      <c r="P218" s="3">
        <f t="shared" si="19"/>
        <v>331.54</v>
      </c>
      <c r="Q218" s="3" t="s">
        <v>8343</v>
      </c>
      <c r="R218" s="3" t="s">
        <v>8347</v>
      </c>
      <c r="S218" s="23">
        <f t="shared" si="20"/>
        <v>42066.958761574075</v>
      </c>
      <c r="T218" s="23">
        <f t="shared" si="21"/>
        <v>42116.917094907403</v>
      </c>
      <c r="U218" s="3">
        <f t="shared" si="22"/>
        <v>2015</v>
      </c>
      <c r="V218" s="25">
        <f t="shared" si="23"/>
        <v>42066.958761574075</v>
      </c>
    </row>
    <row r="219" spans="1:22" ht="18" x14ac:dyDescent="0.2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3">
        <f t="shared" si="18"/>
        <v>11.94</v>
      </c>
      <c r="P219" s="3">
        <f t="shared" si="19"/>
        <v>314.29000000000002</v>
      </c>
      <c r="Q219" s="3" t="s">
        <v>8343</v>
      </c>
      <c r="R219" s="3" t="s">
        <v>8347</v>
      </c>
      <c r="S219" s="23">
        <f t="shared" si="20"/>
        <v>41970.64061342593</v>
      </c>
      <c r="T219" s="23">
        <f t="shared" si="21"/>
        <v>42001.64061342593</v>
      </c>
      <c r="U219" s="3">
        <f t="shared" si="22"/>
        <v>2014</v>
      </c>
      <c r="V219" s="25">
        <f t="shared" si="23"/>
        <v>41970.64061342593</v>
      </c>
    </row>
    <row r="220" spans="1:22" ht="48" x14ac:dyDescent="0.2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3">
        <f t="shared" si="18"/>
        <v>2</v>
      </c>
      <c r="P220" s="3">
        <f t="shared" si="19"/>
        <v>100</v>
      </c>
      <c r="Q220" s="3" t="s">
        <v>8343</v>
      </c>
      <c r="R220" s="3" t="s">
        <v>8347</v>
      </c>
      <c r="S220" s="23">
        <f t="shared" si="20"/>
        <v>42079.628344907411</v>
      </c>
      <c r="T220" s="23">
        <f t="shared" si="21"/>
        <v>42139.628344907411</v>
      </c>
      <c r="U220" s="3">
        <f t="shared" si="22"/>
        <v>2015</v>
      </c>
      <c r="V220" s="25">
        <f t="shared" si="23"/>
        <v>42079.628344907411</v>
      </c>
    </row>
    <row r="221" spans="1:22" ht="32" x14ac:dyDescent="0.2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3">
        <f t="shared" si="18"/>
        <v>17.63</v>
      </c>
      <c r="P221" s="3">
        <f t="shared" si="19"/>
        <v>115.99</v>
      </c>
      <c r="Q221" s="3" t="s">
        <v>8343</v>
      </c>
      <c r="R221" s="3" t="s">
        <v>8347</v>
      </c>
      <c r="S221" s="23">
        <f t="shared" si="20"/>
        <v>42429.326678240745</v>
      </c>
      <c r="T221" s="23">
        <f t="shared" si="21"/>
        <v>42461.290972222225</v>
      </c>
      <c r="U221" s="3">
        <f t="shared" si="22"/>
        <v>2016</v>
      </c>
      <c r="V221" s="25">
        <f t="shared" si="23"/>
        <v>42429.326678240745</v>
      </c>
    </row>
    <row r="222" spans="1:22" ht="48" x14ac:dyDescent="0.2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3">
        <f t="shared" si="18"/>
        <v>0.72</v>
      </c>
      <c r="P222" s="3">
        <f t="shared" si="19"/>
        <v>120</v>
      </c>
      <c r="Q222" s="3" t="s">
        <v>8343</v>
      </c>
      <c r="R222" s="3" t="s">
        <v>8347</v>
      </c>
      <c r="S222" s="23">
        <f t="shared" si="20"/>
        <v>42195.643865740742</v>
      </c>
      <c r="T222" s="23">
        <f t="shared" si="21"/>
        <v>42236.837499999994</v>
      </c>
      <c r="U222" s="3">
        <f t="shared" si="22"/>
        <v>2015</v>
      </c>
      <c r="V222" s="25">
        <f t="shared" si="23"/>
        <v>42195.643865740742</v>
      </c>
    </row>
    <row r="223" spans="1:22" ht="18" x14ac:dyDescent="0.2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3">
        <f t="shared" si="18"/>
        <v>0</v>
      </c>
      <c r="P223" s="3" t="e">
        <f t="shared" si="19"/>
        <v>#DIV/0!</v>
      </c>
      <c r="Q223" s="3" t="s">
        <v>8343</v>
      </c>
      <c r="R223" s="3" t="s">
        <v>8347</v>
      </c>
      <c r="S223" s="23">
        <f t="shared" si="20"/>
        <v>42031.837546296301</v>
      </c>
      <c r="T223" s="23">
        <f t="shared" si="21"/>
        <v>42091.79587962963</v>
      </c>
      <c r="U223" s="3">
        <f t="shared" si="22"/>
        <v>2015</v>
      </c>
      <c r="V223" s="25">
        <f t="shared" si="23"/>
        <v>42031.837546296301</v>
      </c>
    </row>
    <row r="224" spans="1:22" ht="48" x14ac:dyDescent="0.2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3">
        <f t="shared" si="18"/>
        <v>13</v>
      </c>
      <c r="P224" s="3">
        <f t="shared" si="19"/>
        <v>65</v>
      </c>
      <c r="Q224" s="3" t="s">
        <v>8343</v>
      </c>
      <c r="R224" s="3" t="s">
        <v>8347</v>
      </c>
      <c r="S224" s="23">
        <f t="shared" si="20"/>
        <v>42031.769884259258</v>
      </c>
      <c r="T224" s="23">
        <f t="shared" si="21"/>
        <v>42090.110416666663</v>
      </c>
      <c r="U224" s="3">
        <f t="shared" si="22"/>
        <v>2015</v>
      </c>
      <c r="V224" s="25">
        <f t="shared" si="23"/>
        <v>42031.769884259258</v>
      </c>
    </row>
    <row r="225" spans="1:22" ht="64" x14ac:dyDescent="0.2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3">
        <f t="shared" si="18"/>
        <v>0</v>
      </c>
      <c r="P225" s="3" t="e">
        <f t="shared" si="19"/>
        <v>#DIV/0!</v>
      </c>
      <c r="Q225" s="3" t="s">
        <v>8343</v>
      </c>
      <c r="R225" s="3" t="s">
        <v>8347</v>
      </c>
      <c r="S225" s="23">
        <f t="shared" si="20"/>
        <v>42482.048032407409</v>
      </c>
      <c r="T225" s="23">
        <f t="shared" si="21"/>
        <v>42512.045138888891</v>
      </c>
      <c r="U225" s="3">
        <f t="shared" si="22"/>
        <v>2016</v>
      </c>
      <c r="V225" s="25">
        <f t="shared" si="23"/>
        <v>42482.048032407409</v>
      </c>
    </row>
    <row r="226" spans="1:22" ht="64" x14ac:dyDescent="0.2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3">
        <f t="shared" si="18"/>
        <v>0</v>
      </c>
      <c r="P226" s="3" t="e">
        <f t="shared" si="19"/>
        <v>#DIV/0!</v>
      </c>
      <c r="Q226" s="3" t="s">
        <v>8343</v>
      </c>
      <c r="R226" s="3" t="s">
        <v>8347</v>
      </c>
      <c r="S226" s="23">
        <f t="shared" si="20"/>
        <v>42135.235254629632</v>
      </c>
      <c r="T226" s="23">
        <f t="shared" si="21"/>
        <v>42195.235254629632</v>
      </c>
      <c r="U226" s="3">
        <f t="shared" si="22"/>
        <v>2015</v>
      </c>
      <c r="V226" s="25">
        <f t="shared" si="23"/>
        <v>42135.235254629632</v>
      </c>
    </row>
    <row r="227" spans="1:22" ht="48" x14ac:dyDescent="0.2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3">
        <f t="shared" si="18"/>
        <v>0</v>
      </c>
      <c r="P227" s="3" t="e">
        <f t="shared" si="19"/>
        <v>#DIV/0!</v>
      </c>
      <c r="Q227" s="3" t="s">
        <v>8343</v>
      </c>
      <c r="R227" s="3" t="s">
        <v>8347</v>
      </c>
      <c r="S227" s="23">
        <f t="shared" si="20"/>
        <v>42438.961273148147</v>
      </c>
      <c r="T227" s="23">
        <f t="shared" si="21"/>
        <v>42468.919606481482</v>
      </c>
      <c r="U227" s="3">
        <f t="shared" si="22"/>
        <v>2016</v>
      </c>
      <c r="V227" s="25">
        <f t="shared" si="23"/>
        <v>42438.961273148147</v>
      </c>
    </row>
    <row r="228" spans="1:22" ht="48" x14ac:dyDescent="0.2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3">
        <f t="shared" si="18"/>
        <v>0.86</v>
      </c>
      <c r="P228" s="3">
        <f t="shared" si="19"/>
        <v>125</v>
      </c>
      <c r="Q228" s="3" t="s">
        <v>8343</v>
      </c>
      <c r="R228" s="3" t="s">
        <v>8347</v>
      </c>
      <c r="S228" s="23">
        <f t="shared" si="20"/>
        <v>42106.666018518517</v>
      </c>
      <c r="T228" s="23">
        <f t="shared" si="21"/>
        <v>42155.395138888889</v>
      </c>
      <c r="U228" s="3">
        <f t="shared" si="22"/>
        <v>2015</v>
      </c>
      <c r="V228" s="25">
        <f t="shared" si="23"/>
        <v>42106.666018518517</v>
      </c>
    </row>
    <row r="229" spans="1:22" ht="48" x14ac:dyDescent="0.2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3">
        <f t="shared" si="18"/>
        <v>0</v>
      </c>
      <c r="P229" s="3" t="e">
        <f t="shared" si="19"/>
        <v>#DIV/0!</v>
      </c>
      <c r="Q229" s="3" t="s">
        <v>8343</v>
      </c>
      <c r="R229" s="3" t="s">
        <v>8347</v>
      </c>
      <c r="S229" s="23">
        <f t="shared" si="20"/>
        <v>42164.893993055557</v>
      </c>
      <c r="T229" s="23">
        <f t="shared" si="21"/>
        <v>42194.893993055557</v>
      </c>
      <c r="U229" s="3">
        <f t="shared" si="22"/>
        <v>2015</v>
      </c>
      <c r="V229" s="25">
        <f t="shared" si="23"/>
        <v>42164.893993055557</v>
      </c>
    </row>
    <row r="230" spans="1:22" ht="32" x14ac:dyDescent="0.2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3">
        <f t="shared" si="18"/>
        <v>0</v>
      </c>
      <c r="P230" s="3" t="e">
        <f t="shared" si="19"/>
        <v>#DIV/0!</v>
      </c>
      <c r="Q230" s="3" t="s">
        <v>8343</v>
      </c>
      <c r="R230" s="3" t="s">
        <v>8347</v>
      </c>
      <c r="S230" s="23">
        <f t="shared" si="20"/>
        <v>42096.686400462961</v>
      </c>
      <c r="T230" s="23">
        <f t="shared" si="21"/>
        <v>42156.686400462961</v>
      </c>
      <c r="U230" s="3">
        <f t="shared" si="22"/>
        <v>2015</v>
      </c>
      <c r="V230" s="25">
        <f t="shared" si="23"/>
        <v>42096.686400462961</v>
      </c>
    </row>
    <row r="231" spans="1:22" ht="64" x14ac:dyDescent="0.2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3">
        <f t="shared" si="18"/>
        <v>0</v>
      </c>
      <c r="P231" s="3" t="e">
        <f t="shared" si="19"/>
        <v>#DIV/0!</v>
      </c>
      <c r="Q231" s="3" t="s">
        <v>8343</v>
      </c>
      <c r="R231" s="3" t="s">
        <v>8347</v>
      </c>
      <c r="S231" s="23">
        <f t="shared" si="20"/>
        <v>42383.933993055558</v>
      </c>
      <c r="T231" s="23">
        <f t="shared" si="21"/>
        <v>42413.933993055558</v>
      </c>
      <c r="U231" s="3">
        <f t="shared" si="22"/>
        <v>2016</v>
      </c>
      <c r="V231" s="25">
        <f t="shared" si="23"/>
        <v>42383.933993055558</v>
      </c>
    </row>
    <row r="232" spans="1:22" ht="48" x14ac:dyDescent="0.2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3">
        <f t="shared" si="18"/>
        <v>0.4</v>
      </c>
      <c r="P232" s="3">
        <f t="shared" si="19"/>
        <v>30</v>
      </c>
      <c r="Q232" s="3" t="s">
        <v>8343</v>
      </c>
      <c r="R232" s="3" t="s">
        <v>8347</v>
      </c>
      <c r="S232" s="23">
        <f t="shared" si="20"/>
        <v>42129.777210648142</v>
      </c>
      <c r="T232" s="23">
        <f t="shared" si="21"/>
        <v>42159.777210648142</v>
      </c>
      <c r="U232" s="3">
        <f t="shared" si="22"/>
        <v>2015</v>
      </c>
      <c r="V232" s="25">
        <f t="shared" si="23"/>
        <v>42129.777210648142</v>
      </c>
    </row>
    <row r="233" spans="1:22" ht="48" x14ac:dyDescent="0.2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3">
        <f t="shared" si="18"/>
        <v>0</v>
      </c>
      <c r="P233" s="3" t="e">
        <f t="shared" si="19"/>
        <v>#DIV/0!</v>
      </c>
      <c r="Q233" s="3" t="s">
        <v>8343</v>
      </c>
      <c r="R233" s="3" t="s">
        <v>8347</v>
      </c>
      <c r="S233" s="23">
        <f t="shared" si="20"/>
        <v>42341.958923611113</v>
      </c>
      <c r="T233" s="23">
        <f t="shared" si="21"/>
        <v>42371.958923611113</v>
      </c>
      <c r="U233" s="3">
        <f t="shared" si="22"/>
        <v>2015</v>
      </c>
      <c r="V233" s="25">
        <f t="shared" si="23"/>
        <v>42341.958923611113</v>
      </c>
    </row>
    <row r="234" spans="1:22" ht="48" x14ac:dyDescent="0.2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3">
        <f t="shared" si="18"/>
        <v>2.75</v>
      </c>
      <c r="P234" s="3">
        <f t="shared" si="19"/>
        <v>15.71</v>
      </c>
      <c r="Q234" s="3" t="s">
        <v>8343</v>
      </c>
      <c r="R234" s="3" t="s">
        <v>8347</v>
      </c>
      <c r="S234" s="23">
        <f t="shared" si="20"/>
        <v>42032.82576388889</v>
      </c>
      <c r="T234" s="23">
        <f t="shared" si="21"/>
        <v>42062.82576388889</v>
      </c>
      <c r="U234" s="3">
        <f t="shared" si="22"/>
        <v>2015</v>
      </c>
      <c r="V234" s="25">
        <f t="shared" si="23"/>
        <v>42032.82576388889</v>
      </c>
    </row>
    <row r="235" spans="1:22" ht="48" x14ac:dyDescent="0.2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3">
        <f t="shared" si="18"/>
        <v>0</v>
      </c>
      <c r="P235" s="3" t="e">
        <f t="shared" si="19"/>
        <v>#DIV/0!</v>
      </c>
      <c r="Q235" s="3" t="s">
        <v>8343</v>
      </c>
      <c r="R235" s="3" t="s">
        <v>8347</v>
      </c>
      <c r="S235" s="23">
        <f t="shared" si="20"/>
        <v>42612.911712962959</v>
      </c>
      <c r="T235" s="23">
        <f t="shared" si="21"/>
        <v>42642.911712962959</v>
      </c>
      <c r="U235" s="3">
        <f t="shared" si="22"/>
        <v>2016</v>
      </c>
      <c r="V235" s="25">
        <f t="shared" si="23"/>
        <v>42612.911712962959</v>
      </c>
    </row>
    <row r="236" spans="1:22" ht="64" x14ac:dyDescent="0.2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3">
        <f t="shared" si="18"/>
        <v>40.1</v>
      </c>
      <c r="P236" s="3">
        <f t="shared" si="19"/>
        <v>80.2</v>
      </c>
      <c r="Q236" s="3" t="s">
        <v>8343</v>
      </c>
      <c r="R236" s="3" t="s">
        <v>8347</v>
      </c>
      <c r="S236" s="23">
        <f t="shared" si="20"/>
        <v>42136.035405092596</v>
      </c>
      <c r="T236" s="23">
        <f t="shared" si="21"/>
        <v>42176.035405092596</v>
      </c>
      <c r="U236" s="3">
        <f t="shared" si="22"/>
        <v>2015</v>
      </c>
      <c r="V236" s="25">
        <f t="shared" si="23"/>
        <v>42136.035405092596</v>
      </c>
    </row>
    <row r="237" spans="1:22" ht="48" x14ac:dyDescent="0.2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3">
        <f t="shared" si="18"/>
        <v>0</v>
      </c>
      <c r="P237" s="3" t="e">
        <f t="shared" si="19"/>
        <v>#DIV/0!</v>
      </c>
      <c r="Q237" s="3" t="s">
        <v>8343</v>
      </c>
      <c r="R237" s="3" t="s">
        <v>8347</v>
      </c>
      <c r="S237" s="23">
        <f t="shared" si="20"/>
        <v>42164.908530092594</v>
      </c>
      <c r="T237" s="23">
        <f t="shared" si="21"/>
        <v>42194.908530092594</v>
      </c>
      <c r="U237" s="3">
        <f t="shared" si="22"/>
        <v>2015</v>
      </c>
      <c r="V237" s="25">
        <f t="shared" si="23"/>
        <v>42164.908530092594</v>
      </c>
    </row>
    <row r="238" spans="1:22" ht="48" x14ac:dyDescent="0.2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3">
        <f t="shared" si="18"/>
        <v>0</v>
      </c>
      <c r="P238" s="3" t="e">
        <f t="shared" si="19"/>
        <v>#DIV/0!</v>
      </c>
      <c r="Q238" s="3" t="s">
        <v>8343</v>
      </c>
      <c r="R238" s="3" t="s">
        <v>8347</v>
      </c>
      <c r="S238" s="23">
        <f t="shared" si="20"/>
        <v>42321.08447916666</v>
      </c>
      <c r="T238" s="23">
        <f t="shared" si="21"/>
        <v>42374</v>
      </c>
      <c r="U238" s="3">
        <f t="shared" si="22"/>
        <v>2015</v>
      </c>
      <c r="V238" s="25">
        <f t="shared" si="23"/>
        <v>42321.08447916666</v>
      </c>
    </row>
    <row r="239" spans="1:22" ht="32" x14ac:dyDescent="0.2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3">
        <f t="shared" si="18"/>
        <v>0.33</v>
      </c>
      <c r="P239" s="3">
        <f t="shared" si="19"/>
        <v>50</v>
      </c>
      <c r="Q239" s="3" t="s">
        <v>8343</v>
      </c>
      <c r="R239" s="3" t="s">
        <v>8347</v>
      </c>
      <c r="S239" s="23">
        <f t="shared" si="20"/>
        <v>42377.577187499999</v>
      </c>
      <c r="T239" s="23">
        <f t="shared" si="21"/>
        <v>42437.577187499999</v>
      </c>
      <c r="U239" s="3">
        <f t="shared" si="22"/>
        <v>2016</v>
      </c>
      <c r="V239" s="25">
        <f t="shared" si="23"/>
        <v>42377.577187499999</v>
      </c>
    </row>
    <row r="240" spans="1:22" ht="48" x14ac:dyDescent="0.2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3">
        <f t="shared" si="18"/>
        <v>0</v>
      </c>
      <c r="P240" s="3" t="e">
        <f t="shared" si="19"/>
        <v>#DIV/0!</v>
      </c>
      <c r="Q240" s="3" t="s">
        <v>8343</v>
      </c>
      <c r="R240" s="3" t="s">
        <v>8347</v>
      </c>
      <c r="S240" s="23">
        <f t="shared" si="20"/>
        <v>42713.962499999994</v>
      </c>
      <c r="T240" s="23">
        <f t="shared" si="21"/>
        <v>42734.375</v>
      </c>
      <c r="U240" s="3">
        <f t="shared" si="22"/>
        <v>2016</v>
      </c>
      <c r="V240" s="25">
        <f t="shared" si="23"/>
        <v>42713.962499999994</v>
      </c>
    </row>
    <row r="241" spans="1:22" ht="48" x14ac:dyDescent="0.2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3">
        <f t="shared" si="18"/>
        <v>25</v>
      </c>
      <c r="P241" s="3">
        <f t="shared" si="19"/>
        <v>50</v>
      </c>
      <c r="Q241" s="3" t="s">
        <v>8343</v>
      </c>
      <c r="R241" s="3" t="s">
        <v>8347</v>
      </c>
      <c r="S241" s="23">
        <f t="shared" si="20"/>
        <v>42297.110300925924</v>
      </c>
      <c r="T241" s="23">
        <f t="shared" si="21"/>
        <v>42316.5</v>
      </c>
      <c r="U241" s="3">
        <f t="shared" si="22"/>
        <v>2015</v>
      </c>
      <c r="V241" s="25">
        <f t="shared" si="23"/>
        <v>42297.110300925924</v>
      </c>
    </row>
    <row r="242" spans="1:22" ht="64" x14ac:dyDescent="0.2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3">
        <f t="shared" si="18"/>
        <v>107.63</v>
      </c>
      <c r="P242" s="3">
        <f t="shared" si="19"/>
        <v>117.85</v>
      </c>
      <c r="Q242" s="3" t="s">
        <v>8343</v>
      </c>
      <c r="R242" s="3" t="s">
        <v>8347</v>
      </c>
      <c r="S242" s="23">
        <f t="shared" si="20"/>
        <v>41354.708460648151</v>
      </c>
      <c r="T242" s="23">
        <f t="shared" si="21"/>
        <v>41399.708460648151</v>
      </c>
      <c r="U242" s="3">
        <f t="shared" si="22"/>
        <v>2013</v>
      </c>
      <c r="V242" s="25">
        <f t="shared" si="23"/>
        <v>41354.708460648151</v>
      </c>
    </row>
    <row r="243" spans="1:22" ht="48" x14ac:dyDescent="0.2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3">
        <f t="shared" si="18"/>
        <v>112.64</v>
      </c>
      <c r="P243" s="3">
        <f t="shared" si="19"/>
        <v>109.04</v>
      </c>
      <c r="Q243" s="3" t="s">
        <v>8343</v>
      </c>
      <c r="R243" s="3" t="s">
        <v>8348</v>
      </c>
      <c r="S243" s="23">
        <f t="shared" si="20"/>
        <v>41949.697962962964</v>
      </c>
      <c r="T243" s="23">
        <f t="shared" si="21"/>
        <v>41994.697962962964</v>
      </c>
      <c r="U243" s="3">
        <f t="shared" si="22"/>
        <v>2014</v>
      </c>
      <c r="V243" s="25">
        <f t="shared" si="23"/>
        <v>41949.697962962964</v>
      </c>
    </row>
    <row r="244" spans="1:22" ht="48" x14ac:dyDescent="0.2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3">
        <f t="shared" si="18"/>
        <v>113.46</v>
      </c>
      <c r="P244" s="3">
        <f t="shared" si="19"/>
        <v>73.02</v>
      </c>
      <c r="Q244" s="3" t="s">
        <v>8343</v>
      </c>
      <c r="R244" s="3" t="s">
        <v>8348</v>
      </c>
      <c r="S244" s="23">
        <f t="shared" si="20"/>
        <v>40862.492939814816</v>
      </c>
      <c r="T244" s="23">
        <f t="shared" si="21"/>
        <v>40897.492939814816</v>
      </c>
      <c r="U244" s="3">
        <f t="shared" si="22"/>
        <v>2011</v>
      </c>
      <c r="V244" s="25">
        <f t="shared" si="23"/>
        <v>40862.492939814816</v>
      </c>
    </row>
    <row r="245" spans="1:22" ht="48" x14ac:dyDescent="0.2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3">
        <f t="shared" si="18"/>
        <v>102.59</v>
      </c>
      <c r="P245" s="3">
        <f t="shared" si="19"/>
        <v>78.2</v>
      </c>
      <c r="Q245" s="3" t="s">
        <v>8343</v>
      </c>
      <c r="R245" s="3" t="s">
        <v>8348</v>
      </c>
      <c r="S245" s="23">
        <f t="shared" si="20"/>
        <v>41662.047500000001</v>
      </c>
      <c r="T245" s="23">
        <f t="shared" si="21"/>
        <v>41692.047500000001</v>
      </c>
      <c r="U245" s="3">
        <f t="shared" si="22"/>
        <v>2014</v>
      </c>
      <c r="V245" s="25">
        <f t="shared" si="23"/>
        <v>41662.047500000001</v>
      </c>
    </row>
    <row r="246" spans="1:22" ht="64" x14ac:dyDescent="0.2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3">
        <f t="shared" si="18"/>
        <v>113.76</v>
      </c>
      <c r="P246" s="3">
        <f t="shared" si="19"/>
        <v>47.4</v>
      </c>
      <c r="Q246" s="3" t="s">
        <v>8343</v>
      </c>
      <c r="R246" s="3" t="s">
        <v>8348</v>
      </c>
      <c r="S246" s="23">
        <f t="shared" si="20"/>
        <v>40213.323599537034</v>
      </c>
      <c r="T246" s="23">
        <f t="shared" si="21"/>
        <v>40253.29583333333</v>
      </c>
      <c r="U246" s="3">
        <f t="shared" si="22"/>
        <v>2010</v>
      </c>
      <c r="V246" s="25">
        <f t="shared" si="23"/>
        <v>40213.323599537034</v>
      </c>
    </row>
    <row r="247" spans="1:22" ht="48" x14ac:dyDescent="0.2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3">
        <f t="shared" si="18"/>
        <v>103.72</v>
      </c>
      <c r="P247" s="3">
        <f t="shared" si="19"/>
        <v>54.02</v>
      </c>
      <c r="Q247" s="3" t="s">
        <v>8343</v>
      </c>
      <c r="R247" s="3" t="s">
        <v>8348</v>
      </c>
      <c r="S247" s="23">
        <f t="shared" si="20"/>
        <v>41107.053067129629</v>
      </c>
      <c r="T247" s="23">
        <f t="shared" si="21"/>
        <v>41137.053067129629</v>
      </c>
      <c r="U247" s="3">
        <f t="shared" si="22"/>
        <v>2012</v>
      </c>
      <c r="V247" s="25">
        <f t="shared" si="23"/>
        <v>41107.053067129629</v>
      </c>
    </row>
    <row r="248" spans="1:22" ht="48" x14ac:dyDescent="0.2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3">
        <f t="shared" si="18"/>
        <v>305.45999999999998</v>
      </c>
      <c r="P248" s="3">
        <f t="shared" si="19"/>
        <v>68.489999999999995</v>
      </c>
      <c r="Q248" s="3" t="s">
        <v>8343</v>
      </c>
      <c r="R248" s="3" t="s">
        <v>8348</v>
      </c>
      <c r="S248" s="23">
        <f t="shared" si="20"/>
        <v>40480.363483796296</v>
      </c>
      <c r="T248" s="23">
        <f t="shared" si="21"/>
        <v>40530.405150462961</v>
      </c>
      <c r="U248" s="3">
        <f t="shared" si="22"/>
        <v>2010</v>
      </c>
      <c r="V248" s="25">
        <f t="shared" si="23"/>
        <v>40480.363483796296</v>
      </c>
    </row>
    <row r="249" spans="1:22" ht="64" x14ac:dyDescent="0.2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3">
        <f t="shared" si="18"/>
        <v>134.1</v>
      </c>
      <c r="P249" s="3">
        <f t="shared" si="19"/>
        <v>108.15</v>
      </c>
      <c r="Q249" s="3" t="s">
        <v>8343</v>
      </c>
      <c r="R249" s="3" t="s">
        <v>8348</v>
      </c>
      <c r="S249" s="23">
        <f t="shared" si="20"/>
        <v>40430.604328703703</v>
      </c>
      <c r="T249" s="23">
        <f t="shared" si="21"/>
        <v>40467.152083333334</v>
      </c>
      <c r="U249" s="3">
        <f t="shared" si="22"/>
        <v>2010</v>
      </c>
      <c r="V249" s="25">
        <f t="shared" si="23"/>
        <v>40430.604328703703</v>
      </c>
    </row>
    <row r="250" spans="1:22" ht="64" x14ac:dyDescent="0.2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3">
        <f t="shared" si="18"/>
        <v>101.33</v>
      </c>
      <c r="P250" s="3">
        <f t="shared" si="19"/>
        <v>589.95000000000005</v>
      </c>
      <c r="Q250" s="3" t="s">
        <v>8343</v>
      </c>
      <c r="R250" s="3" t="s">
        <v>8348</v>
      </c>
      <c r="S250" s="23">
        <f t="shared" si="20"/>
        <v>40870.774409722224</v>
      </c>
      <c r="T250" s="23">
        <f t="shared" si="21"/>
        <v>40915.774409722224</v>
      </c>
      <c r="U250" s="3">
        <f t="shared" si="22"/>
        <v>2011</v>
      </c>
      <c r="V250" s="25">
        <f t="shared" si="23"/>
        <v>40870.774409722224</v>
      </c>
    </row>
    <row r="251" spans="1:22" ht="64" x14ac:dyDescent="0.2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3">
        <f t="shared" si="18"/>
        <v>112.92</v>
      </c>
      <c r="P251" s="3">
        <f t="shared" si="19"/>
        <v>48.05</v>
      </c>
      <c r="Q251" s="3" t="s">
        <v>8343</v>
      </c>
      <c r="R251" s="3" t="s">
        <v>8348</v>
      </c>
      <c r="S251" s="23">
        <f t="shared" si="20"/>
        <v>40332.923842592594</v>
      </c>
      <c r="T251" s="23">
        <f t="shared" si="21"/>
        <v>40412.736111111109</v>
      </c>
      <c r="U251" s="3">
        <f t="shared" si="22"/>
        <v>2010</v>
      </c>
      <c r="V251" s="25">
        <f t="shared" si="23"/>
        <v>40332.923842592594</v>
      </c>
    </row>
    <row r="252" spans="1:22" ht="48" x14ac:dyDescent="0.2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3">
        <f t="shared" si="18"/>
        <v>105.58</v>
      </c>
      <c r="P252" s="3">
        <f t="shared" si="19"/>
        <v>72.48</v>
      </c>
      <c r="Q252" s="3" t="s">
        <v>8343</v>
      </c>
      <c r="R252" s="3" t="s">
        <v>8348</v>
      </c>
      <c r="S252" s="23">
        <f t="shared" si="20"/>
        <v>41401.565868055557</v>
      </c>
      <c r="T252" s="23">
        <f t="shared" si="21"/>
        <v>41431.565868055557</v>
      </c>
      <c r="U252" s="3">
        <f t="shared" si="22"/>
        <v>2013</v>
      </c>
      <c r="V252" s="25">
        <f t="shared" si="23"/>
        <v>41401.565868055557</v>
      </c>
    </row>
    <row r="253" spans="1:22" ht="48" x14ac:dyDescent="0.2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3">
        <f t="shared" si="18"/>
        <v>125.57</v>
      </c>
      <c r="P253" s="3">
        <f t="shared" si="19"/>
        <v>57.08</v>
      </c>
      <c r="Q253" s="3" t="s">
        <v>8343</v>
      </c>
      <c r="R253" s="3" t="s">
        <v>8348</v>
      </c>
      <c r="S253" s="23">
        <f t="shared" si="20"/>
        <v>41013.787569444445</v>
      </c>
      <c r="T253" s="23">
        <f t="shared" si="21"/>
        <v>41045.791666666664</v>
      </c>
      <c r="U253" s="3">
        <f t="shared" si="22"/>
        <v>2012</v>
      </c>
      <c r="V253" s="25">
        <f t="shared" si="23"/>
        <v>41013.787569444445</v>
      </c>
    </row>
    <row r="254" spans="1:22" ht="48" x14ac:dyDescent="0.2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3">
        <f t="shared" si="18"/>
        <v>184.56</v>
      </c>
      <c r="P254" s="3">
        <f t="shared" si="19"/>
        <v>85.44</v>
      </c>
      <c r="Q254" s="3" t="s">
        <v>8343</v>
      </c>
      <c r="R254" s="3" t="s">
        <v>8348</v>
      </c>
      <c r="S254" s="23">
        <f t="shared" si="20"/>
        <v>40266.662708333337</v>
      </c>
      <c r="T254" s="23">
        <f t="shared" si="21"/>
        <v>40330.165972222225</v>
      </c>
      <c r="U254" s="3">
        <f t="shared" si="22"/>
        <v>2010</v>
      </c>
      <c r="V254" s="25">
        <f t="shared" si="23"/>
        <v>40266.662708333337</v>
      </c>
    </row>
    <row r="255" spans="1:22" ht="64" x14ac:dyDescent="0.2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3">
        <f t="shared" si="18"/>
        <v>100.73</v>
      </c>
      <c r="P255" s="3">
        <f t="shared" si="19"/>
        <v>215.86</v>
      </c>
      <c r="Q255" s="3" t="s">
        <v>8343</v>
      </c>
      <c r="R255" s="3" t="s">
        <v>8348</v>
      </c>
      <c r="S255" s="23">
        <f t="shared" si="20"/>
        <v>40924.650868055556</v>
      </c>
      <c r="T255" s="23">
        <f t="shared" si="21"/>
        <v>40954.650868055556</v>
      </c>
      <c r="U255" s="3">
        <f t="shared" si="22"/>
        <v>2012</v>
      </c>
      <c r="V255" s="25">
        <f t="shared" si="23"/>
        <v>40924.650868055556</v>
      </c>
    </row>
    <row r="256" spans="1:22" ht="48" x14ac:dyDescent="0.2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3">
        <f t="shared" si="18"/>
        <v>116.95</v>
      </c>
      <c r="P256" s="3">
        <f t="shared" si="19"/>
        <v>89.39</v>
      </c>
      <c r="Q256" s="3" t="s">
        <v>8343</v>
      </c>
      <c r="R256" s="3" t="s">
        <v>8348</v>
      </c>
      <c r="S256" s="23">
        <f t="shared" si="20"/>
        <v>42263.952662037031</v>
      </c>
      <c r="T256" s="23">
        <f t="shared" si="21"/>
        <v>42294.083333333328</v>
      </c>
      <c r="U256" s="3">
        <f t="shared" si="22"/>
        <v>2015</v>
      </c>
      <c r="V256" s="25">
        <f t="shared" si="23"/>
        <v>42263.952662037031</v>
      </c>
    </row>
    <row r="257" spans="1:22" ht="32" x14ac:dyDescent="0.2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3">
        <f t="shared" si="18"/>
        <v>106.73</v>
      </c>
      <c r="P257" s="3">
        <f t="shared" si="19"/>
        <v>45.42</v>
      </c>
      <c r="Q257" s="3" t="s">
        <v>8343</v>
      </c>
      <c r="R257" s="3" t="s">
        <v>8348</v>
      </c>
      <c r="S257" s="23">
        <f t="shared" si="20"/>
        <v>40588.526412037041</v>
      </c>
      <c r="T257" s="23">
        <f t="shared" si="21"/>
        <v>40618.48474537037</v>
      </c>
      <c r="U257" s="3">
        <f t="shared" si="22"/>
        <v>2011</v>
      </c>
      <c r="V257" s="25">
        <f t="shared" si="23"/>
        <v>40588.526412037041</v>
      </c>
    </row>
    <row r="258" spans="1:22" ht="64" x14ac:dyDescent="0.2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3">
        <f t="shared" si="18"/>
        <v>139.1</v>
      </c>
      <c r="P258" s="3">
        <f t="shared" si="19"/>
        <v>65.760000000000005</v>
      </c>
      <c r="Q258" s="3" t="s">
        <v>8343</v>
      </c>
      <c r="R258" s="3" t="s">
        <v>8348</v>
      </c>
      <c r="S258" s="23">
        <f t="shared" si="20"/>
        <v>41319.769293981481</v>
      </c>
      <c r="T258" s="23">
        <f t="shared" si="21"/>
        <v>41349.769293981481</v>
      </c>
      <c r="U258" s="3">
        <f t="shared" si="22"/>
        <v>2013</v>
      </c>
      <c r="V258" s="25">
        <f t="shared" si="23"/>
        <v>41319.769293981481</v>
      </c>
    </row>
    <row r="259" spans="1:22" ht="48" x14ac:dyDescent="0.2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3">
        <f t="shared" ref="O259:O322" si="24">ROUND((E259/D259)*100,2)</f>
        <v>106.73</v>
      </c>
      <c r="P259" s="3">
        <f t="shared" ref="P259:P322" si="25">ROUND(E259/L259,2)</f>
        <v>66.7</v>
      </c>
      <c r="Q259" s="3" t="s">
        <v>8343</v>
      </c>
      <c r="R259" s="3" t="s">
        <v>8348</v>
      </c>
      <c r="S259" s="23">
        <f t="shared" ref="S259:S322" si="26">(((J259/60)/60)/24)+DATE(1970,1,1)</f>
        <v>42479.626875000002</v>
      </c>
      <c r="T259" s="23">
        <f t="shared" ref="T259:T322" si="27">(((I259/60)/60)/24)+DATE(1970,1,1)</f>
        <v>42509.626875000002</v>
      </c>
      <c r="U259" s="3">
        <f t="shared" ref="U259:U322" si="28">YEAR(S259)</f>
        <v>2016</v>
      </c>
      <c r="V259" s="25">
        <f t="shared" ref="V259:V322" si="29">S259</f>
        <v>42479.626875000002</v>
      </c>
    </row>
    <row r="260" spans="1:22" ht="64" x14ac:dyDescent="0.2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3">
        <f t="shared" si="24"/>
        <v>191.14</v>
      </c>
      <c r="P260" s="3">
        <f t="shared" si="25"/>
        <v>83.35</v>
      </c>
      <c r="Q260" s="3" t="s">
        <v>8343</v>
      </c>
      <c r="R260" s="3" t="s">
        <v>8348</v>
      </c>
      <c r="S260" s="23">
        <f t="shared" si="26"/>
        <v>40682.051689814813</v>
      </c>
      <c r="T260" s="23">
        <f t="shared" si="27"/>
        <v>40712.051689814813</v>
      </c>
      <c r="U260" s="3">
        <f t="shared" si="28"/>
        <v>2011</v>
      </c>
      <c r="V260" s="25">
        <f t="shared" si="29"/>
        <v>40682.051689814813</v>
      </c>
    </row>
    <row r="261" spans="1:22" ht="64" x14ac:dyDescent="0.2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3">
        <f t="shared" si="24"/>
        <v>131.94</v>
      </c>
      <c r="P261" s="3">
        <f t="shared" si="25"/>
        <v>105.05</v>
      </c>
      <c r="Q261" s="3" t="s">
        <v>8343</v>
      </c>
      <c r="R261" s="3" t="s">
        <v>8348</v>
      </c>
      <c r="S261" s="23">
        <f t="shared" si="26"/>
        <v>42072.738067129627</v>
      </c>
      <c r="T261" s="23">
        <f t="shared" si="27"/>
        <v>42102.738067129627</v>
      </c>
      <c r="U261" s="3">
        <f t="shared" si="28"/>
        <v>2015</v>
      </c>
      <c r="V261" s="25">
        <f t="shared" si="29"/>
        <v>42072.738067129627</v>
      </c>
    </row>
    <row r="262" spans="1:22" ht="48" x14ac:dyDescent="0.2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3">
        <f t="shared" si="24"/>
        <v>106.4</v>
      </c>
      <c r="P262" s="3">
        <f t="shared" si="25"/>
        <v>120.91</v>
      </c>
      <c r="Q262" s="3" t="s">
        <v>8343</v>
      </c>
      <c r="R262" s="3" t="s">
        <v>8348</v>
      </c>
      <c r="S262" s="23">
        <f t="shared" si="26"/>
        <v>40330.755543981482</v>
      </c>
      <c r="T262" s="23">
        <f t="shared" si="27"/>
        <v>40376.415972222225</v>
      </c>
      <c r="U262" s="3">
        <f t="shared" si="28"/>
        <v>2010</v>
      </c>
      <c r="V262" s="25">
        <f t="shared" si="29"/>
        <v>40330.755543981482</v>
      </c>
    </row>
    <row r="263" spans="1:22" ht="32" x14ac:dyDescent="0.2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3">
        <f t="shared" si="24"/>
        <v>107.4</v>
      </c>
      <c r="P263" s="3">
        <f t="shared" si="25"/>
        <v>97.64</v>
      </c>
      <c r="Q263" s="3" t="s">
        <v>8343</v>
      </c>
      <c r="R263" s="3" t="s">
        <v>8348</v>
      </c>
      <c r="S263" s="23">
        <f t="shared" si="26"/>
        <v>41017.885462962964</v>
      </c>
      <c r="T263" s="23">
        <f t="shared" si="27"/>
        <v>41067.621527777781</v>
      </c>
      <c r="U263" s="3">
        <f t="shared" si="28"/>
        <v>2012</v>
      </c>
      <c r="V263" s="25">
        <f t="shared" si="29"/>
        <v>41017.885462962964</v>
      </c>
    </row>
    <row r="264" spans="1:22" ht="32" x14ac:dyDescent="0.2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3">
        <f t="shared" si="24"/>
        <v>240</v>
      </c>
      <c r="P264" s="3">
        <f t="shared" si="25"/>
        <v>41.38</v>
      </c>
      <c r="Q264" s="3" t="s">
        <v>8343</v>
      </c>
      <c r="R264" s="3" t="s">
        <v>8348</v>
      </c>
      <c r="S264" s="23">
        <f t="shared" si="26"/>
        <v>40555.24800925926</v>
      </c>
      <c r="T264" s="23">
        <f t="shared" si="27"/>
        <v>40600.24800925926</v>
      </c>
      <c r="U264" s="3">
        <f t="shared" si="28"/>
        <v>2011</v>
      </c>
      <c r="V264" s="25">
        <f t="shared" si="29"/>
        <v>40555.24800925926</v>
      </c>
    </row>
    <row r="265" spans="1:22" ht="64" x14ac:dyDescent="0.2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3">
        <f t="shared" si="24"/>
        <v>118.08</v>
      </c>
      <c r="P265" s="3">
        <f t="shared" si="25"/>
        <v>30.65</v>
      </c>
      <c r="Q265" s="3" t="s">
        <v>8343</v>
      </c>
      <c r="R265" s="3" t="s">
        <v>8348</v>
      </c>
      <c r="S265" s="23">
        <f t="shared" si="26"/>
        <v>41149.954791666663</v>
      </c>
      <c r="T265" s="23">
        <f t="shared" si="27"/>
        <v>41179.954791666663</v>
      </c>
      <c r="U265" s="3">
        <f t="shared" si="28"/>
        <v>2012</v>
      </c>
      <c r="V265" s="25">
        <f t="shared" si="29"/>
        <v>41149.954791666663</v>
      </c>
    </row>
    <row r="266" spans="1:22" ht="64" x14ac:dyDescent="0.2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3">
        <f t="shared" si="24"/>
        <v>118.2</v>
      </c>
      <c r="P266" s="3">
        <f t="shared" si="25"/>
        <v>64.95</v>
      </c>
      <c r="Q266" s="3" t="s">
        <v>8343</v>
      </c>
      <c r="R266" s="3" t="s">
        <v>8348</v>
      </c>
      <c r="S266" s="23">
        <f t="shared" si="26"/>
        <v>41010.620312500003</v>
      </c>
      <c r="T266" s="23">
        <f t="shared" si="27"/>
        <v>41040.620312500003</v>
      </c>
      <c r="U266" s="3">
        <f t="shared" si="28"/>
        <v>2012</v>
      </c>
      <c r="V266" s="25">
        <f t="shared" si="29"/>
        <v>41010.620312500003</v>
      </c>
    </row>
    <row r="267" spans="1:22" ht="64" x14ac:dyDescent="0.2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3">
        <f t="shared" si="24"/>
        <v>111.1</v>
      </c>
      <c r="P267" s="3">
        <f t="shared" si="25"/>
        <v>95.78</v>
      </c>
      <c r="Q267" s="3" t="s">
        <v>8343</v>
      </c>
      <c r="R267" s="3" t="s">
        <v>8348</v>
      </c>
      <c r="S267" s="23">
        <f t="shared" si="26"/>
        <v>40267.245717592588</v>
      </c>
      <c r="T267" s="23">
        <f t="shared" si="27"/>
        <v>40308.844444444447</v>
      </c>
      <c r="U267" s="3">
        <f t="shared" si="28"/>
        <v>2010</v>
      </c>
      <c r="V267" s="25">
        <f t="shared" si="29"/>
        <v>40267.245717592588</v>
      </c>
    </row>
    <row r="268" spans="1:22" ht="64" x14ac:dyDescent="0.2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3">
        <f t="shared" si="24"/>
        <v>145.5</v>
      </c>
      <c r="P268" s="3">
        <f t="shared" si="25"/>
        <v>40.42</v>
      </c>
      <c r="Q268" s="3" t="s">
        <v>8343</v>
      </c>
      <c r="R268" s="3" t="s">
        <v>8348</v>
      </c>
      <c r="S268" s="23">
        <f t="shared" si="26"/>
        <v>40205.174849537041</v>
      </c>
      <c r="T268" s="23">
        <f t="shared" si="27"/>
        <v>40291.160416666666</v>
      </c>
      <c r="U268" s="3">
        <f t="shared" si="28"/>
        <v>2010</v>
      </c>
      <c r="V268" s="25">
        <f t="shared" si="29"/>
        <v>40205.174849537041</v>
      </c>
    </row>
    <row r="269" spans="1:22" ht="48" x14ac:dyDescent="0.2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3">
        <f t="shared" si="24"/>
        <v>131.63</v>
      </c>
      <c r="P269" s="3">
        <f t="shared" si="25"/>
        <v>78.58</v>
      </c>
      <c r="Q269" s="3" t="s">
        <v>8343</v>
      </c>
      <c r="R269" s="3" t="s">
        <v>8348</v>
      </c>
      <c r="S269" s="23">
        <f t="shared" si="26"/>
        <v>41785.452534722222</v>
      </c>
      <c r="T269" s="23">
        <f t="shared" si="27"/>
        <v>41815.452534722222</v>
      </c>
      <c r="U269" s="3">
        <f t="shared" si="28"/>
        <v>2014</v>
      </c>
      <c r="V269" s="25">
        <f t="shared" si="29"/>
        <v>41785.452534722222</v>
      </c>
    </row>
    <row r="270" spans="1:22" ht="48" x14ac:dyDescent="0.2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3">
        <f t="shared" si="24"/>
        <v>111.4</v>
      </c>
      <c r="P270" s="3">
        <f t="shared" si="25"/>
        <v>50.18</v>
      </c>
      <c r="Q270" s="3" t="s">
        <v>8343</v>
      </c>
      <c r="R270" s="3" t="s">
        <v>8348</v>
      </c>
      <c r="S270" s="23">
        <f t="shared" si="26"/>
        <v>40809.15252314815</v>
      </c>
      <c r="T270" s="23">
        <f t="shared" si="27"/>
        <v>40854.194189814814</v>
      </c>
      <c r="U270" s="3">
        <f t="shared" si="28"/>
        <v>2011</v>
      </c>
      <c r="V270" s="25">
        <f t="shared" si="29"/>
        <v>40809.15252314815</v>
      </c>
    </row>
    <row r="271" spans="1:22" ht="48" x14ac:dyDescent="0.2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3">
        <f t="shared" si="24"/>
        <v>147.22999999999999</v>
      </c>
      <c r="P271" s="3">
        <f t="shared" si="25"/>
        <v>92.25</v>
      </c>
      <c r="Q271" s="3" t="s">
        <v>8343</v>
      </c>
      <c r="R271" s="3" t="s">
        <v>8348</v>
      </c>
      <c r="S271" s="23">
        <f t="shared" si="26"/>
        <v>42758.197013888886</v>
      </c>
      <c r="T271" s="23">
        <f t="shared" si="27"/>
        <v>42788.197013888886</v>
      </c>
      <c r="U271" s="3">
        <f t="shared" si="28"/>
        <v>2017</v>
      </c>
      <c r="V271" s="25">
        <f t="shared" si="29"/>
        <v>42758.197013888886</v>
      </c>
    </row>
    <row r="272" spans="1:22" ht="48" x14ac:dyDescent="0.2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3">
        <f t="shared" si="24"/>
        <v>152.61000000000001</v>
      </c>
      <c r="P272" s="3">
        <f t="shared" si="25"/>
        <v>57.54</v>
      </c>
      <c r="Q272" s="3" t="s">
        <v>8343</v>
      </c>
      <c r="R272" s="3" t="s">
        <v>8348</v>
      </c>
      <c r="S272" s="23">
        <f t="shared" si="26"/>
        <v>40637.866550925923</v>
      </c>
      <c r="T272" s="23">
        <f t="shared" si="27"/>
        <v>40688.166666666664</v>
      </c>
      <c r="U272" s="3">
        <f t="shared" si="28"/>
        <v>2011</v>
      </c>
      <c r="V272" s="25">
        <f t="shared" si="29"/>
        <v>40637.866550925923</v>
      </c>
    </row>
    <row r="273" spans="1:22" ht="48" x14ac:dyDescent="0.2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3">
        <f t="shared" si="24"/>
        <v>104.68</v>
      </c>
      <c r="P273" s="3">
        <f t="shared" si="25"/>
        <v>109.42</v>
      </c>
      <c r="Q273" s="3" t="s">
        <v>8343</v>
      </c>
      <c r="R273" s="3" t="s">
        <v>8348</v>
      </c>
      <c r="S273" s="23">
        <f t="shared" si="26"/>
        <v>41612.10024305556</v>
      </c>
      <c r="T273" s="23">
        <f t="shared" si="27"/>
        <v>41641.333333333336</v>
      </c>
      <c r="U273" s="3">
        <f t="shared" si="28"/>
        <v>2013</v>
      </c>
      <c r="V273" s="25">
        <f t="shared" si="29"/>
        <v>41612.10024305556</v>
      </c>
    </row>
    <row r="274" spans="1:22" ht="48" x14ac:dyDescent="0.2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3">
        <f t="shared" si="24"/>
        <v>177.43</v>
      </c>
      <c r="P274" s="3">
        <f t="shared" si="25"/>
        <v>81.89</v>
      </c>
      <c r="Q274" s="3" t="s">
        <v>8343</v>
      </c>
      <c r="R274" s="3" t="s">
        <v>8348</v>
      </c>
      <c r="S274" s="23">
        <f t="shared" si="26"/>
        <v>40235.900358796294</v>
      </c>
      <c r="T274" s="23">
        <f t="shared" si="27"/>
        <v>40296.78402777778</v>
      </c>
      <c r="U274" s="3">
        <f t="shared" si="28"/>
        <v>2010</v>
      </c>
      <c r="V274" s="25">
        <f t="shared" si="29"/>
        <v>40235.900358796294</v>
      </c>
    </row>
    <row r="275" spans="1:22" ht="64" x14ac:dyDescent="0.2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3">
        <f t="shared" si="24"/>
        <v>107.78</v>
      </c>
      <c r="P275" s="3">
        <f t="shared" si="25"/>
        <v>45.67</v>
      </c>
      <c r="Q275" s="3" t="s">
        <v>8343</v>
      </c>
      <c r="R275" s="3" t="s">
        <v>8348</v>
      </c>
      <c r="S275" s="23">
        <f t="shared" si="26"/>
        <v>40697.498449074075</v>
      </c>
      <c r="T275" s="23">
        <f t="shared" si="27"/>
        <v>40727.498449074075</v>
      </c>
      <c r="U275" s="3">
        <f t="shared" si="28"/>
        <v>2011</v>
      </c>
      <c r="V275" s="25">
        <f t="shared" si="29"/>
        <v>40697.498449074075</v>
      </c>
    </row>
    <row r="276" spans="1:22" ht="48" x14ac:dyDescent="0.2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3">
        <f t="shared" si="24"/>
        <v>156</v>
      </c>
      <c r="P276" s="3">
        <f t="shared" si="25"/>
        <v>55.22</v>
      </c>
      <c r="Q276" s="3" t="s">
        <v>8343</v>
      </c>
      <c r="R276" s="3" t="s">
        <v>8348</v>
      </c>
      <c r="S276" s="23">
        <f t="shared" si="26"/>
        <v>40969.912372685183</v>
      </c>
      <c r="T276" s="23">
        <f t="shared" si="27"/>
        <v>41004.290972222225</v>
      </c>
      <c r="U276" s="3">
        <f t="shared" si="28"/>
        <v>2012</v>
      </c>
      <c r="V276" s="25">
        <f t="shared" si="29"/>
        <v>40969.912372685183</v>
      </c>
    </row>
    <row r="277" spans="1:22" ht="48" x14ac:dyDescent="0.2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3">
        <f t="shared" si="24"/>
        <v>108.4</v>
      </c>
      <c r="P277" s="3">
        <f t="shared" si="25"/>
        <v>65.3</v>
      </c>
      <c r="Q277" s="3" t="s">
        <v>8343</v>
      </c>
      <c r="R277" s="3" t="s">
        <v>8348</v>
      </c>
      <c r="S277" s="23">
        <f t="shared" si="26"/>
        <v>41193.032013888893</v>
      </c>
      <c r="T277" s="23">
        <f t="shared" si="27"/>
        <v>41223.073680555557</v>
      </c>
      <c r="U277" s="3">
        <f t="shared" si="28"/>
        <v>2012</v>
      </c>
      <c r="V277" s="25">
        <f t="shared" si="29"/>
        <v>41193.032013888893</v>
      </c>
    </row>
    <row r="278" spans="1:22" ht="48" x14ac:dyDescent="0.2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3">
        <f t="shared" si="24"/>
        <v>147.6</v>
      </c>
      <c r="P278" s="3">
        <f t="shared" si="25"/>
        <v>95.23</v>
      </c>
      <c r="Q278" s="3" t="s">
        <v>8343</v>
      </c>
      <c r="R278" s="3" t="s">
        <v>8348</v>
      </c>
      <c r="S278" s="23">
        <f t="shared" si="26"/>
        <v>40967.081874999996</v>
      </c>
      <c r="T278" s="23">
        <f t="shared" si="27"/>
        <v>41027.040208333332</v>
      </c>
      <c r="U278" s="3">
        <f t="shared" si="28"/>
        <v>2012</v>
      </c>
      <c r="V278" s="25">
        <f t="shared" si="29"/>
        <v>40967.081874999996</v>
      </c>
    </row>
    <row r="279" spans="1:22" ht="64" x14ac:dyDescent="0.2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3">
        <f t="shared" si="24"/>
        <v>110.38</v>
      </c>
      <c r="P279" s="3">
        <f t="shared" si="25"/>
        <v>75.44</v>
      </c>
      <c r="Q279" s="3" t="s">
        <v>8343</v>
      </c>
      <c r="R279" s="3" t="s">
        <v>8348</v>
      </c>
      <c r="S279" s="23">
        <f t="shared" si="26"/>
        <v>42117.891423611116</v>
      </c>
      <c r="T279" s="23">
        <f t="shared" si="27"/>
        <v>42147.891423611116</v>
      </c>
      <c r="U279" s="3">
        <f t="shared" si="28"/>
        <v>2015</v>
      </c>
      <c r="V279" s="25">
        <f t="shared" si="29"/>
        <v>42117.891423611116</v>
      </c>
    </row>
    <row r="280" spans="1:22" ht="32" x14ac:dyDescent="0.2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3">
        <f t="shared" si="24"/>
        <v>150.35</v>
      </c>
      <c r="P280" s="3">
        <f t="shared" si="25"/>
        <v>97.82</v>
      </c>
      <c r="Q280" s="3" t="s">
        <v>8343</v>
      </c>
      <c r="R280" s="3" t="s">
        <v>8348</v>
      </c>
      <c r="S280" s="23">
        <f t="shared" si="26"/>
        <v>41164.040960648148</v>
      </c>
      <c r="T280" s="23">
        <f t="shared" si="27"/>
        <v>41194.040960648148</v>
      </c>
      <c r="U280" s="3">
        <f t="shared" si="28"/>
        <v>2012</v>
      </c>
      <c r="V280" s="25">
        <f t="shared" si="29"/>
        <v>41164.040960648148</v>
      </c>
    </row>
    <row r="281" spans="1:22" ht="48" x14ac:dyDescent="0.2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3">
        <f t="shared" si="24"/>
        <v>157.32</v>
      </c>
      <c r="P281" s="3">
        <f t="shared" si="25"/>
        <v>87.69</v>
      </c>
      <c r="Q281" s="3" t="s">
        <v>8343</v>
      </c>
      <c r="R281" s="3" t="s">
        <v>8348</v>
      </c>
      <c r="S281" s="23">
        <f t="shared" si="26"/>
        <v>42759.244166666671</v>
      </c>
      <c r="T281" s="23">
        <f t="shared" si="27"/>
        <v>42793.084027777775</v>
      </c>
      <c r="U281" s="3">
        <f t="shared" si="28"/>
        <v>2017</v>
      </c>
      <c r="V281" s="25">
        <f t="shared" si="29"/>
        <v>42759.244166666671</v>
      </c>
    </row>
    <row r="282" spans="1:22" ht="48" x14ac:dyDescent="0.2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3">
        <f t="shared" si="24"/>
        <v>156.13999999999999</v>
      </c>
      <c r="P282" s="3">
        <f t="shared" si="25"/>
        <v>54.75</v>
      </c>
      <c r="Q282" s="3" t="s">
        <v>8343</v>
      </c>
      <c r="R282" s="3" t="s">
        <v>8348</v>
      </c>
      <c r="S282" s="23">
        <f t="shared" si="26"/>
        <v>41744.590682870366</v>
      </c>
      <c r="T282" s="23">
        <f t="shared" si="27"/>
        <v>41789.590682870366</v>
      </c>
      <c r="U282" s="3">
        <f t="shared" si="28"/>
        <v>2014</v>
      </c>
      <c r="V282" s="25">
        <f t="shared" si="29"/>
        <v>41744.590682870366</v>
      </c>
    </row>
    <row r="283" spans="1:22" ht="48" x14ac:dyDescent="0.2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3">
        <f t="shared" si="24"/>
        <v>120.59</v>
      </c>
      <c r="P283" s="3">
        <f t="shared" si="25"/>
        <v>83.95</v>
      </c>
      <c r="Q283" s="3" t="s">
        <v>8343</v>
      </c>
      <c r="R283" s="3" t="s">
        <v>8348</v>
      </c>
      <c r="S283" s="23">
        <f t="shared" si="26"/>
        <v>39950.163344907407</v>
      </c>
      <c r="T283" s="23">
        <f t="shared" si="27"/>
        <v>40035.80972222222</v>
      </c>
      <c r="U283" s="3">
        <f t="shared" si="28"/>
        <v>2009</v>
      </c>
      <c r="V283" s="25">
        <f t="shared" si="29"/>
        <v>39950.163344907407</v>
      </c>
    </row>
    <row r="284" spans="1:22" ht="48" x14ac:dyDescent="0.2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3">
        <f t="shared" si="24"/>
        <v>101.19</v>
      </c>
      <c r="P284" s="3">
        <f t="shared" si="25"/>
        <v>254.39</v>
      </c>
      <c r="Q284" s="3" t="s">
        <v>8343</v>
      </c>
      <c r="R284" s="3" t="s">
        <v>8348</v>
      </c>
      <c r="S284" s="23">
        <f t="shared" si="26"/>
        <v>40194.920046296298</v>
      </c>
      <c r="T284" s="23">
        <f t="shared" si="27"/>
        <v>40231.916666666664</v>
      </c>
      <c r="U284" s="3">
        <f t="shared" si="28"/>
        <v>2010</v>
      </c>
      <c r="V284" s="25">
        <f t="shared" si="29"/>
        <v>40194.920046296298</v>
      </c>
    </row>
    <row r="285" spans="1:22" ht="32" x14ac:dyDescent="0.2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3">
        <f t="shared" si="24"/>
        <v>114.27</v>
      </c>
      <c r="P285" s="3">
        <f t="shared" si="25"/>
        <v>101.83</v>
      </c>
      <c r="Q285" s="3" t="s">
        <v>8343</v>
      </c>
      <c r="R285" s="3" t="s">
        <v>8348</v>
      </c>
      <c r="S285" s="23">
        <f t="shared" si="26"/>
        <v>40675.71</v>
      </c>
      <c r="T285" s="23">
        <f t="shared" si="27"/>
        <v>40695.207638888889</v>
      </c>
      <c r="U285" s="3">
        <f t="shared" si="28"/>
        <v>2011</v>
      </c>
      <c r="V285" s="25">
        <f t="shared" si="29"/>
        <v>40675.71</v>
      </c>
    </row>
    <row r="286" spans="1:22" ht="48" x14ac:dyDescent="0.2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3">
        <f t="shared" si="24"/>
        <v>104.63</v>
      </c>
      <c r="P286" s="3">
        <f t="shared" si="25"/>
        <v>55.07</v>
      </c>
      <c r="Q286" s="3" t="s">
        <v>8343</v>
      </c>
      <c r="R286" s="3" t="s">
        <v>8348</v>
      </c>
      <c r="S286" s="23">
        <f t="shared" si="26"/>
        <v>40904.738194444442</v>
      </c>
      <c r="T286" s="23">
        <f t="shared" si="27"/>
        <v>40929.738194444442</v>
      </c>
      <c r="U286" s="3">
        <f t="shared" si="28"/>
        <v>2011</v>
      </c>
      <c r="V286" s="25">
        <f t="shared" si="29"/>
        <v>40904.738194444442</v>
      </c>
    </row>
    <row r="287" spans="1:22" ht="48" x14ac:dyDescent="0.2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3">
        <f t="shared" si="24"/>
        <v>228.83</v>
      </c>
      <c r="P287" s="3">
        <f t="shared" si="25"/>
        <v>56.9</v>
      </c>
      <c r="Q287" s="3" t="s">
        <v>8343</v>
      </c>
      <c r="R287" s="3" t="s">
        <v>8348</v>
      </c>
      <c r="S287" s="23">
        <f t="shared" si="26"/>
        <v>41506.756111111114</v>
      </c>
      <c r="T287" s="23">
        <f t="shared" si="27"/>
        <v>41536.756111111114</v>
      </c>
      <c r="U287" s="3">
        <f t="shared" si="28"/>
        <v>2013</v>
      </c>
      <c r="V287" s="25">
        <f t="shared" si="29"/>
        <v>41506.756111111114</v>
      </c>
    </row>
    <row r="288" spans="1:22" ht="48" x14ac:dyDescent="0.2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3">
        <f t="shared" si="24"/>
        <v>109.15</v>
      </c>
      <c r="P288" s="3">
        <f t="shared" si="25"/>
        <v>121.28</v>
      </c>
      <c r="Q288" s="3" t="s">
        <v>8343</v>
      </c>
      <c r="R288" s="3" t="s">
        <v>8348</v>
      </c>
      <c r="S288" s="23">
        <f t="shared" si="26"/>
        <v>41313.816249999996</v>
      </c>
      <c r="T288" s="23">
        <f t="shared" si="27"/>
        <v>41358.774583333332</v>
      </c>
      <c r="U288" s="3">
        <f t="shared" si="28"/>
        <v>2013</v>
      </c>
      <c r="V288" s="25">
        <f t="shared" si="29"/>
        <v>41313.816249999996</v>
      </c>
    </row>
    <row r="289" spans="1:22" ht="32" x14ac:dyDescent="0.2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3">
        <f t="shared" si="24"/>
        <v>176.3</v>
      </c>
      <c r="P289" s="3">
        <f t="shared" si="25"/>
        <v>91.19</v>
      </c>
      <c r="Q289" s="3" t="s">
        <v>8343</v>
      </c>
      <c r="R289" s="3" t="s">
        <v>8348</v>
      </c>
      <c r="S289" s="23">
        <f t="shared" si="26"/>
        <v>41184.277986111112</v>
      </c>
      <c r="T289" s="23">
        <f t="shared" si="27"/>
        <v>41215.166666666664</v>
      </c>
      <c r="U289" s="3">
        <f t="shared" si="28"/>
        <v>2012</v>
      </c>
      <c r="V289" s="25">
        <f t="shared" si="29"/>
        <v>41184.277986111112</v>
      </c>
    </row>
    <row r="290" spans="1:22" ht="64" x14ac:dyDescent="0.2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3">
        <f t="shared" si="24"/>
        <v>103.21</v>
      </c>
      <c r="P290" s="3">
        <f t="shared" si="25"/>
        <v>115.45</v>
      </c>
      <c r="Q290" s="3" t="s">
        <v>8343</v>
      </c>
      <c r="R290" s="3" t="s">
        <v>8348</v>
      </c>
      <c r="S290" s="23">
        <f t="shared" si="26"/>
        <v>41051.168900462959</v>
      </c>
      <c r="T290" s="23">
        <f t="shared" si="27"/>
        <v>41086.168900462959</v>
      </c>
      <c r="U290" s="3">
        <f t="shared" si="28"/>
        <v>2012</v>
      </c>
      <c r="V290" s="25">
        <f t="shared" si="29"/>
        <v>41051.168900462959</v>
      </c>
    </row>
    <row r="291" spans="1:22" ht="48" x14ac:dyDescent="0.2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3">
        <f t="shared" si="24"/>
        <v>104.82</v>
      </c>
      <c r="P291" s="3">
        <f t="shared" si="25"/>
        <v>67.77</v>
      </c>
      <c r="Q291" s="3" t="s">
        <v>8343</v>
      </c>
      <c r="R291" s="3" t="s">
        <v>8348</v>
      </c>
      <c r="S291" s="23">
        <f t="shared" si="26"/>
        <v>41550.456412037034</v>
      </c>
      <c r="T291" s="23">
        <f t="shared" si="27"/>
        <v>41580.456412037034</v>
      </c>
      <c r="U291" s="3">
        <f t="shared" si="28"/>
        <v>2013</v>
      </c>
      <c r="V291" s="25">
        <f t="shared" si="29"/>
        <v>41550.456412037034</v>
      </c>
    </row>
    <row r="292" spans="1:22" ht="48" x14ac:dyDescent="0.2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3">
        <f t="shared" si="24"/>
        <v>106.68</v>
      </c>
      <c r="P292" s="3">
        <f t="shared" si="25"/>
        <v>28.58</v>
      </c>
      <c r="Q292" s="3" t="s">
        <v>8343</v>
      </c>
      <c r="R292" s="3" t="s">
        <v>8348</v>
      </c>
      <c r="S292" s="23">
        <f t="shared" si="26"/>
        <v>40526.36917824074</v>
      </c>
      <c r="T292" s="23">
        <f t="shared" si="27"/>
        <v>40576.332638888889</v>
      </c>
      <c r="U292" s="3">
        <f t="shared" si="28"/>
        <v>2010</v>
      </c>
      <c r="V292" s="25">
        <f t="shared" si="29"/>
        <v>40526.36917824074</v>
      </c>
    </row>
    <row r="293" spans="1:22" ht="48" x14ac:dyDescent="0.2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3">
        <f t="shared" si="24"/>
        <v>120.02</v>
      </c>
      <c r="P293" s="3">
        <f t="shared" si="25"/>
        <v>46.88</v>
      </c>
      <c r="Q293" s="3" t="s">
        <v>8343</v>
      </c>
      <c r="R293" s="3" t="s">
        <v>8348</v>
      </c>
      <c r="S293" s="23">
        <f t="shared" si="26"/>
        <v>41376.769050925926</v>
      </c>
      <c r="T293" s="23">
        <f t="shared" si="27"/>
        <v>41395.000694444447</v>
      </c>
      <c r="U293" s="3">
        <f t="shared" si="28"/>
        <v>2013</v>
      </c>
      <c r="V293" s="25">
        <f t="shared" si="29"/>
        <v>41376.769050925926</v>
      </c>
    </row>
    <row r="294" spans="1:22" ht="64" x14ac:dyDescent="0.2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3">
        <f t="shared" si="24"/>
        <v>101.51</v>
      </c>
      <c r="P294" s="3">
        <f t="shared" si="25"/>
        <v>154.41999999999999</v>
      </c>
      <c r="Q294" s="3" t="s">
        <v>8343</v>
      </c>
      <c r="R294" s="3" t="s">
        <v>8348</v>
      </c>
      <c r="S294" s="23">
        <f t="shared" si="26"/>
        <v>40812.803229166668</v>
      </c>
      <c r="T294" s="23">
        <f t="shared" si="27"/>
        <v>40845.165972222225</v>
      </c>
      <c r="U294" s="3">
        <f t="shared" si="28"/>
        <v>2011</v>
      </c>
      <c r="V294" s="25">
        <f t="shared" si="29"/>
        <v>40812.803229166668</v>
      </c>
    </row>
    <row r="295" spans="1:22" ht="48" x14ac:dyDescent="0.2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3">
        <f t="shared" si="24"/>
        <v>101.38</v>
      </c>
      <c r="P295" s="3">
        <f t="shared" si="25"/>
        <v>201.22</v>
      </c>
      <c r="Q295" s="3" t="s">
        <v>8343</v>
      </c>
      <c r="R295" s="3" t="s">
        <v>8348</v>
      </c>
      <c r="S295" s="23">
        <f t="shared" si="26"/>
        <v>41719.667986111112</v>
      </c>
      <c r="T295" s="23">
        <f t="shared" si="27"/>
        <v>41749.667986111112</v>
      </c>
      <c r="U295" s="3">
        <f t="shared" si="28"/>
        <v>2014</v>
      </c>
      <c r="V295" s="25">
        <f t="shared" si="29"/>
        <v>41719.667986111112</v>
      </c>
    </row>
    <row r="296" spans="1:22" ht="80" x14ac:dyDescent="0.2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3">
        <f t="shared" si="24"/>
        <v>100</v>
      </c>
      <c r="P296" s="3">
        <f t="shared" si="25"/>
        <v>100</v>
      </c>
      <c r="Q296" s="3" t="s">
        <v>8343</v>
      </c>
      <c r="R296" s="3" t="s">
        <v>8348</v>
      </c>
      <c r="S296" s="23">
        <f t="shared" si="26"/>
        <v>40343.084421296298</v>
      </c>
      <c r="T296" s="23">
        <f t="shared" si="27"/>
        <v>40378.666666666664</v>
      </c>
      <c r="U296" s="3">
        <f t="shared" si="28"/>
        <v>2010</v>
      </c>
      <c r="V296" s="25">
        <f t="shared" si="29"/>
        <v>40343.084421296298</v>
      </c>
    </row>
    <row r="297" spans="1:22" ht="48" x14ac:dyDescent="0.2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3">
        <f t="shared" si="24"/>
        <v>133.11000000000001</v>
      </c>
      <c r="P297" s="3">
        <f t="shared" si="25"/>
        <v>100.08</v>
      </c>
      <c r="Q297" s="3" t="s">
        <v>8343</v>
      </c>
      <c r="R297" s="3" t="s">
        <v>8348</v>
      </c>
      <c r="S297" s="23">
        <f t="shared" si="26"/>
        <v>41519.004733796297</v>
      </c>
      <c r="T297" s="23">
        <f t="shared" si="27"/>
        <v>41579</v>
      </c>
      <c r="U297" s="3">
        <f t="shared" si="28"/>
        <v>2013</v>
      </c>
      <c r="V297" s="25">
        <f t="shared" si="29"/>
        <v>41519.004733796297</v>
      </c>
    </row>
    <row r="298" spans="1:22" ht="48" x14ac:dyDescent="0.2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3">
        <f t="shared" si="24"/>
        <v>118.73</v>
      </c>
      <c r="P298" s="3">
        <f t="shared" si="25"/>
        <v>230.09</v>
      </c>
      <c r="Q298" s="3" t="s">
        <v>8343</v>
      </c>
      <c r="R298" s="3" t="s">
        <v>8348</v>
      </c>
      <c r="S298" s="23">
        <f t="shared" si="26"/>
        <v>41134.475497685184</v>
      </c>
      <c r="T298" s="23">
        <f t="shared" si="27"/>
        <v>41159.475497685184</v>
      </c>
      <c r="U298" s="3">
        <f t="shared" si="28"/>
        <v>2012</v>
      </c>
      <c r="V298" s="25">
        <f t="shared" si="29"/>
        <v>41134.475497685184</v>
      </c>
    </row>
    <row r="299" spans="1:22" ht="48" x14ac:dyDescent="0.2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3">
        <f t="shared" si="24"/>
        <v>100.64</v>
      </c>
      <c r="P299" s="3">
        <f t="shared" si="25"/>
        <v>141.75</v>
      </c>
      <c r="Q299" s="3" t="s">
        <v>8343</v>
      </c>
      <c r="R299" s="3" t="s">
        <v>8348</v>
      </c>
      <c r="S299" s="23">
        <f t="shared" si="26"/>
        <v>42089.72802083334</v>
      </c>
      <c r="T299" s="23">
        <f t="shared" si="27"/>
        <v>42125.165972222225</v>
      </c>
      <c r="U299" s="3">
        <f t="shared" si="28"/>
        <v>2015</v>
      </c>
      <c r="V299" s="25">
        <f t="shared" si="29"/>
        <v>42089.72802083334</v>
      </c>
    </row>
    <row r="300" spans="1:22" ht="32" x14ac:dyDescent="0.2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3">
        <f t="shared" si="24"/>
        <v>108.93</v>
      </c>
      <c r="P300" s="3">
        <f t="shared" si="25"/>
        <v>56.34</v>
      </c>
      <c r="Q300" s="3" t="s">
        <v>8343</v>
      </c>
      <c r="R300" s="3" t="s">
        <v>8348</v>
      </c>
      <c r="S300" s="23">
        <f t="shared" si="26"/>
        <v>41709.463518518518</v>
      </c>
      <c r="T300" s="23">
        <f t="shared" si="27"/>
        <v>41768.875</v>
      </c>
      <c r="U300" s="3">
        <f t="shared" si="28"/>
        <v>2014</v>
      </c>
      <c r="V300" s="25">
        <f t="shared" si="29"/>
        <v>41709.463518518518</v>
      </c>
    </row>
    <row r="301" spans="1:22" ht="64" x14ac:dyDescent="0.2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3">
        <f t="shared" si="24"/>
        <v>178.95</v>
      </c>
      <c r="P301" s="3">
        <f t="shared" si="25"/>
        <v>73.34</v>
      </c>
      <c r="Q301" s="3" t="s">
        <v>8343</v>
      </c>
      <c r="R301" s="3" t="s">
        <v>8348</v>
      </c>
      <c r="S301" s="23">
        <f t="shared" si="26"/>
        <v>40469.225231481483</v>
      </c>
      <c r="T301" s="23">
        <f t="shared" si="27"/>
        <v>40499.266898148147</v>
      </c>
      <c r="U301" s="3">
        <f t="shared" si="28"/>
        <v>2010</v>
      </c>
      <c r="V301" s="25">
        <f t="shared" si="29"/>
        <v>40469.225231481483</v>
      </c>
    </row>
    <row r="302" spans="1:22" ht="48" x14ac:dyDescent="0.2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3">
        <f t="shared" si="24"/>
        <v>101.72</v>
      </c>
      <c r="P302" s="3">
        <f t="shared" si="25"/>
        <v>85.34</v>
      </c>
      <c r="Q302" s="3" t="s">
        <v>8343</v>
      </c>
      <c r="R302" s="3" t="s">
        <v>8348</v>
      </c>
      <c r="S302" s="23">
        <f t="shared" si="26"/>
        <v>40626.959930555553</v>
      </c>
      <c r="T302" s="23">
        <f t="shared" si="27"/>
        <v>40657.959930555553</v>
      </c>
      <c r="U302" s="3">
        <f t="shared" si="28"/>
        <v>2011</v>
      </c>
      <c r="V302" s="25">
        <f t="shared" si="29"/>
        <v>40626.959930555553</v>
      </c>
    </row>
    <row r="303" spans="1:22" ht="48" x14ac:dyDescent="0.2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3">
        <f t="shared" si="24"/>
        <v>118.74</v>
      </c>
      <c r="P303" s="3">
        <f t="shared" si="25"/>
        <v>61.5</v>
      </c>
      <c r="Q303" s="3" t="s">
        <v>8343</v>
      </c>
      <c r="R303" s="3" t="s">
        <v>8348</v>
      </c>
      <c r="S303" s="23">
        <f t="shared" si="26"/>
        <v>41312.737673611111</v>
      </c>
      <c r="T303" s="23">
        <f t="shared" si="27"/>
        <v>41352.696006944447</v>
      </c>
      <c r="U303" s="3">
        <f t="shared" si="28"/>
        <v>2013</v>
      </c>
      <c r="V303" s="25">
        <f t="shared" si="29"/>
        <v>41312.737673611111</v>
      </c>
    </row>
    <row r="304" spans="1:22" ht="64" x14ac:dyDescent="0.2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3">
        <f t="shared" si="24"/>
        <v>100.46</v>
      </c>
      <c r="P304" s="3">
        <f t="shared" si="25"/>
        <v>93.02</v>
      </c>
      <c r="Q304" s="3" t="s">
        <v>8343</v>
      </c>
      <c r="R304" s="3" t="s">
        <v>8348</v>
      </c>
      <c r="S304" s="23">
        <f t="shared" si="26"/>
        <v>40933.856921296298</v>
      </c>
      <c r="T304" s="23">
        <f t="shared" si="27"/>
        <v>40963.856921296298</v>
      </c>
      <c r="U304" s="3">
        <f t="shared" si="28"/>
        <v>2012</v>
      </c>
      <c r="V304" s="25">
        <f t="shared" si="29"/>
        <v>40933.856921296298</v>
      </c>
    </row>
    <row r="305" spans="1:22" ht="48" x14ac:dyDescent="0.2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3">
        <f t="shared" si="24"/>
        <v>137.47</v>
      </c>
      <c r="P305" s="3">
        <f t="shared" si="25"/>
        <v>50.29</v>
      </c>
      <c r="Q305" s="3" t="s">
        <v>8343</v>
      </c>
      <c r="R305" s="3" t="s">
        <v>8348</v>
      </c>
      <c r="S305" s="23">
        <f t="shared" si="26"/>
        <v>41032.071134259262</v>
      </c>
      <c r="T305" s="23">
        <f t="shared" si="27"/>
        <v>41062.071134259262</v>
      </c>
      <c r="U305" s="3">
        <f t="shared" si="28"/>
        <v>2012</v>
      </c>
      <c r="V305" s="25">
        <f t="shared" si="29"/>
        <v>41032.071134259262</v>
      </c>
    </row>
    <row r="306" spans="1:22" ht="32" x14ac:dyDescent="0.2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3">
        <f t="shared" si="24"/>
        <v>231.65</v>
      </c>
      <c r="P306" s="3">
        <f t="shared" si="25"/>
        <v>106.43</v>
      </c>
      <c r="Q306" s="3" t="s">
        <v>8343</v>
      </c>
      <c r="R306" s="3" t="s">
        <v>8348</v>
      </c>
      <c r="S306" s="23">
        <f t="shared" si="26"/>
        <v>41114.094872685186</v>
      </c>
      <c r="T306" s="23">
        <f t="shared" si="27"/>
        <v>41153.083333333336</v>
      </c>
      <c r="U306" s="3">
        <f t="shared" si="28"/>
        <v>2012</v>
      </c>
      <c r="V306" s="25">
        <f t="shared" si="29"/>
        <v>41114.094872685186</v>
      </c>
    </row>
    <row r="307" spans="1:22" ht="48" x14ac:dyDescent="0.2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3">
        <f t="shared" si="24"/>
        <v>130.33000000000001</v>
      </c>
      <c r="P307" s="3">
        <f t="shared" si="25"/>
        <v>51.72</v>
      </c>
      <c r="Q307" s="3" t="s">
        <v>8343</v>
      </c>
      <c r="R307" s="3" t="s">
        <v>8348</v>
      </c>
      <c r="S307" s="23">
        <f t="shared" si="26"/>
        <v>40948.630196759259</v>
      </c>
      <c r="T307" s="23">
        <f t="shared" si="27"/>
        <v>40978.630196759259</v>
      </c>
      <c r="U307" s="3">
        <f t="shared" si="28"/>
        <v>2012</v>
      </c>
      <c r="V307" s="25">
        <f t="shared" si="29"/>
        <v>40948.630196759259</v>
      </c>
    </row>
    <row r="308" spans="1:22" ht="32" x14ac:dyDescent="0.2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3">
        <f t="shared" si="24"/>
        <v>292.89999999999998</v>
      </c>
      <c r="P308" s="3">
        <f t="shared" si="25"/>
        <v>36.61</v>
      </c>
      <c r="Q308" s="3" t="s">
        <v>8343</v>
      </c>
      <c r="R308" s="3" t="s">
        <v>8348</v>
      </c>
      <c r="S308" s="23">
        <f t="shared" si="26"/>
        <v>41333.837187500001</v>
      </c>
      <c r="T308" s="23">
        <f t="shared" si="27"/>
        <v>41353.795520833337</v>
      </c>
      <c r="U308" s="3">
        <f t="shared" si="28"/>
        <v>2013</v>
      </c>
      <c r="V308" s="25">
        <f t="shared" si="29"/>
        <v>41333.837187500001</v>
      </c>
    </row>
    <row r="309" spans="1:22" ht="18" x14ac:dyDescent="0.2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3">
        <f t="shared" si="24"/>
        <v>111.32</v>
      </c>
      <c r="P309" s="3">
        <f t="shared" si="25"/>
        <v>42.52</v>
      </c>
      <c r="Q309" s="3" t="s">
        <v>8343</v>
      </c>
      <c r="R309" s="3" t="s">
        <v>8348</v>
      </c>
      <c r="S309" s="23">
        <f t="shared" si="26"/>
        <v>41282.944456018515</v>
      </c>
      <c r="T309" s="23">
        <f t="shared" si="27"/>
        <v>41312.944456018515</v>
      </c>
      <c r="U309" s="3">
        <f t="shared" si="28"/>
        <v>2013</v>
      </c>
      <c r="V309" s="25">
        <f t="shared" si="29"/>
        <v>41282.944456018515</v>
      </c>
    </row>
    <row r="310" spans="1:22" ht="48" x14ac:dyDescent="0.2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3">
        <f t="shared" si="24"/>
        <v>105.57</v>
      </c>
      <c r="P310" s="3">
        <f t="shared" si="25"/>
        <v>62.71</v>
      </c>
      <c r="Q310" s="3" t="s">
        <v>8343</v>
      </c>
      <c r="R310" s="3" t="s">
        <v>8348</v>
      </c>
      <c r="S310" s="23">
        <f t="shared" si="26"/>
        <v>40567.694560185184</v>
      </c>
      <c r="T310" s="23">
        <f t="shared" si="27"/>
        <v>40612.694560185184</v>
      </c>
      <c r="U310" s="3">
        <f t="shared" si="28"/>
        <v>2011</v>
      </c>
      <c r="V310" s="25">
        <f t="shared" si="29"/>
        <v>40567.694560185184</v>
      </c>
    </row>
    <row r="311" spans="1:22" ht="48" x14ac:dyDescent="0.2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3">
        <f t="shared" si="24"/>
        <v>118.94</v>
      </c>
      <c r="P311" s="3">
        <f t="shared" si="25"/>
        <v>89.96</v>
      </c>
      <c r="Q311" s="3" t="s">
        <v>8343</v>
      </c>
      <c r="R311" s="3" t="s">
        <v>8348</v>
      </c>
      <c r="S311" s="23">
        <f t="shared" si="26"/>
        <v>41134.751550925925</v>
      </c>
      <c r="T311" s="23">
        <f t="shared" si="27"/>
        <v>41155.751550925925</v>
      </c>
      <c r="U311" s="3">
        <f t="shared" si="28"/>
        <v>2012</v>
      </c>
      <c r="V311" s="25">
        <f t="shared" si="29"/>
        <v>41134.751550925925</v>
      </c>
    </row>
    <row r="312" spans="1:22" ht="48" x14ac:dyDescent="0.2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3">
        <f t="shared" si="24"/>
        <v>104.13</v>
      </c>
      <c r="P312" s="3">
        <f t="shared" si="25"/>
        <v>28.92</v>
      </c>
      <c r="Q312" s="3" t="s">
        <v>8343</v>
      </c>
      <c r="R312" s="3" t="s">
        <v>8348</v>
      </c>
      <c r="S312" s="23">
        <f t="shared" si="26"/>
        <v>40821.183136574073</v>
      </c>
      <c r="T312" s="23">
        <f t="shared" si="27"/>
        <v>40836.083333333336</v>
      </c>
      <c r="U312" s="3">
        <f t="shared" si="28"/>
        <v>2011</v>
      </c>
      <c r="V312" s="25">
        <f t="shared" si="29"/>
        <v>40821.183136574073</v>
      </c>
    </row>
    <row r="313" spans="1:22" ht="48" x14ac:dyDescent="0.2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3">
        <f t="shared" si="24"/>
        <v>104.1</v>
      </c>
      <c r="P313" s="3">
        <f t="shared" si="25"/>
        <v>138.80000000000001</v>
      </c>
      <c r="Q313" s="3" t="s">
        <v>8343</v>
      </c>
      <c r="R313" s="3" t="s">
        <v>8348</v>
      </c>
      <c r="S313" s="23">
        <f t="shared" si="26"/>
        <v>40868.219814814816</v>
      </c>
      <c r="T313" s="23">
        <f t="shared" si="27"/>
        <v>40909.332638888889</v>
      </c>
      <c r="U313" s="3">
        <f t="shared" si="28"/>
        <v>2011</v>
      </c>
      <c r="V313" s="25">
        <f t="shared" si="29"/>
        <v>40868.219814814816</v>
      </c>
    </row>
    <row r="314" spans="1:22" ht="64" x14ac:dyDescent="0.2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3">
        <f t="shared" si="24"/>
        <v>111.88</v>
      </c>
      <c r="P314" s="3">
        <f t="shared" si="25"/>
        <v>61.3</v>
      </c>
      <c r="Q314" s="3" t="s">
        <v>8343</v>
      </c>
      <c r="R314" s="3" t="s">
        <v>8348</v>
      </c>
      <c r="S314" s="23">
        <f t="shared" si="26"/>
        <v>41348.877685185187</v>
      </c>
      <c r="T314" s="23">
        <f t="shared" si="27"/>
        <v>41378.877685185187</v>
      </c>
      <c r="U314" s="3">
        <f t="shared" si="28"/>
        <v>2013</v>
      </c>
      <c r="V314" s="25">
        <f t="shared" si="29"/>
        <v>41348.877685185187</v>
      </c>
    </row>
    <row r="315" spans="1:22" ht="64" x14ac:dyDescent="0.2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3">
        <f t="shared" si="24"/>
        <v>104.74</v>
      </c>
      <c r="P315" s="3">
        <f t="shared" si="25"/>
        <v>80.2</v>
      </c>
      <c r="Q315" s="3" t="s">
        <v>8343</v>
      </c>
      <c r="R315" s="3" t="s">
        <v>8348</v>
      </c>
      <c r="S315" s="23">
        <f t="shared" si="26"/>
        <v>40357.227939814817</v>
      </c>
      <c r="T315" s="23">
        <f t="shared" si="27"/>
        <v>40401.665972222225</v>
      </c>
      <c r="U315" s="3">
        <f t="shared" si="28"/>
        <v>2010</v>
      </c>
      <c r="V315" s="25">
        <f t="shared" si="29"/>
        <v>40357.227939814817</v>
      </c>
    </row>
    <row r="316" spans="1:22" ht="48" x14ac:dyDescent="0.2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3">
        <f t="shared" si="24"/>
        <v>385.15</v>
      </c>
      <c r="P316" s="3">
        <f t="shared" si="25"/>
        <v>32.1</v>
      </c>
      <c r="Q316" s="3" t="s">
        <v>8343</v>
      </c>
      <c r="R316" s="3" t="s">
        <v>8348</v>
      </c>
      <c r="S316" s="23">
        <f t="shared" si="26"/>
        <v>41304.833194444444</v>
      </c>
      <c r="T316" s="23">
        <f t="shared" si="27"/>
        <v>41334.833194444444</v>
      </c>
      <c r="U316" s="3">
        <f t="shared" si="28"/>
        <v>2013</v>
      </c>
      <c r="V316" s="25">
        <f t="shared" si="29"/>
        <v>41304.833194444444</v>
      </c>
    </row>
    <row r="317" spans="1:22" ht="48" x14ac:dyDescent="0.2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3">
        <f t="shared" si="24"/>
        <v>101.25</v>
      </c>
      <c r="P317" s="3">
        <f t="shared" si="25"/>
        <v>200.89</v>
      </c>
      <c r="Q317" s="3" t="s">
        <v>8343</v>
      </c>
      <c r="R317" s="3" t="s">
        <v>8348</v>
      </c>
      <c r="S317" s="23">
        <f t="shared" si="26"/>
        <v>41113.77238425926</v>
      </c>
      <c r="T317" s="23">
        <f t="shared" si="27"/>
        <v>41143.77238425926</v>
      </c>
      <c r="U317" s="3">
        <f t="shared" si="28"/>
        <v>2012</v>
      </c>
      <c r="V317" s="25">
        <f t="shared" si="29"/>
        <v>41113.77238425926</v>
      </c>
    </row>
    <row r="318" spans="1:22" ht="32" x14ac:dyDescent="0.2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3">
        <f t="shared" si="24"/>
        <v>113.77</v>
      </c>
      <c r="P318" s="3">
        <f t="shared" si="25"/>
        <v>108.01</v>
      </c>
      <c r="Q318" s="3" t="s">
        <v>8343</v>
      </c>
      <c r="R318" s="3" t="s">
        <v>8348</v>
      </c>
      <c r="S318" s="23">
        <f t="shared" si="26"/>
        <v>41950.923576388886</v>
      </c>
      <c r="T318" s="23">
        <f t="shared" si="27"/>
        <v>41984.207638888889</v>
      </c>
      <c r="U318" s="3">
        <f t="shared" si="28"/>
        <v>2014</v>
      </c>
      <c r="V318" s="25">
        <f t="shared" si="29"/>
        <v>41950.923576388886</v>
      </c>
    </row>
    <row r="319" spans="1:22" ht="48" x14ac:dyDescent="0.2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3">
        <f t="shared" si="24"/>
        <v>100.8</v>
      </c>
      <c r="P319" s="3">
        <f t="shared" si="25"/>
        <v>95.7</v>
      </c>
      <c r="Q319" s="3" t="s">
        <v>8343</v>
      </c>
      <c r="R319" s="3" t="s">
        <v>8348</v>
      </c>
      <c r="S319" s="23">
        <f t="shared" si="26"/>
        <v>41589.676886574074</v>
      </c>
      <c r="T319" s="23">
        <f t="shared" si="27"/>
        <v>41619.676886574074</v>
      </c>
      <c r="U319" s="3">
        <f t="shared" si="28"/>
        <v>2013</v>
      </c>
      <c r="V319" s="25">
        <f t="shared" si="29"/>
        <v>41589.676886574074</v>
      </c>
    </row>
    <row r="320" spans="1:22" ht="48" x14ac:dyDescent="0.2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3">
        <f t="shared" si="24"/>
        <v>283.32</v>
      </c>
      <c r="P320" s="3">
        <f t="shared" si="25"/>
        <v>49.88</v>
      </c>
      <c r="Q320" s="3" t="s">
        <v>8343</v>
      </c>
      <c r="R320" s="3" t="s">
        <v>8348</v>
      </c>
      <c r="S320" s="23">
        <f t="shared" si="26"/>
        <v>41330.038784722223</v>
      </c>
      <c r="T320" s="23">
        <f t="shared" si="27"/>
        <v>41359.997118055559</v>
      </c>
      <c r="U320" s="3">
        <f t="shared" si="28"/>
        <v>2013</v>
      </c>
      <c r="V320" s="25">
        <f t="shared" si="29"/>
        <v>41330.038784722223</v>
      </c>
    </row>
    <row r="321" spans="1:22" ht="64" x14ac:dyDescent="0.2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3">
        <f t="shared" si="24"/>
        <v>112.68</v>
      </c>
      <c r="P321" s="3">
        <f t="shared" si="25"/>
        <v>110.47</v>
      </c>
      <c r="Q321" s="3" t="s">
        <v>8343</v>
      </c>
      <c r="R321" s="3" t="s">
        <v>8348</v>
      </c>
      <c r="S321" s="23">
        <f t="shared" si="26"/>
        <v>40123.83829861111</v>
      </c>
      <c r="T321" s="23">
        <f t="shared" si="27"/>
        <v>40211.332638888889</v>
      </c>
      <c r="U321" s="3">
        <f t="shared" si="28"/>
        <v>2009</v>
      </c>
      <c r="V321" s="25">
        <f t="shared" si="29"/>
        <v>40123.83829861111</v>
      </c>
    </row>
    <row r="322" spans="1:22" ht="48" x14ac:dyDescent="0.2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3">
        <f t="shared" si="24"/>
        <v>106.58</v>
      </c>
      <c r="P322" s="3">
        <f t="shared" si="25"/>
        <v>134.91</v>
      </c>
      <c r="Q322" s="3" t="s">
        <v>8343</v>
      </c>
      <c r="R322" s="3" t="s">
        <v>8348</v>
      </c>
      <c r="S322" s="23">
        <f t="shared" si="26"/>
        <v>42331.551307870366</v>
      </c>
      <c r="T322" s="23">
        <f t="shared" si="27"/>
        <v>42360.958333333328</v>
      </c>
      <c r="U322" s="3">
        <f t="shared" si="28"/>
        <v>2015</v>
      </c>
      <c r="V322" s="25">
        <f t="shared" si="29"/>
        <v>42331.551307870366</v>
      </c>
    </row>
    <row r="323" spans="1:22" ht="48" x14ac:dyDescent="0.2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3">
        <f t="shared" ref="O323:O386" si="30">ROUND((E323/D323)*100,2)</f>
        <v>102.66</v>
      </c>
      <c r="P323" s="3">
        <f t="shared" ref="P323:P386" si="31">ROUND(E323/L323,2)</f>
        <v>106.62</v>
      </c>
      <c r="Q323" s="3" t="s">
        <v>8343</v>
      </c>
      <c r="R323" s="3" t="s">
        <v>8348</v>
      </c>
      <c r="S323" s="23">
        <f t="shared" ref="S323:S386" si="32">(((J323/60)/60)/24)+DATE(1970,1,1)</f>
        <v>42647.446597222224</v>
      </c>
      <c r="T323" s="23">
        <f t="shared" ref="T323:T386" si="33">(((I323/60)/60)/24)+DATE(1970,1,1)</f>
        <v>42682.488263888896</v>
      </c>
      <c r="U323" s="3">
        <f t="shared" ref="U323:U386" si="34">YEAR(S323)</f>
        <v>2016</v>
      </c>
      <c r="V323" s="25">
        <f t="shared" ref="V323:V386" si="35">S323</f>
        <v>42647.446597222224</v>
      </c>
    </row>
    <row r="324" spans="1:22" ht="48" x14ac:dyDescent="0.2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3">
        <f t="shared" si="30"/>
        <v>107.91</v>
      </c>
      <c r="P324" s="3">
        <f t="shared" si="31"/>
        <v>145.04</v>
      </c>
      <c r="Q324" s="3" t="s">
        <v>8343</v>
      </c>
      <c r="R324" s="3" t="s">
        <v>8348</v>
      </c>
      <c r="S324" s="23">
        <f t="shared" si="32"/>
        <v>42473.57</v>
      </c>
      <c r="T324" s="23">
        <f t="shared" si="33"/>
        <v>42503.57</v>
      </c>
      <c r="U324" s="3">
        <f t="shared" si="34"/>
        <v>2016</v>
      </c>
      <c r="V324" s="25">
        <f t="shared" si="35"/>
        <v>42473.57</v>
      </c>
    </row>
    <row r="325" spans="1:22" ht="48" x14ac:dyDescent="0.2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3">
        <f t="shared" si="30"/>
        <v>123.07</v>
      </c>
      <c r="P325" s="3">
        <f t="shared" si="31"/>
        <v>114.59</v>
      </c>
      <c r="Q325" s="3" t="s">
        <v>8343</v>
      </c>
      <c r="R325" s="3" t="s">
        <v>8348</v>
      </c>
      <c r="S325" s="23">
        <f t="shared" si="32"/>
        <v>42697.32136574074</v>
      </c>
      <c r="T325" s="23">
        <f t="shared" si="33"/>
        <v>42725.332638888889</v>
      </c>
      <c r="U325" s="3">
        <f t="shared" si="34"/>
        <v>2016</v>
      </c>
      <c r="V325" s="25">
        <f t="shared" si="35"/>
        <v>42697.32136574074</v>
      </c>
    </row>
    <row r="326" spans="1:22" ht="48" x14ac:dyDescent="0.2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3">
        <f t="shared" si="30"/>
        <v>101.6</v>
      </c>
      <c r="P326" s="3">
        <f t="shared" si="31"/>
        <v>105.32</v>
      </c>
      <c r="Q326" s="3" t="s">
        <v>8343</v>
      </c>
      <c r="R326" s="3" t="s">
        <v>8348</v>
      </c>
      <c r="S326" s="23">
        <f t="shared" si="32"/>
        <v>42184.626250000001</v>
      </c>
      <c r="T326" s="23">
        <f t="shared" si="33"/>
        <v>42217.626250000001</v>
      </c>
      <c r="U326" s="3">
        <f t="shared" si="34"/>
        <v>2015</v>
      </c>
      <c r="V326" s="25">
        <f t="shared" si="35"/>
        <v>42184.626250000001</v>
      </c>
    </row>
    <row r="327" spans="1:22" ht="48" x14ac:dyDescent="0.2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3">
        <f t="shared" si="30"/>
        <v>104.4</v>
      </c>
      <c r="P327" s="3">
        <f t="shared" si="31"/>
        <v>70.92</v>
      </c>
      <c r="Q327" s="3" t="s">
        <v>8343</v>
      </c>
      <c r="R327" s="3" t="s">
        <v>8348</v>
      </c>
      <c r="S327" s="23">
        <f t="shared" si="32"/>
        <v>42689.187881944439</v>
      </c>
      <c r="T327" s="23">
        <f t="shared" si="33"/>
        <v>42724.187881944439</v>
      </c>
      <c r="U327" s="3">
        <f t="shared" si="34"/>
        <v>2016</v>
      </c>
      <c r="V327" s="25">
        <f t="shared" si="35"/>
        <v>42689.187881944439</v>
      </c>
    </row>
    <row r="328" spans="1:22" ht="48" x14ac:dyDescent="0.2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3">
        <f t="shared" si="30"/>
        <v>112.93</v>
      </c>
      <c r="P328" s="3">
        <f t="shared" si="31"/>
        <v>147.16999999999999</v>
      </c>
      <c r="Q328" s="3" t="s">
        <v>8343</v>
      </c>
      <c r="R328" s="3" t="s">
        <v>8348</v>
      </c>
      <c r="S328" s="23">
        <f t="shared" si="32"/>
        <v>42775.314884259264</v>
      </c>
      <c r="T328" s="23">
        <f t="shared" si="33"/>
        <v>42808.956250000003</v>
      </c>
      <c r="U328" s="3">
        <f t="shared" si="34"/>
        <v>2017</v>
      </c>
      <c r="V328" s="25">
        <f t="shared" si="35"/>
        <v>42775.314884259264</v>
      </c>
    </row>
    <row r="329" spans="1:22" ht="48" x14ac:dyDescent="0.2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3">
        <f t="shared" si="30"/>
        <v>136.4</v>
      </c>
      <c r="P329" s="3">
        <f t="shared" si="31"/>
        <v>160.47</v>
      </c>
      <c r="Q329" s="3" t="s">
        <v>8343</v>
      </c>
      <c r="R329" s="3" t="s">
        <v>8348</v>
      </c>
      <c r="S329" s="23">
        <f t="shared" si="32"/>
        <v>42058.235289351855</v>
      </c>
      <c r="T329" s="23">
        <f t="shared" si="33"/>
        <v>42085.333333333328</v>
      </c>
      <c r="U329" s="3">
        <f t="shared" si="34"/>
        <v>2015</v>
      </c>
      <c r="V329" s="25">
        <f t="shared" si="35"/>
        <v>42058.235289351855</v>
      </c>
    </row>
    <row r="330" spans="1:22" ht="48" x14ac:dyDescent="0.2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3">
        <f t="shared" si="30"/>
        <v>103.61</v>
      </c>
      <c r="P330" s="3">
        <f t="shared" si="31"/>
        <v>156.05000000000001</v>
      </c>
      <c r="Q330" s="3" t="s">
        <v>8343</v>
      </c>
      <c r="R330" s="3" t="s">
        <v>8348</v>
      </c>
      <c r="S330" s="23">
        <f t="shared" si="32"/>
        <v>42278.946620370371</v>
      </c>
      <c r="T330" s="23">
        <f t="shared" si="33"/>
        <v>42309.166666666672</v>
      </c>
      <c r="U330" s="3">
        <f t="shared" si="34"/>
        <v>2015</v>
      </c>
      <c r="V330" s="25">
        <f t="shared" si="35"/>
        <v>42278.946620370371</v>
      </c>
    </row>
    <row r="331" spans="1:22" ht="48" x14ac:dyDescent="0.2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3">
        <f t="shared" si="30"/>
        <v>105.5</v>
      </c>
      <c r="P331" s="3">
        <f t="shared" si="31"/>
        <v>63.17</v>
      </c>
      <c r="Q331" s="3" t="s">
        <v>8343</v>
      </c>
      <c r="R331" s="3" t="s">
        <v>8348</v>
      </c>
      <c r="S331" s="23">
        <f t="shared" si="32"/>
        <v>42291.46674768519</v>
      </c>
      <c r="T331" s="23">
        <f t="shared" si="33"/>
        <v>42315.166666666672</v>
      </c>
      <c r="U331" s="3">
        <f t="shared" si="34"/>
        <v>2015</v>
      </c>
      <c r="V331" s="25">
        <f t="shared" si="35"/>
        <v>42291.46674768519</v>
      </c>
    </row>
    <row r="332" spans="1:22" ht="48" x14ac:dyDescent="0.2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3">
        <f t="shared" si="30"/>
        <v>101.83</v>
      </c>
      <c r="P332" s="3">
        <f t="shared" si="31"/>
        <v>104.82</v>
      </c>
      <c r="Q332" s="3" t="s">
        <v>8343</v>
      </c>
      <c r="R332" s="3" t="s">
        <v>8348</v>
      </c>
      <c r="S332" s="23">
        <f t="shared" si="32"/>
        <v>41379.515775462962</v>
      </c>
      <c r="T332" s="23">
        <f t="shared" si="33"/>
        <v>41411.165972222225</v>
      </c>
      <c r="U332" s="3">
        <f t="shared" si="34"/>
        <v>2013</v>
      </c>
      <c r="V332" s="25">
        <f t="shared" si="35"/>
        <v>41379.515775462962</v>
      </c>
    </row>
    <row r="333" spans="1:22" ht="48" x14ac:dyDescent="0.2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3">
        <f t="shared" si="30"/>
        <v>106.61</v>
      </c>
      <c r="P333" s="3">
        <f t="shared" si="31"/>
        <v>97.36</v>
      </c>
      <c r="Q333" s="3" t="s">
        <v>8343</v>
      </c>
      <c r="R333" s="3" t="s">
        <v>8348</v>
      </c>
      <c r="S333" s="23">
        <f t="shared" si="32"/>
        <v>42507.581412037034</v>
      </c>
      <c r="T333" s="23">
        <f t="shared" si="33"/>
        <v>42538.581412037034</v>
      </c>
      <c r="U333" s="3">
        <f t="shared" si="34"/>
        <v>2016</v>
      </c>
      <c r="V333" s="25">
        <f t="shared" si="35"/>
        <v>42507.581412037034</v>
      </c>
    </row>
    <row r="334" spans="1:22" ht="48" x14ac:dyDescent="0.2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3">
        <f t="shared" si="30"/>
        <v>113.02</v>
      </c>
      <c r="P334" s="3">
        <f t="shared" si="31"/>
        <v>203.63</v>
      </c>
      <c r="Q334" s="3" t="s">
        <v>8343</v>
      </c>
      <c r="R334" s="3" t="s">
        <v>8348</v>
      </c>
      <c r="S334" s="23">
        <f t="shared" si="32"/>
        <v>42263.680289351847</v>
      </c>
      <c r="T334" s="23">
        <f t="shared" si="33"/>
        <v>42305.333333333328</v>
      </c>
      <c r="U334" s="3">
        <f t="shared" si="34"/>
        <v>2015</v>
      </c>
      <c r="V334" s="25">
        <f t="shared" si="35"/>
        <v>42263.680289351847</v>
      </c>
    </row>
    <row r="335" spans="1:22" ht="48" x14ac:dyDescent="0.2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3">
        <f t="shared" si="30"/>
        <v>125.23</v>
      </c>
      <c r="P335" s="3">
        <f t="shared" si="31"/>
        <v>188.31</v>
      </c>
      <c r="Q335" s="3" t="s">
        <v>8343</v>
      </c>
      <c r="R335" s="3" t="s">
        <v>8348</v>
      </c>
      <c r="S335" s="23">
        <f t="shared" si="32"/>
        <v>42437.636469907404</v>
      </c>
      <c r="T335" s="23">
        <f t="shared" si="33"/>
        <v>42467.59480324074</v>
      </c>
      <c r="U335" s="3">
        <f t="shared" si="34"/>
        <v>2016</v>
      </c>
      <c r="V335" s="25">
        <f t="shared" si="35"/>
        <v>42437.636469907404</v>
      </c>
    </row>
    <row r="336" spans="1:22" ht="64" x14ac:dyDescent="0.2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3">
        <f t="shared" si="30"/>
        <v>101.19</v>
      </c>
      <c r="P336" s="3">
        <f t="shared" si="31"/>
        <v>146.65</v>
      </c>
      <c r="Q336" s="3" t="s">
        <v>8343</v>
      </c>
      <c r="R336" s="3" t="s">
        <v>8348</v>
      </c>
      <c r="S336" s="23">
        <f t="shared" si="32"/>
        <v>42101.682372685187</v>
      </c>
      <c r="T336" s="23">
        <f t="shared" si="33"/>
        <v>42139.791666666672</v>
      </c>
      <c r="U336" s="3">
        <f t="shared" si="34"/>
        <v>2015</v>
      </c>
      <c r="V336" s="25">
        <f t="shared" si="35"/>
        <v>42101.682372685187</v>
      </c>
    </row>
    <row r="337" spans="1:22" ht="48" x14ac:dyDescent="0.2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3">
        <f t="shared" si="30"/>
        <v>102.76</v>
      </c>
      <c r="P337" s="3">
        <f t="shared" si="31"/>
        <v>109.19</v>
      </c>
      <c r="Q337" s="3" t="s">
        <v>8343</v>
      </c>
      <c r="R337" s="3" t="s">
        <v>8348</v>
      </c>
      <c r="S337" s="23">
        <f t="shared" si="32"/>
        <v>42101.737442129626</v>
      </c>
      <c r="T337" s="23">
        <f t="shared" si="33"/>
        <v>42132.916666666672</v>
      </c>
      <c r="U337" s="3">
        <f t="shared" si="34"/>
        <v>2015</v>
      </c>
      <c r="V337" s="25">
        <f t="shared" si="35"/>
        <v>42101.737442129626</v>
      </c>
    </row>
    <row r="338" spans="1:22" ht="48" x14ac:dyDescent="0.2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3">
        <f t="shared" si="30"/>
        <v>116.84</v>
      </c>
      <c r="P338" s="3">
        <f t="shared" si="31"/>
        <v>59.25</v>
      </c>
      <c r="Q338" s="3" t="s">
        <v>8343</v>
      </c>
      <c r="R338" s="3" t="s">
        <v>8348</v>
      </c>
      <c r="S338" s="23">
        <f t="shared" si="32"/>
        <v>42291.596273148149</v>
      </c>
      <c r="T338" s="23">
        <f t="shared" si="33"/>
        <v>42321.637939814813</v>
      </c>
      <c r="U338" s="3">
        <f t="shared" si="34"/>
        <v>2015</v>
      </c>
      <c r="V338" s="25">
        <f t="shared" si="35"/>
        <v>42291.596273148149</v>
      </c>
    </row>
    <row r="339" spans="1:22" ht="48" x14ac:dyDescent="0.2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3">
        <f t="shared" si="30"/>
        <v>101.17</v>
      </c>
      <c r="P339" s="3">
        <f t="shared" si="31"/>
        <v>97.9</v>
      </c>
      <c r="Q339" s="3" t="s">
        <v>8343</v>
      </c>
      <c r="R339" s="3" t="s">
        <v>8348</v>
      </c>
      <c r="S339" s="23">
        <f t="shared" si="32"/>
        <v>42047.128564814819</v>
      </c>
      <c r="T339" s="23">
        <f t="shared" si="33"/>
        <v>42077.086898148147</v>
      </c>
      <c r="U339" s="3">
        <f t="shared" si="34"/>
        <v>2015</v>
      </c>
      <c r="V339" s="25">
        <f t="shared" si="35"/>
        <v>42047.128564814819</v>
      </c>
    </row>
    <row r="340" spans="1:22" ht="48" x14ac:dyDescent="0.2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3">
        <f t="shared" si="30"/>
        <v>110.13</v>
      </c>
      <c r="P340" s="3">
        <f t="shared" si="31"/>
        <v>70</v>
      </c>
      <c r="Q340" s="3" t="s">
        <v>8343</v>
      </c>
      <c r="R340" s="3" t="s">
        <v>8348</v>
      </c>
      <c r="S340" s="23">
        <f t="shared" si="32"/>
        <v>42559.755671296298</v>
      </c>
      <c r="T340" s="23">
        <f t="shared" si="33"/>
        <v>42616.041666666672</v>
      </c>
      <c r="U340" s="3">
        <f t="shared" si="34"/>
        <v>2016</v>
      </c>
      <c r="V340" s="25">
        <f t="shared" si="35"/>
        <v>42559.755671296298</v>
      </c>
    </row>
    <row r="341" spans="1:22" ht="48" x14ac:dyDescent="0.2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3">
        <f t="shared" si="30"/>
        <v>108.08</v>
      </c>
      <c r="P341" s="3">
        <f t="shared" si="31"/>
        <v>72.87</v>
      </c>
      <c r="Q341" s="3" t="s">
        <v>8343</v>
      </c>
      <c r="R341" s="3" t="s">
        <v>8348</v>
      </c>
      <c r="S341" s="23">
        <f t="shared" si="32"/>
        <v>42093.760046296295</v>
      </c>
      <c r="T341" s="23">
        <f t="shared" si="33"/>
        <v>42123.760046296295</v>
      </c>
      <c r="U341" s="3">
        <f t="shared" si="34"/>
        <v>2015</v>
      </c>
      <c r="V341" s="25">
        <f t="shared" si="35"/>
        <v>42093.760046296295</v>
      </c>
    </row>
    <row r="342" spans="1:22" ht="48" x14ac:dyDescent="0.2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3">
        <f t="shared" si="30"/>
        <v>125.02</v>
      </c>
      <c r="P342" s="3">
        <f t="shared" si="31"/>
        <v>146.35</v>
      </c>
      <c r="Q342" s="3" t="s">
        <v>8343</v>
      </c>
      <c r="R342" s="3" t="s">
        <v>8348</v>
      </c>
      <c r="S342" s="23">
        <f t="shared" si="32"/>
        <v>42772.669062500005</v>
      </c>
      <c r="T342" s="23">
        <f t="shared" si="33"/>
        <v>42802.875</v>
      </c>
      <c r="U342" s="3">
        <f t="shared" si="34"/>
        <v>2017</v>
      </c>
      <c r="V342" s="25">
        <f t="shared" si="35"/>
        <v>42772.669062500005</v>
      </c>
    </row>
    <row r="343" spans="1:22" ht="48" x14ac:dyDescent="0.2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3">
        <f t="shared" si="30"/>
        <v>106.71</v>
      </c>
      <c r="P343" s="3">
        <f t="shared" si="31"/>
        <v>67.91</v>
      </c>
      <c r="Q343" s="3" t="s">
        <v>8343</v>
      </c>
      <c r="R343" s="3" t="s">
        <v>8348</v>
      </c>
      <c r="S343" s="23">
        <f t="shared" si="32"/>
        <v>41894.879606481481</v>
      </c>
      <c r="T343" s="23">
        <f t="shared" si="33"/>
        <v>41913.165972222225</v>
      </c>
      <c r="U343" s="3">
        <f t="shared" si="34"/>
        <v>2014</v>
      </c>
      <c r="V343" s="25">
        <f t="shared" si="35"/>
        <v>41894.879606481481</v>
      </c>
    </row>
    <row r="344" spans="1:22" ht="32" x14ac:dyDescent="0.2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3">
        <f t="shared" si="30"/>
        <v>100.37</v>
      </c>
      <c r="P344" s="3">
        <f t="shared" si="31"/>
        <v>169.85</v>
      </c>
      <c r="Q344" s="3" t="s">
        <v>8343</v>
      </c>
      <c r="R344" s="3" t="s">
        <v>8348</v>
      </c>
      <c r="S344" s="23">
        <f t="shared" si="32"/>
        <v>42459.780844907407</v>
      </c>
      <c r="T344" s="23">
        <f t="shared" si="33"/>
        <v>42489.780844907407</v>
      </c>
      <c r="U344" s="3">
        <f t="shared" si="34"/>
        <v>2016</v>
      </c>
      <c r="V344" s="25">
        <f t="shared" si="35"/>
        <v>42459.780844907407</v>
      </c>
    </row>
    <row r="345" spans="1:22" ht="48" x14ac:dyDescent="0.2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3">
        <f t="shared" si="30"/>
        <v>102.03</v>
      </c>
      <c r="P345" s="3">
        <f t="shared" si="31"/>
        <v>58.41</v>
      </c>
      <c r="Q345" s="3" t="s">
        <v>8343</v>
      </c>
      <c r="R345" s="3" t="s">
        <v>8348</v>
      </c>
      <c r="S345" s="23">
        <f t="shared" si="32"/>
        <v>41926.73778935185</v>
      </c>
      <c r="T345" s="23">
        <f t="shared" si="33"/>
        <v>41957.125</v>
      </c>
      <c r="U345" s="3">
        <f t="shared" si="34"/>
        <v>2014</v>
      </c>
      <c r="V345" s="25">
        <f t="shared" si="35"/>
        <v>41926.73778935185</v>
      </c>
    </row>
    <row r="346" spans="1:22" ht="64" x14ac:dyDescent="0.2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3">
        <f t="shared" si="30"/>
        <v>102.08</v>
      </c>
      <c r="P346" s="3">
        <f t="shared" si="31"/>
        <v>119.99</v>
      </c>
      <c r="Q346" s="3" t="s">
        <v>8343</v>
      </c>
      <c r="R346" s="3" t="s">
        <v>8348</v>
      </c>
      <c r="S346" s="23">
        <f t="shared" si="32"/>
        <v>42111.970995370371</v>
      </c>
      <c r="T346" s="23">
        <f t="shared" si="33"/>
        <v>42156.097222222219</v>
      </c>
      <c r="U346" s="3">
        <f t="shared" si="34"/>
        <v>2015</v>
      </c>
      <c r="V346" s="25">
        <f t="shared" si="35"/>
        <v>42111.970995370371</v>
      </c>
    </row>
    <row r="347" spans="1:22" ht="48" x14ac:dyDescent="0.2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3">
        <f t="shared" si="30"/>
        <v>123.28</v>
      </c>
      <c r="P347" s="3">
        <f t="shared" si="31"/>
        <v>99.86</v>
      </c>
      <c r="Q347" s="3" t="s">
        <v>8343</v>
      </c>
      <c r="R347" s="3" t="s">
        <v>8348</v>
      </c>
      <c r="S347" s="23">
        <f t="shared" si="32"/>
        <v>42114.944328703699</v>
      </c>
      <c r="T347" s="23">
        <f t="shared" si="33"/>
        <v>42144.944328703699</v>
      </c>
      <c r="U347" s="3">
        <f t="shared" si="34"/>
        <v>2015</v>
      </c>
      <c r="V347" s="25">
        <f t="shared" si="35"/>
        <v>42114.944328703699</v>
      </c>
    </row>
    <row r="348" spans="1:22" ht="48" x14ac:dyDescent="0.2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3">
        <f t="shared" si="30"/>
        <v>170.29</v>
      </c>
      <c r="P348" s="3">
        <f t="shared" si="31"/>
        <v>90.58</v>
      </c>
      <c r="Q348" s="3" t="s">
        <v>8343</v>
      </c>
      <c r="R348" s="3" t="s">
        <v>8348</v>
      </c>
      <c r="S348" s="23">
        <f t="shared" si="32"/>
        <v>42261.500243055561</v>
      </c>
      <c r="T348" s="23">
        <f t="shared" si="33"/>
        <v>42291.500243055561</v>
      </c>
      <c r="U348" s="3">
        <f t="shared" si="34"/>
        <v>2015</v>
      </c>
      <c r="V348" s="25">
        <f t="shared" si="35"/>
        <v>42261.500243055561</v>
      </c>
    </row>
    <row r="349" spans="1:22" ht="48" x14ac:dyDescent="0.2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3">
        <f t="shared" si="30"/>
        <v>111.59</v>
      </c>
      <c r="P349" s="3">
        <f t="shared" si="31"/>
        <v>117.77</v>
      </c>
      <c r="Q349" s="3" t="s">
        <v>8343</v>
      </c>
      <c r="R349" s="3" t="s">
        <v>8348</v>
      </c>
      <c r="S349" s="23">
        <f t="shared" si="32"/>
        <v>42292.495474537034</v>
      </c>
      <c r="T349" s="23">
        <f t="shared" si="33"/>
        <v>42322.537141203706</v>
      </c>
      <c r="U349" s="3">
        <f t="shared" si="34"/>
        <v>2015</v>
      </c>
      <c r="V349" s="25">
        <f t="shared" si="35"/>
        <v>42292.495474537034</v>
      </c>
    </row>
    <row r="350" spans="1:22" ht="48" x14ac:dyDescent="0.2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3">
        <f t="shared" si="30"/>
        <v>103</v>
      </c>
      <c r="P350" s="3">
        <f t="shared" si="31"/>
        <v>86.55</v>
      </c>
      <c r="Q350" s="3" t="s">
        <v>8343</v>
      </c>
      <c r="R350" s="3" t="s">
        <v>8348</v>
      </c>
      <c r="S350" s="23">
        <f t="shared" si="32"/>
        <v>42207.58699074074</v>
      </c>
      <c r="T350" s="23">
        <f t="shared" si="33"/>
        <v>42237.58699074074</v>
      </c>
      <c r="U350" s="3">
        <f t="shared" si="34"/>
        <v>2015</v>
      </c>
      <c r="V350" s="25">
        <f t="shared" si="35"/>
        <v>42207.58699074074</v>
      </c>
    </row>
    <row r="351" spans="1:22" ht="48" x14ac:dyDescent="0.2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3">
        <f t="shared" si="30"/>
        <v>106.64</v>
      </c>
      <c r="P351" s="3">
        <f t="shared" si="31"/>
        <v>71.900000000000006</v>
      </c>
      <c r="Q351" s="3" t="s">
        <v>8343</v>
      </c>
      <c r="R351" s="3" t="s">
        <v>8348</v>
      </c>
      <c r="S351" s="23">
        <f t="shared" si="32"/>
        <v>42760.498935185184</v>
      </c>
      <c r="T351" s="23">
        <f t="shared" si="33"/>
        <v>42790.498935185184</v>
      </c>
      <c r="U351" s="3">
        <f t="shared" si="34"/>
        <v>2017</v>
      </c>
      <c r="V351" s="25">
        <f t="shared" si="35"/>
        <v>42760.498935185184</v>
      </c>
    </row>
    <row r="352" spans="1:22" ht="48" x14ac:dyDescent="0.2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3">
        <f t="shared" si="30"/>
        <v>114.76</v>
      </c>
      <c r="P352" s="3">
        <f t="shared" si="31"/>
        <v>129.82</v>
      </c>
      <c r="Q352" s="3" t="s">
        <v>8343</v>
      </c>
      <c r="R352" s="3" t="s">
        <v>8348</v>
      </c>
      <c r="S352" s="23">
        <f t="shared" si="32"/>
        <v>42586.066076388888</v>
      </c>
      <c r="T352" s="23">
        <f t="shared" si="33"/>
        <v>42624.165972222225</v>
      </c>
      <c r="U352" s="3">
        <f t="shared" si="34"/>
        <v>2016</v>
      </c>
      <c r="V352" s="25">
        <f t="shared" si="35"/>
        <v>42586.066076388888</v>
      </c>
    </row>
    <row r="353" spans="1:22" ht="64" x14ac:dyDescent="0.2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3">
        <f t="shared" si="30"/>
        <v>127.34</v>
      </c>
      <c r="P353" s="3">
        <f t="shared" si="31"/>
        <v>44.91</v>
      </c>
      <c r="Q353" s="3" t="s">
        <v>8343</v>
      </c>
      <c r="R353" s="3" t="s">
        <v>8348</v>
      </c>
      <c r="S353" s="23">
        <f t="shared" si="32"/>
        <v>42427.964745370366</v>
      </c>
      <c r="T353" s="23">
        <f t="shared" si="33"/>
        <v>42467.923078703709</v>
      </c>
      <c r="U353" s="3">
        <f t="shared" si="34"/>
        <v>2016</v>
      </c>
      <c r="V353" s="25">
        <f t="shared" si="35"/>
        <v>42427.964745370366</v>
      </c>
    </row>
    <row r="354" spans="1:22" ht="48" x14ac:dyDescent="0.2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3">
        <f t="shared" si="30"/>
        <v>116.56</v>
      </c>
      <c r="P354" s="3">
        <f t="shared" si="31"/>
        <v>40.76</v>
      </c>
      <c r="Q354" s="3" t="s">
        <v>8343</v>
      </c>
      <c r="R354" s="3" t="s">
        <v>8348</v>
      </c>
      <c r="S354" s="23">
        <f t="shared" si="32"/>
        <v>41890.167453703703</v>
      </c>
      <c r="T354" s="23">
        <f t="shared" si="33"/>
        <v>41920.167453703703</v>
      </c>
      <c r="U354" s="3">
        <f t="shared" si="34"/>
        <v>2014</v>
      </c>
      <c r="V354" s="25">
        <f t="shared" si="35"/>
        <v>41890.167453703703</v>
      </c>
    </row>
    <row r="355" spans="1:22" ht="64" x14ac:dyDescent="0.2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3">
        <f t="shared" si="30"/>
        <v>108.62</v>
      </c>
      <c r="P355" s="3">
        <f t="shared" si="31"/>
        <v>103.52</v>
      </c>
      <c r="Q355" s="3" t="s">
        <v>8343</v>
      </c>
      <c r="R355" s="3" t="s">
        <v>8348</v>
      </c>
      <c r="S355" s="23">
        <f t="shared" si="32"/>
        <v>42297.791886574079</v>
      </c>
      <c r="T355" s="23">
        <f t="shared" si="33"/>
        <v>42327.833553240736</v>
      </c>
      <c r="U355" s="3">
        <f t="shared" si="34"/>
        <v>2015</v>
      </c>
      <c r="V355" s="25">
        <f t="shared" si="35"/>
        <v>42297.791886574079</v>
      </c>
    </row>
    <row r="356" spans="1:22" ht="64" x14ac:dyDescent="0.2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3">
        <f t="shared" si="30"/>
        <v>103.94</v>
      </c>
      <c r="P356" s="3">
        <f t="shared" si="31"/>
        <v>125.45</v>
      </c>
      <c r="Q356" s="3" t="s">
        <v>8343</v>
      </c>
      <c r="R356" s="3" t="s">
        <v>8348</v>
      </c>
      <c r="S356" s="23">
        <f t="shared" si="32"/>
        <v>42438.827789351853</v>
      </c>
      <c r="T356" s="23">
        <f t="shared" si="33"/>
        <v>42468.786122685182</v>
      </c>
      <c r="U356" s="3">
        <f t="shared" si="34"/>
        <v>2016</v>
      </c>
      <c r="V356" s="25">
        <f t="shared" si="35"/>
        <v>42438.827789351853</v>
      </c>
    </row>
    <row r="357" spans="1:22" ht="48" x14ac:dyDescent="0.2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3">
        <f t="shared" si="30"/>
        <v>116.26</v>
      </c>
      <c r="P357" s="3">
        <f t="shared" si="31"/>
        <v>246.61</v>
      </c>
      <c r="Q357" s="3" t="s">
        <v>8343</v>
      </c>
      <c r="R357" s="3" t="s">
        <v>8348</v>
      </c>
      <c r="S357" s="23">
        <f t="shared" si="32"/>
        <v>41943.293912037036</v>
      </c>
      <c r="T357" s="23">
        <f t="shared" si="33"/>
        <v>41974.3355787037</v>
      </c>
      <c r="U357" s="3">
        <f t="shared" si="34"/>
        <v>2014</v>
      </c>
      <c r="V357" s="25">
        <f t="shared" si="35"/>
        <v>41943.293912037036</v>
      </c>
    </row>
    <row r="358" spans="1:22" ht="48" x14ac:dyDescent="0.2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3">
        <f t="shared" si="30"/>
        <v>102.69</v>
      </c>
      <c r="P358" s="3">
        <f t="shared" si="31"/>
        <v>79.400000000000006</v>
      </c>
      <c r="Q358" s="3" t="s">
        <v>8343</v>
      </c>
      <c r="R358" s="3" t="s">
        <v>8348</v>
      </c>
      <c r="S358" s="23">
        <f t="shared" si="32"/>
        <v>42415.803159722222</v>
      </c>
      <c r="T358" s="23">
        <f t="shared" si="33"/>
        <v>42445.761493055557</v>
      </c>
      <c r="U358" s="3">
        <f t="shared" si="34"/>
        <v>2016</v>
      </c>
      <c r="V358" s="25">
        <f t="shared" si="35"/>
        <v>42415.803159722222</v>
      </c>
    </row>
    <row r="359" spans="1:22" ht="64" x14ac:dyDescent="0.2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3">
        <f t="shared" si="30"/>
        <v>174</v>
      </c>
      <c r="P359" s="3">
        <f t="shared" si="31"/>
        <v>86.14</v>
      </c>
      <c r="Q359" s="3" t="s">
        <v>8343</v>
      </c>
      <c r="R359" s="3" t="s">
        <v>8348</v>
      </c>
      <c r="S359" s="23">
        <f t="shared" si="32"/>
        <v>42078.222187499996</v>
      </c>
      <c r="T359" s="23">
        <f t="shared" si="33"/>
        <v>42118.222187499996</v>
      </c>
      <c r="U359" s="3">
        <f t="shared" si="34"/>
        <v>2015</v>
      </c>
      <c r="V359" s="25">
        <f t="shared" si="35"/>
        <v>42078.222187499996</v>
      </c>
    </row>
    <row r="360" spans="1:22" ht="48" x14ac:dyDescent="0.2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3">
        <f t="shared" si="30"/>
        <v>103.09</v>
      </c>
      <c r="P360" s="3">
        <f t="shared" si="31"/>
        <v>193.05</v>
      </c>
      <c r="Q360" s="3" t="s">
        <v>8343</v>
      </c>
      <c r="R360" s="3" t="s">
        <v>8348</v>
      </c>
      <c r="S360" s="23">
        <f t="shared" si="32"/>
        <v>42507.860196759255</v>
      </c>
      <c r="T360" s="23">
        <f t="shared" si="33"/>
        <v>42536.625</v>
      </c>
      <c r="U360" s="3">
        <f t="shared" si="34"/>
        <v>2016</v>
      </c>
      <c r="V360" s="25">
        <f t="shared" si="35"/>
        <v>42507.860196759255</v>
      </c>
    </row>
    <row r="361" spans="1:22" ht="48" x14ac:dyDescent="0.2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3">
        <f t="shared" si="30"/>
        <v>104.86</v>
      </c>
      <c r="P361" s="3">
        <f t="shared" si="31"/>
        <v>84.02</v>
      </c>
      <c r="Q361" s="3" t="s">
        <v>8343</v>
      </c>
      <c r="R361" s="3" t="s">
        <v>8348</v>
      </c>
      <c r="S361" s="23">
        <f t="shared" si="32"/>
        <v>41935.070486111108</v>
      </c>
      <c r="T361" s="23">
        <f t="shared" si="33"/>
        <v>41957.216666666667</v>
      </c>
      <c r="U361" s="3">
        <f t="shared" si="34"/>
        <v>2014</v>
      </c>
      <c r="V361" s="25">
        <f t="shared" si="35"/>
        <v>41935.070486111108</v>
      </c>
    </row>
    <row r="362" spans="1:22" ht="48" x14ac:dyDescent="0.2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3">
        <f t="shared" si="30"/>
        <v>101.38</v>
      </c>
      <c r="P362" s="3">
        <f t="shared" si="31"/>
        <v>139.83000000000001</v>
      </c>
      <c r="Q362" s="3" t="s">
        <v>8343</v>
      </c>
      <c r="R362" s="3" t="s">
        <v>8348</v>
      </c>
      <c r="S362" s="23">
        <f t="shared" si="32"/>
        <v>42163.897916666669</v>
      </c>
      <c r="T362" s="23">
        <f t="shared" si="33"/>
        <v>42208.132638888885</v>
      </c>
      <c r="U362" s="3">
        <f t="shared" si="34"/>
        <v>2015</v>
      </c>
      <c r="V362" s="25">
        <f t="shared" si="35"/>
        <v>42163.897916666669</v>
      </c>
    </row>
    <row r="363" spans="1:22" ht="48" x14ac:dyDescent="0.2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3">
        <f t="shared" si="30"/>
        <v>111.08</v>
      </c>
      <c r="P363" s="3">
        <f t="shared" si="31"/>
        <v>109.82</v>
      </c>
      <c r="Q363" s="3" t="s">
        <v>8343</v>
      </c>
      <c r="R363" s="3" t="s">
        <v>8348</v>
      </c>
      <c r="S363" s="23">
        <f t="shared" si="32"/>
        <v>41936.001226851848</v>
      </c>
      <c r="T363" s="23">
        <f t="shared" si="33"/>
        <v>41966.042893518519</v>
      </c>
      <c r="U363" s="3">
        <f t="shared" si="34"/>
        <v>2014</v>
      </c>
      <c r="V363" s="25">
        <f t="shared" si="35"/>
        <v>41936.001226851848</v>
      </c>
    </row>
    <row r="364" spans="1:22" ht="64" x14ac:dyDescent="0.2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3">
        <f t="shared" si="30"/>
        <v>124.16</v>
      </c>
      <c r="P364" s="3">
        <f t="shared" si="31"/>
        <v>139.53</v>
      </c>
      <c r="Q364" s="3" t="s">
        <v>8343</v>
      </c>
      <c r="R364" s="3" t="s">
        <v>8348</v>
      </c>
      <c r="S364" s="23">
        <f t="shared" si="32"/>
        <v>41837.210543981484</v>
      </c>
      <c r="T364" s="23">
        <f t="shared" si="33"/>
        <v>41859</v>
      </c>
      <c r="U364" s="3">
        <f t="shared" si="34"/>
        <v>2014</v>
      </c>
      <c r="V364" s="25">
        <f t="shared" si="35"/>
        <v>41837.210543981484</v>
      </c>
    </row>
    <row r="365" spans="1:22" ht="64" x14ac:dyDescent="0.2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3">
        <f t="shared" si="30"/>
        <v>101.33</v>
      </c>
      <c r="P365" s="3">
        <f t="shared" si="31"/>
        <v>347.85</v>
      </c>
      <c r="Q365" s="3" t="s">
        <v>8343</v>
      </c>
      <c r="R365" s="3" t="s">
        <v>8348</v>
      </c>
      <c r="S365" s="23">
        <f t="shared" si="32"/>
        <v>40255.744629629626</v>
      </c>
      <c r="T365" s="23">
        <f t="shared" si="33"/>
        <v>40300.806944444441</v>
      </c>
      <c r="U365" s="3">
        <f t="shared" si="34"/>
        <v>2010</v>
      </c>
      <c r="V365" s="25">
        <f t="shared" si="35"/>
        <v>40255.744629629626</v>
      </c>
    </row>
    <row r="366" spans="1:22" ht="48" x14ac:dyDescent="0.2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3">
        <f t="shared" si="30"/>
        <v>110.16</v>
      </c>
      <c r="P366" s="3">
        <f t="shared" si="31"/>
        <v>68.239999999999995</v>
      </c>
      <c r="Q366" s="3" t="s">
        <v>8343</v>
      </c>
      <c r="R366" s="3" t="s">
        <v>8348</v>
      </c>
      <c r="S366" s="23">
        <f t="shared" si="32"/>
        <v>41780.859629629631</v>
      </c>
      <c r="T366" s="23">
        <f t="shared" si="33"/>
        <v>41811.165972222225</v>
      </c>
      <c r="U366" s="3">
        <f t="shared" si="34"/>
        <v>2014</v>
      </c>
      <c r="V366" s="25">
        <f t="shared" si="35"/>
        <v>41780.859629629631</v>
      </c>
    </row>
    <row r="367" spans="1:22" ht="48" x14ac:dyDescent="0.2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3">
        <f t="shared" si="30"/>
        <v>103.97</v>
      </c>
      <c r="P367" s="3">
        <f t="shared" si="31"/>
        <v>239.94</v>
      </c>
      <c r="Q367" s="3" t="s">
        <v>8343</v>
      </c>
      <c r="R367" s="3" t="s">
        <v>8348</v>
      </c>
      <c r="S367" s="23">
        <f t="shared" si="32"/>
        <v>41668.606469907405</v>
      </c>
      <c r="T367" s="23">
        <f t="shared" si="33"/>
        <v>41698.606469907405</v>
      </c>
      <c r="U367" s="3">
        <f t="shared" si="34"/>
        <v>2014</v>
      </c>
      <c r="V367" s="25">
        <f t="shared" si="35"/>
        <v>41668.606469907405</v>
      </c>
    </row>
    <row r="368" spans="1:22" ht="48" x14ac:dyDescent="0.2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3">
        <f t="shared" si="30"/>
        <v>101.32</v>
      </c>
      <c r="P368" s="3">
        <f t="shared" si="31"/>
        <v>287.31</v>
      </c>
      <c r="Q368" s="3" t="s">
        <v>8343</v>
      </c>
      <c r="R368" s="3" t="s">
        <v>8348</v>
      </c>
      <c r="S368" s="23">
        <f t="shared" si="32"/>
        <v>41019.793032407404</v>
      </c>
      <c r="T368" s="23">
        <f t="shared" si="33"/>
        <v>41049.793032407404</v>
      </c>
      <c r="U368" s="3">
        <f t="shared" si="34"/>
        <v>2012</v>
      </c>
      <c r="V368" s="25">
        <f t="shared" si="35"/>
        <v>41019.793032407404</v>
      </c>
    </row>
    <row r="369" spans="1:22" ht="48" x14ac:dyDescent="0.2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3">
        <f t="shared" si="30"/>
        <v>103.35</v>
      </c>
      <c r="P369" s="3">
        <f t="shared" si="31"/>
        <v>86.85</v>
      </c>
      <c r="Q369" s="3" t="s">
        <v>8343</v>
      </c>
      <c r="R369" s="3" t="s">
        <v>8348</v>
      </c>
      <c r="S369" s="23">
        <f t="shared" si="32"/>
        <v>41355.577291666668</v>
      </c>
      <c r="T369" s="23">
        <f t="shared" si="33"/>
        <v>41395.207638888889</v>
      </c>
      <c r="U369" s="3">
        <f t="shared" si="34"/>
        <v>2013</v>
      </c>
      <c r="V369" s="25">
        <f t="shared" si="35"/>
        <v>41355.577291666668</v>
      </c>
    </row>
    <row r="370" spans="1:22" ht="48" x14ac:dyDescent="0.2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3">
        <f t="shared" si="30"/>
        <v>104.11</v>
      </c>
      <c r="P370" s="3">
        <f t="shared" si="31"/>
        <v>81.849999999999994</v>
      </c>
      <c r="Q370" s="3" t="s">
        <v>8343</v>
      </c>
      <c r="R370" s="3" t="s">
        <v>8348</v>
      </c>
      <c r="S370" s="23">
        <f t="shared" si="32"/>
        <v>42043.605578703704</v>
      </c>
      <c r="T370" s="23">
        <f t="shared" si="33"/>
        <v>42078.563912037032</v>
      </c>
      <c r="U370" s="3">
        <f t="shared" si="34"/>
        <v>2015</v>
      </c>
      <c r="V370" s="25">
        <f t="shared" si="35"/>
        <v>42043.605578703704</v>
      </c>
    </row>
    <row r="371" spans="1:22" ht="48" x14ac:dyDescent="0.2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3">
        <f t="shared" si="30"/>
        <v>110.16</v>
      </c>
      <c r="P371" s="3">
        <f t="shared" si="31"/>
        <v>42.87</v>
      </c>
      <c r="Q371" s="3" t="s">
        <v>8343</v>
      </c>
      <c r="R371" s="3" t="s">
        <v>8348</v>
      </c>
      <c r="S371" s="23">
        <f t="shared" si="32"/>
        <v>40893.551724537036</v>
      </c>
      <c r="T371" s="23">
        <f t="shared" si="33"/>
        <v>40923.551724537036</v>
      </c>
      <c r="U371" s="3">
        <f t="shared" si="34"/>
        <v>2011</v>
      </c>
      <c r="V371" s="25">
        <f t="shared" si="35"/>
        <v>40893.551724537036</v>
      </c>
    </row>
    <row r="372" spans="1:22" ht="48" x14ac:dyDescent="0.2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3">
        <f t="shared" si="30"/>
        <v>122.02</v>
      </c>
      <c r="P372" s="3">
        <f t="shared" si="31"/>
        <v>709.42</v>
      </c>
      <c r="Q372" s="3" t="s">
        <v>8343</v>
      </c>
      <c r="R372" s="3" t="s">
        <v>8348</v>
      </c>
      <c r="S372" s="23">
        <f t="shared" si="32"/>
        <v>42711.795138888891</v>
      </c>
      <c r="T372" s="23">
        <f t="shared" si="33"/>
        <v>42741.795138888891</v>
      </c>
      <c r="U372" s="3">
        <f t="shared" si="34"/>
        <v>2016</v>
      </c>
      <c r="V372" s="25">
        <f t="shared" si="35"/>
        <v>42711.795138888891</v>
      </c>
    </row>
    <row r="373" spans="1:22" ht="48" x14ac:dyDescent="0.2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3">
        <f t="shared" si="30"/>
        <v>114.17</v>
      </c>
      <c r="P373" s="3">
        <f t="shared" si="31"/>
        <v>161.26</v>
      </c>
      <c r="Q373" s="3" t="s">
        <v>8343</v>
      </c>
      <c r="R373" s="3" t="s">
        <v>8348</v>
      </c>
      <c r="S373" s="23">
        <f t="shared" si="32"/>
        <v>41261.767812500002</v>
      </c>
      <c r="T373" s="23">
        <f t="shared" si="33"/>
        <v>41306.767812500002</v>
      </c>
      <c r="U373" s="3">
        <f t="shared" si="34"/>
        <v>2012</v>
      </c>
      <c r="V373" s="25">
        <f t="shared" si="35"/>
        <v>41261.767812500002</v>
      </c>
    </row>
    <row r="374" spans="1:22" ht="32" x14ac:dyDescent="0.2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3">
        <f t="shared" si="30"/>
        <v>125.33</v>
      </c>
      <c r="P374" s="3">
        <f t="shared" si="31"/>
        <v>41.78</v>
      </c>
      <c r="Q374" s="3" t="s">
        <v>8343</v>
      </c>
      <c r="R374" s="3" t="s">
        <v>8348</v>
      </c>
      <c r="S374" s="23">
        <f t="shared" si="32"/>
        <v>42425.576898148152</v>
      </c>
      <c r="T374" s="23">
        <f t="shared" si="33"/>
        <v>42465.666666666672</v>
      </c>
      <c r="U374" s="3">
        <f t="shared" si="34"/>
        <v>2016</v>
      </c>
      <c r="V374" s="25">
        <f t="shared" si="35"/>
        <v>42425.576898148152</v>
      </c>
    </row>
    <row r="375" spans="1:22" ht="48" x14ac:dyDescent="0.2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3">
        <f t="shared" si="30"/>
        <v>106.67</v>
      </c>
      <c r="P375" s="3">
        <f t="shared" si="31"/>
        <v>89.89</v>
      </c>
      <c r="Q375" s="3" t="s">
        <v>8343</v>
      </c>
      <c r="R375" s="3" t="s">
        <v>8348</v>
      </c>
      <c r="S375" s="23">
        <f t="shared" si="32"/>
        <v>41078.91201388889</v>
      </c>
      <c r="T375" s="23">
        <f t="shared" si="33"/>
        <v>41108.91201388889</v>
      </c>
      <c r="U375" s="3">
        <f t="shared" si="34"/>
        <v>2012</v>
      </c>
      <c r="V375" s="25">
        <f t="shared" si="35"/>
        <v>41078.91201388889</v>
      </c>
    </row>
    <row r="376" spans="1:22" ht="48" x14ac:dyDescent="0.2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3">
        <f t="shared" si="30"/>
        <v>130.65</v>
      </c>
      <c r="P376" s="3">
        <f t="shared" si="31"/>
        <v>45.05</v>
      </c>
      <c r="Q376" s="3" t="s">
        <v>8343</v>
      </c>
      <c r="R376" s="3" t="s">
        <v>8348</v>
      </c>
      <c r="S376" s="23">
        <f t="shared" si="32"/>
        <v>40757.889247685183</v>
      </c>
      <c r="T376" s="23">
        <f t="shared" si="33"/>
        <v>40802.889247685183</v>
      </c>
      <c r="U376" s="3">
        <f t="shared" si="34"/>
        <v>2011</v>
      </c>
      <c r="V376" s="25">
        <f t="shared" si="35"/>
        <v>40757.889247685183</v>
      </c>
    </row>
    <row r="377" spans="1:22" ht="48" x14ac:dyDescent="0.2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3">
        <f t="shared" si="30"/>
        <v>120</v>
      </c>
      <c r="P377" s="3">
        <f t="shared" si="31"/>
        <v>42.86</v>
      </c>
      <c r="Q377" s="3" t="s">
        <v>8343</v>
      </c>
      <c r="R377" s="3" t="s">
        <v>8348</v>
      </c>
      <c r="S377" s="23">
        <f t="shared" si="32"/>
        <v>41657.985081018516</v>
      </c>
      <c r="T377" s="23">
        <f t="shared" si="33"/>
        <v>41699.720833333333</v>
      </c>
      <c r="U377" s="3">
        <f t="shared" si="34"/>
        <v>2014</v>
      </c>
      <c r="V377" s="25">
        <f t="shared" si="35"/>
        <v>41657.985081018516</v>
      </c>
    </row>
    <row r="378" spans="1:22" ht="64" x14ac:dyDescent="0.2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3">
        <f t="shared" si="30"/>
        <v>105.96</v>
      </c>
      <c r="P378" s="3">
        <f t="shared" si="31"/>
        <v>54.08</v>
      </c>
      <c r="Q378" s="3" t="s">
        <v>8343</v>
      </c>
      <c r="R378" s="3" t="s">
        <v>8348</v>
      </c>
      <c r="S378" s="23">
        <f t="shared" si="32"/>
        <v>42576.452731481477</v>
      </c>
      <c r="T378" s="23">
        <f t="shared" si="33"/>
        <v>42607.452731481477</v>
      </c>
      <c r="U378" s="3">
        <f t="shared" si="34"/>
        <v>2016</v>
      </c>
      <c r="V378" s="25">
        <f t="shared" si="35"/>
        <v>42576.452731481477</v>
      </c>
    </row>
    <row r="379" spans="1:22" ht="48" x14ac:dyDescent="0.2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3">
        <f t="shared" si="30"/>
        <v>114.4</v>
      </c>
      <c r="P379" s="3">
        <f t="shared" si="31"/>
        <v>103.22</v>
      </c>
      <c r="Q379" s="3" t="s">
        <v>8343</v>
      </c>
      <c r="R379" s="3" t="s">
        <v>8348</v>
      </c>
      <c r="S379" s="23">
        <f t="shared" si="32"/>
        <v>42292.250787037032</v>
      </c>
      <c r="T379" s="23">
        <f t="shared" si="33"/>
        <v>42322.292361111111</v>
      </c>
      <c r="U379" s="3">
        <f t="shared" si="34"/>
        <v>2015</v>
      </c>
      <c r="V379" s="25">
        <f t="shared" si="35"/>
        <v>42292.250787037032</v>
      </c>
    </row>
    <row r="380" spans="1:22" ht="64" x14ac:dyDescent="0.2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3">
        <f t="shared" si="30"/>
        <v>111.77</v>
      </c>
      <c r="P380" s="3">
        <f t="shared" si="31"/>
        <v>40.4</v>
      </c>
      <c r="Q380" s="3" t="s">
        <v>8343</v>
      </c>
      <c r="R380" s="3" t="s">
        <v>8348</v>
      </c>
      <c r="S380" s="23">
        <f t="shared" si="32"/>
        <v>42370.571851851855</v>
      </c>
      <c r="T380" s="23">
        <f t="shared" si="33"/>
        <v>42394.994444444441</v>
      </c>
      <c r="U380" s="3">
        <f t="shared" si="34"/>
        <v>2016</v>
      </c>
      <c r="V380" s="25">
        <f t="shared" si="35"/>
        <v>42370.571851851855</v>
      </c>
    </row>
    <row r="381" spans="1:22" ht="48" x14ac:dyDescent="0.2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3">
        <f t="shared" si="30"/>
        <v>116.08</v>
      </c>
      <c r="P381" s="3">
        <f t="shared" si="31"/>
        <v>116.86</v>
      </c>
      <c r="Q381" s="3" t="s">
        <v>8343</v>
      </c>
      <c r="R381" s="3" t="s">
        <v>8348</v>
      </c>
      <c r="S381" s="23">
        <f t="shared" si="32"/>
        <v>40987.688333333332</v>
      </c>
      <c r="T381" s="23">
        <f t="shared" si="33"/>
        <v>41032.688333333332</v>
      </c>
      <c r="U381" s="3">
        <f t="shared" si="34"/>
        <v>2012</v>
      </c>
      <c r="V381" s="25">
        <f t="shared" si="35"/>
        <v>40987.688333333332</v>
      </c>
    </row>
    <row r="382" spans="1:22" ht="64" x14ac:dyDescent="0.2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3">
        <f t="shared" si="30"/>
        <v>141.5</v>
      </c>
      <c r="P382" s="3">
        <f t="shared" si="31"/>
        <v>115.51</v>
      </c>
      <c r="Q382" s="3" t="s">
        <v>8343</v>
      </c>
      <c r="R382" s="3" t="s">
        <v>8348</v>
      </c>
      <c r="S382" s="23">
        <f t="shared" si="32"/>
        <v>42367.719814814816</v>
      </c>
      <c r="T382" s="23">
        <f t="shared" si="33"/>
        <v>42392.719814814816</v>
      </c>
      <c r="U382" s="3">
        <f t="shared" si="34"/>
        <v>2015</v>
      </c>
      <c r="V382" s="25">
        <f t="shared" si="35"/>
        <v>42367.719814814816</v>
      </c>
    </row>
    <row r="383" spans="1:22" ht="48" x14ac:dyDescent="0.2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3">
        <f t="shared" si="30"/>
        <v>104.73</v>
      </c>
      <c r="P383" s="3">
        <f t="shared" si="31"/>
        <v>104.31</v>
      </c>
      <c r="Q383" s="3" t="s">
        <v>8343</v>
      </c>
      <c r="R383" s="3" t="s">
        <v>8348</v>
      </c>
      <c r="S383" s="23">
        <f t="shared" si="32"/>
        <v>41085.698113425926</v>
      </c>
      <c r="T383" s="23">
        <f t="shared" si="33"/>
        <v>41120.208333333336</v>
      </c>
      <c r="U383" s="3">
        <f t="shared" si="34"/>
        <v>2012</v>
      </c>
      <c r="V383" s="25">
        <f t="shared" si="35"/>
        <v>41085.698113425926</v>
      </c>
    </row>
    <row r="384" spans="1:22" ht="64" x14ac:dyDescent="0.2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3">
        <f t="shared" si="30"/>
        <v>255.83</v>
      </c>
      <c r="P384" s="3">
        <f t="shared" si="31"/>
        <v>69.77</v>
      </c>
      <c r="Q384" s="3" t="s">
        <v>8343</v>
      </c>
      <c r="R384" s="3" t="s">
        <v>8348</v>
      </c>
      <c r="S384" s="23">
        <f t="shared" si="32"/>
        <v>41144.709490740745</v>
      </c>
      <c r="T384" s="23">
        <f t="shared" si="33"/>
        <v>41158.709490740745</v>
      </c>
      <c r="U384" s="3">
        <f t="shared" si="34"/>
        <v>2012</v>
      </c>
      <c r="V384" s="25">
        <f t="shared" si="35"/>
        <v>41144.709490740745</v>
      </c>
    </row>
    <row r="385" spans="1:22" ht="48" x14ac:dyDescent="0.2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3">
        <f t="shared" si="30"/>
        <v>206.71</v>
      </c>
      <c r="P385" s="3">
        <f t="shared" si="31"/>
        <v>43.02</v>
      </c>
      <c r="Q385" s="3" t="s">
        <v>8343</v>
      </c>
      <c r="R385" s="3" t="s">
        <v>8348</v>
      </c>
      <c r="S385" s="23">
        <f t="shared" si="32"/>
        <v>41755.117581018516</v>
      </c>
      <c r="T385" s="23">
        <f t="shared" si="33"/>
        <v>41778.117581018516</v>
      </c>
      <c r="U385" s="3">
        <f t="shared" si="34"/>
        <v>2014</v>
      </c>
      <c r="V385" s="25">
        <f t="shared" si="35"/>
        <v>41755.117581018516</v>
      </c>
    </row>
    <row r="386" spans="1:22" ht="48" x14ac:dyDescent="0.2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3">
        <f t="shared" si="30"/>
        <v>112.11</v>
      </c>
      <c r="P386" s="3">
        <f t="shared" si="31"/>
        <v>58.54</v>
      </c>
      <c r="Q386" s="3" t="s">
        <v>8343</v>
      </c>
      <c r="R386" s="3" t="s">
        <v>8348</v>
      </c>
      <c r="S386" s="23">
        <f t="shared" si="32"/>
        <v>41980.781793981485</v>
      </c>
      <c r="T386" s="23">
        <f t="shared" si="33"/>
        <v>42010.781793981485</v>
      </c>
      <c r="U386" s="3">
        <f t="shared" si="34"/>
        <v>2014</v>
      </c>
      <c r="V386" s="25">
        <f t="shared" si="35"/>
        <v>41980.781793981485</v>
      </c>
    </row>
    <row r="387" spans="1:22" ht="48" x14ac:dyDescent="0.2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3">
        <f t="shared" ref="O387:O450" si="36">ROUND((E387/D387)*100,2)</f>
        <v>105.98</v>
      </c>
      <c r="P387" s="3">
        <f t="shared" ref="P387:P450" si="37">ROUND(E387/L387,2)</f>
        <v>111.8</v>
      </c>
      <c r="Q387" s="3" t="s">
        <v>8343</v>
      </c>
      <c r="R387" s="3" t="s">
        <v>8348</v>
      </c>
      <c r="S387" s="23">
        <f t="shared" ref="S387:S450" si="38">(((J387/60)/60)/24)+DATE(1970,1,1)</f>
        <v>41934.584502314814</v>
      </c>
      <c r="T387" s="23">
        <f t="shared" ref="T387:T450" si="39">(((I387/60)/60)/24)+DATE(1970,1,1)</f>
        <v>41964.626168981486</v>
      </c>
      <c r="U387" s="3">
        <f t="shared" ref="U387:U450" si="40">YEAR(S387)</f>
        <v>2014</v>
      </c>
      <c r="V387" s="25">
        <f t="shared" ref="V387:V450" si="41">S387</f>
        <v>41934.584502314814</v>
      </c>
    </row>
    <row r="388" spans="1:22" ht="48" x14ac:dyDescent="0.2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3">
        <f t="shared" si="36"/>
        <v>100.17</v>
      </c>
      <c r="P388" s="3">
        <f t="shared" si="37"/>
        <v>46.23</v>
      </c>
      <c r="Q388" s="3" t="s">
        <v>8343</v>
      </c>
      <c r="R388" s="3" t="s">
        <v>8348</v>
      </c>
      <c r="S388" s="23">
        <f t="shared" si="38"/>
        <v>42211.951284722221</v>
      </c>
      <c r="T388" s="23">
        <f t="shared" si="39"/>
        <v>42226.951284722221</v>
      </c>
      <c r="U388" s="3">
        <f t="shared" si="40"/>
        <v>2015</v>
      </c>
      <c r="V388" s="25">
        <f t="shared" si="41"/>
        <v>42211.951284722221</v>
      </c>
    </row>
    <row r="389" spans="1:22" ht="64" x14ac:dyDescent="0.2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3">
        <f t="shared" si="36"/>
        <v>213.99</v>
      </c>
      <c r="P389" s="3">
        <f t="shared" si="37"/>
        <v>144.69</v>
      </c>
      <c r="Q389" s="3" t="s">
        <v>8343</v>
      </c>
      <c r="R389" s="3" t="s">
        <v>8348</v>
      </c>
      <c r="S389" s="23">
        <f t="shared" si="38"/>
        <v>42200.67659722222</v>
      </c>
      <c r="T389" s="23">
        <f t="shared" si="39"/>
        <v>42231.25</v>
      </c>
      <c r="U389" s="3">
        <f t="shared" si="40"/>
        <v>2015</v>
      </c>
      <c r="V389" s="25">
        <f t="shared" si="41"/>
        <v>42200.67659722222</v>
      </c>
    </row>
    <row r="390" spans="1:22" ht="48" x14ac:dyDescent="0.2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3">
        <f t="shared" si="36"/>
        <v>126.16</v>
      </c>
      <c r="P390" s="3">
        <f t="shared" si="37"/>
        <v>88.85</v>
      </c>
      <c r="Q390" s="3" t="s">
        <v>8343</v>
      </c>
      <c r="R390" s="3" t="s">
        <v>8348</v>
      </c>
      <c r="S390" s="23">
        <f t="shared" si="38"/>
        <v>42549.076157407413</v>
      </c>
      <c r="T390" s="23">
        <f t="shared" si="39"/>
        <v>42579.076157407413</v>
      </c>
      <c r="U390" s="3">
        <f t="shared" si="40"/>
        <v>2016</v>
      </c>
      <c r="V390" s="25">
        <f t="shared" si="41"/>
        <v>42549.076157407413</v>
      </c>
    </row>
    <row r="391" spans="1:22" ht="64" x14ac:dyDescent="0.2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3">
        <f t="shared" si="36"/>
        <v>181.54</v>
      </c>
      <c r="P391" s="3">
        <f t="shared" si="37"/>
        <v>81.75</v>
      </c>
      <c r="Q391" s="3" t="s">
        <v>8343</v>
      </c>
      <c r="R391" s="3" t="s">
        <v>8348</v>
      </c>
      <c r="S391" s="23">
        <f t="shared" si="38"/>
        <v>41674.063078703701</v>
      </c>
      <c r="T391" s="23">
        <f t="shared" si="39"/>
        <v>41705.957638888889</v>
      </c>
      <c r="U391" s="3">
        <f t="shared" si="40"/>
        <v>2014</v>
      </c>
      <c r="V391" s="25">
        <f t="shared" si="41"/>
        <v>41674.063078703701</v>
      </c>
    </row>
    <row r="392" spans="1:22" ht="48" x14ac:dyDescent="0.2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3">
        <f t="shared" si="36"/>
        <v>100</v>
      </c>
      <c r="P392" s="3">
        <f t="shared" si="37"/>
        <v>71.430000000000007</v>
      </c>
      <c r="Q392" s="3" t="s">
        <v>8343</v>
      </c>
      <c r="R392" s="3" t="s">
        <v>8348</v>
      </c>
      <c r="S392" s="23">
        <f t="shared" si="38"/>
        <v>42112.036712962959</v>
      </c>
      <c r="T392" s="23">
        <f t="shared" si="39"/>
        <v>42132.036712962959</v>
      </c>
      <c r="U392" s="3">
        <f t="shared" si="40"/>
        <v>2015</v>
      </c>
      <c r="V392" s="25">
        <f t="shared" si="41"/>
        <v>42112.036712962959</v>
      </c>
    </row>
    <row r="393" spans="1:22" ht="48" x14ac:dyDescent="0.2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3">
        <f t="shared" si="36"/>
        <v>100.61</v>
      </c>
      <c r="P393" s="3">
        <f t="shared" si="37"/>
        <v>104.26</v>
      </c>
      <c r="Q393" s="3" t="s">
        <v>8343</v>
      </c>
      <c r="R393" s="3" t="s">
        <v>8348</v>
      </c>
      <c r="S393" s="23">
        <f t="shared" si="38"/>
        <v>40865.042256944449</v>
      </c>
      <c r="T393" s="23">
        <f t="shared" si="39"/>
        <v>40895.040972222225</v>
      </c>
      <c r="U393" s="3">
        <f t="shared" si="40"/>
        <v>2011</v>
      </c>
      <c r="V393" s="25">
        <f t="shared" si="41"/>
        <v>40865.042256944449</v>
      </c>
    </row>
    <row r="394" spans="1:22" ht="48" x14ac:dyDescent="0.2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3">
        <f t="shared" si="36"/>
        <v>100.9</v>
      </c>
      <c r="P394" s="3">
        <f t="shared" si="37"/>
        <v>90.62</v>
      </c>
      <c r="Q394" s="3" t="s">
        <v>8343</v>
      </c>
      <c r="R394" s="3" t="s">
        <v>8348</v>
      </c>
      <c r="S394" s="23">
        <f t="shared" si="38"/>
        <v>40763.717256944445</v>
      </c>
      <c r="T394" s="23">
        <f t="shared" si="39"/>
        <v>40794.125</v>
      </c>
      <c r="U394" s="3">
        <f t="shared" si="40"/>
        <v>2011</v>
      </c>
      <c r="V394" s="25">
        <f t="shared" si="41"/>
        <v>40763.717256944445</v>
      </c>
    </row>
    <row r="395" spans="1:22" ht="48" x14ac:dyDescent="0.2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3">
        <f t="shared" si="36"/>
        <v>110.45</v>
      </c>
      <c r="P395" s="3">
        <f t="shared" si="37"/>
        <v>157.33000000000001</v>
      </c>
      <c r="Q395" s="3" t="s">
        <v>8343</v>
      </c>
      <c r="R395" s="3" t="s">
        <v>8348</v>
      </c>
      <c r="S395" s="23">
        <f t="shared" si="38"/>
        <v>41526.708935185183</v>
      </c>
      <c r="T395" s="23">
        <f t="shared" si="39"/>
        <v>41557.708935185183</v>
      </c>
      <c r="U395" s="3">
        <f t="shared" si="40"/>
        <v>2013</v>
      </c>
      <c r="V395" s="25">
        <f t="shared" si="41"/>
        <v>41526.708935185183</v>
      </c>
    </row>
    <row r="396" spans="1:22" ht="48" x14ac:dyDescent="0.2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3">
        <f t="shared" si="36"/>
        <v>111.89</v>
      </c>
      <c r="P396" s="3">
        <f t="shared" si="37"/>
        <v>105.18</v>
      </c>
      <c r="Q396" s="3" t="s">
        <v>8343</v>
      </c>
      <c r="R396" s="3" t="s">
        <v>8348</v>
      </c>
      <c r="S396" s="23">
        <f t="shared" si="38"/>
        <v>42417.818078703705</v>
      </c>
      <c r="T396" s="23">
        <f t="shared" si="39"/>
        <v>42477.776412037041</v>
      </c>
      <c r="U396" s="3">
        <f t="shared" si="40"/>
        <v>2016</v>
      </c>
      <c r="V396" s="25">
        <f t="shared" si="41"/>
        <v>42417.818078703705</v>
      </c>
    </row>
    <row r="397" spans="1:22" ht="48" x14ac:dyDescent="0.2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3">
        <f t="shared" si="36"/>
        <v>108.04</v>
      </c>
      <c r="P397" s="3">
        <f t="shared" si="37"/>
        <v>58.72</v>
      </c>
      <c r="Q397" s="3" t="s">
        <v>8343</v>
      </c>
      <c r="R397" s="3" t="s">
        <v>8348</v>
      </c>
      <c r="S397" s="23">
        <f t="shared" si="38"/>
        <v>40990.909259259257</v>
      </c>
      <c r="T397" s="23">
        <f t="shared" si="39"/>
        <v>41026.897222222222</v>
      </c>
      <c r="U397" s="3">
        <f t="shared" si="40"/>
        <v>2012</v>
      </c>
      <c r="V397" s="25">
        <f t="shared" si="41"/>
        <v>40990.909259259257</v>
      </c>
    </row>
    <row r="398" spans="1:22" ht="48" x14ac:dyDescent="0.2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3">
        <f t="shared" si="36"/>
        <v>106.67</v>
      </c>
      <c r="P398" s="3">
        <f t="shared" si="37"/>
        <v>81.63</v>
      </c>
      <c r="Q398" s="3" t="s">
        <v>8343</v>
      </c>
      <c r="R398" s="3" t="s">
        <v>8348</v>
      </c>
      <c r="S398" s="23">
        <f t="shared" si="38"/>
        <v>41082.564884259256</v>
      </c>
      <c r="T398" s="23">
        <f t="shared" si="39"/>
        <v>41097.564884259256</v>
      </c>
      <c r="U398" s="3">
        <f t="shared" si="40"/>
        <v>2012</v>
      </c>
      <c r="V398" s="25">
        <f t="shared" si="41"/>
        <v>41082.564884259256</v>
      </c>
    </row>
    <row r="399" spans="1:22" ht="64" x14ac:dyDescent="0.2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3">
        <f t="shared" si="36"/>
        <v>103.9</v>
      </c>
      <c r="P399" s="3">
        <f t="shared" si="37"/>
        <v>56.46</v>
      </c>
      <c r="Q399" s="3" t="s">
        <v>8343</v>
      </c>
      <c r="R399" s="3" t="s">
        <v>8348</v>
      </c>
      <c r="S399" s="23">
        <f t="shared" si="38"/>
        <v>40379.776435185187</v>
      </c>
      <c r="T399" s="23">
        <f t="shared" si="39"/>
        <v>40422.155555555553</v>
      </c>
      <c r="U399" s="3">
        <f t="shared" si="40"/>
        <v>2010</v>
      </c>
      <c r="V399" s="25">
        <f t="shared" si="41"/>
        <v>40379.776435185187</v>
      </c>
    </row>
    <row r="400" spans="1:22" ht="48" x14ac:dyDescent="0.2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3">
        <f t="shared" si="36"/>
        <v>125.16</v>
      </c>
      <c r="P400" s="3">
        <f t="shared" si="37"/>
        <v>140.1</v>
      </c>
      <c r="Q400" s="3" t="s">
        <v>8343</v>
      </c>
      <c r="R400" s="3" t="s">
        <v>8348</v>
      </c>
      <c r="S400" s="23">
        <f t="shared" si="38"/>
        <v>42078.793124999997</v>
      </c>
      <c r="T400" s="23">
        <f t="shared" si="39"/>
        <v>42123.793124999997</v>
      </c>
      <c r="U400" s="3">
        <f t="shared" si="40"/>
        <v>2015</v>
      </c>
      <c r="V400" s="25">
        <f t="shared" si="41"/>
        <v>42078.793124999997</v>
      </c>
    </row>
    <row r="401" spans="1:22" ht="64" x14ac:dyDescent="0.2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3">
        <f t="shared" si="36"/>
        <v>106.81</v>
      </c>
      <c r="P401" s="3">
        <f t="shared" si="37"/>
        <v>224.85</v>
      </c>
      <c r="Q401" s="3" t="s">
        <v>8343</v>
      </c>
      <c r="R401" s="3" t="s">
        <v>8348</v>
      </c>
      <c r="S401" s="23">
        <f t="shared" si="38"/>
        <v>42687.875775462962</v>
      </c>
      <c r="T401" s="23">
        <f t="shared" si="39"/>
        <v>42718.5</v>
      </c>
      <c r="U401" s="3">
        <f t="shared" si="40"/>
        <v>2016</v>
      </c>
      <c r="V401" s="25">
        <f t="shared" si="41"/>
        <v>42687.875775462962</v>
      </c>
    </row>
    <row r="402" spans="1:22" ht="48" x14ac:dyDescent="0.2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3">
        <f t="shared" si="36"/>
        <v>112.3</v>
      </c>
      <c r="P402" s="3">
        <f t="shared" si="37"/>
        <v>181.13</v>
      </c>
      <c r="Q402" s="3" t="s">
        <v>8343</v>
      </c>
      <c r="R402" s="3" t="s">
        <v>8348</v>
      </c>
      <c r="S402" s="23">
        <f t="shared" si="38"/>
        <v>41745.635960648149</v>
      </c>
      <c r="T402" s="23">
        <f t="shared" si="39"/>
        <v>41776.145833333336</v>
      </c>
      <c r="U402" s="3">
        <f t="shared" si="40"/>
        <v>2014</v>
      </c>
      <c r="V402" s="25">
        <f t="shared" si="41"/>
        <v>41745.635960648149</v>
      </c>
    </row>
    <row r="403" spans="1:22" ht="48" x14ac:dyDescent="0.2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3">
        <f t="shared" si="36"/>
        <v>103.81</v>
      </c>
      <c r="P403" s="3">
        <f t="shared" si="37"/>
        <v>711.04</v>
      </c>
      <c r="Q403" s="3" t="s">
        <v>8343</v>
      </c>
      <c r="R403" s="3" t="s">
        <v>8348</v>
      </c>
      <c r="S403" s="23">
        <f t="shared" si="38"/>
        <v>40732.842245370368</v>
      </c>
      <c r="T403" s="23">
        <f t="shared" si="39"/>
        <v>40762.842245370368</v>
      </c>
      <c r="U403" s="3">
        <f t="shared" si="40"/>
        <v>2011</v>
      </c>
      <c r="V403" s="25">
        <f t="shared" si="41"/>
        <v>40732.842245370368</v>
      </c>
    </row>
    <row r="404" spans="1:22" ht="64" x14ac:dyDescent="0.2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3">
        <f t="shared" si="36"/>
        <v>141.65</v>
      </c>
      <c r="P404" s="3">
        <f t="shared" si="37"/>
        <v>65.88</v>
      </c>
      <c r="Q404" s="3" t="s">
        <v>8343</v>
      </c>
      <c r="R404" s="3" t="s">
        <v>8348</v>
      </c>
      <c r="S404" s="23">
        <f t="shared" si="38"/>
        <v>42292.539548611108</v>
      </c>
      <c r="T404" s="23">
        <f t="shared" si="39"/>
        <v>42313.58121527778</v>
      </c>
      <c r="U404" s="3">
        <f t="shared" si="40"/>
        <v>2015</v>
      </c>
      <c r="V404" s="25">
        <f t="shared" si="41"/>
        <v>42292.539548611108</v>
      </c>
    </row>
    <row r="405" spans="1:22" ht="48" x14ac:dyDescent="0.2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3">
        <f t="shared" si="36"/>
        <v>105.26</v>
      </c>
      <c r="P405" s="3">
        <f t="shared" si="37"/>
        <v>75.19</v>
      </c>
      <c r="Q405" s="3" t="s">
        <v>8343</v>
      </c>
      <c r="R405" s="3" t="s">
        <v>8348</v>
      </c>
      <c r="S405" s="23">
        <f t="shared" si="38"/>
        <v>40718.310659722221</v>
      </c>
      <c r="T405" s="23">
        <f t="shared" si="39"/>
        <v>40765.297222222223</v>
      </c>
      <c r="U405" s="3">
        <f t="shared" si="40"/>
        <v>2011</v>
      </c>
      <c r="V405" s="25">
        <f t="shared" si="41"/>
        <v>40718.310659722221</v>
      </c>
    </row>
    <row r="406" spans="1:22" ht="48" x14ac:dyDescent="0.2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3">
        <f t="shared" si="36"/>
        <v>103.09</v>
      </c>
      <c r="P406" s="3">
        <f t="shared" si="37"/>
        <v>133.13999999999999</v>
      </c>
      <c r="Q406" s="3" t="s">
        <v>8343</v>
      </c>
      <c r="R406" s="3" t="s">
        <v>8348</v>
      </c>
      <c r="S406" s="23">
        <f t="shared" si="38"/>
        <v>41646.628032407411</v>
      </c>
      <c r="T406" s="23">
        <f t="shared" si="39"/>
        <v>41675.961111111108</v>
      </c>
      <c r="U406" s="3">
        <f t="shared" si="40"/>
        <v>2014</v>
      </c>
      <c r="V406" s="25">
        <f t="shared" si="41"/>
        <v>41646.628032407411</v>
      </c>
    </row>
    <row r="407" spans="1:22" ht="32" x14ac:dyDescent="0.2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3">
        <f t="shared" si="36"/>
        <v>107.66</v>
      </c>
      <c r="P407" s="3">
        <f t="shared" si="37"/>
        <v>55.2</v>
      </c>
      <c r="Q407" s="3" t="s">
        <v>8343</v>
      </c>
      <c r="R407" s="3" t="s">
        <v>8348</v>
      </c>
      <c r="S407" s="23">
        <f t="shared" si="38"/>
        <v>41674.08494212963</v>
      </c>
      <c r="T407" s="23">
        <f t="shared" si="39"/>
        <v>41704.08494212963</v>
      </c>
      <c r="U407" s="3">
        <f t="shared" si="40"/>
        <v>2014</v>
      </c>
      <c r="V407" s="25">
        <f t="shared" si="41"/>
        <v>41674.08494212963</v>
      </c>
    </row>
    <row r="408" spans="1:22" ht="48" x14ac:dyDescent="0.2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3">
        <f t="shared" si="36"/>
        <v>107.7</v>
      </c>
      <c r="P408" s="3">
        <f t="shared" si="37"/>
        <v>86.16</v>
      </c>
      <c r="Q408" s="3" t="s">
        <v>8343</v>
      </c>
      <c r="R408" s="3" t="s">
        <v>8348</v>
      </c>
      <c r="S408" s="23">
        <f t="shared" si="38"/>
        <v>40638.162465277775</v>
      </c>
      <c r="T408" s="23">
        <f t="shared" si="39"/>
        <v>40672.249305555553</v>
      </c>
      <c r="U408" s="3">
        <f t="shared" si="40"/>
        <v>2011</v>
      </c>
      <c r="V408" s="25">
        <f t="shared" si="41"/>
        <v>40638.162465277775</v>
      </c>
    </row>
    <row r="409" spans="1:22" ht="48" x14ac:dyDescent="0.2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3">
        <f t="shared" si="36"/>
        <v>101.55</v>
      </c>
      <c r="P409" s="3">
        <f t="shared" si="37"/>
        <v>92.32</v>
      </c>
      <c r="Q409" s="3" t="s">
        <v>8343</v>
      </c>
      <c r="R409" s="3" t="s">
        <v>8348</v>
      </c>
      <c r="S409" s="23">
        <f t="shared" si="38"/>
        <v>40806.870949074073</v>
      </c>
      <c r="T409" s="23">
        <f t="shared" si="39"/>
        <v>40866.912615740745</v>
      </c>
      <c r="U409" s="3">
        <f t="shared" si="40"/>
        <v>2011</v>
      </c>
      <c r="V409" s="25">
        <f t="shared" si="41"/>
        <v>40806.870949074073</v>
      </c>
    </row>
    <row r="410" spans="1:22" ht="48" x14ac:dyDescent="0.2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3">
        <f t="shared" si="36"/>
        <v>101.44</v>
      </c>
      <c r="P410" s="3">
        <f t="shared" si="37"/>
        <v>160.16</v>
      </c>
      <c r="Q410" s="3" t="s">
        <v>8343</v>
      </c>
      <c r="R410" s="3" t="s">
        <v>8348</v>
      </c>
      <c r="S410" s="23">
        <f t="shared" si="38"/>
        <v>41543.735995370371</v>
      </c>
      <c r="T410" s="23">
        <f t="shared" si="39"/>
        <v>41583.777662037035</v>
      </c>
      <c r="U410" s="3">
        <f t="shared" si="40"/>
        <v>2013</v>
      </c>
      <c r="V410" s="25">
        <f t="shared" si="41"/>
        <v>41543.735995370371</v>
      </c>
    </row>
    <row r="411" spans="1:22" ht="48" x14ac:dyDescent="0.2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3">
        <f t="shared" si="36"/>
        <v>136.80000000000001</v>
      </c>
      <c r="P411" s="3">
        <f t="shared" si="37"/>
        <v>45.6</v>
      </c>
      <c r="Q411" s="3" t="s">
        <v>8343</v>
      </c>
      <c r="R411" s="3" t="s">
        <v>8348</v>
      </c>
      <c r="S411" s="23">
        <f t="shared" si="38"/>
        <v>42543.862777777773</v>
      </c>
      <c r="T411" s="23">
        <f t="shared" si="39"/>
        <v>42573.862777777773</v>
      </c>
      <c r="U411" s="3">
        <f t="shared" si="40"/>
        <v>2016</v>
      </c>
      <c r="V411" s="25">
        <f t="shared" si="41"/>
        <v>42543.862777777773</v>
      </c>
    </row>
    <row r="412" spans="1:22" ht="48" x14ac:dyDescent="0.2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3">
        <f t="shared" si="36"/>
        <v>128.30000000000001</v>
      </c>
      <c r="P412" s="3">
        <f t="shared" si="37"/>
        <v>183.29</v>
      </c>
      <c r="Q412" s="3" t="s">
        <v>8343</v>
      </c>
      <c r="R412" s="3" t="s">
        <v>8348</v>
      </c>
      <c r="S412" s="23">
        <f t="shared" si="38"/>
        <v>42113.981446759266</v>
      </c>
      <c r="T412" s="23">
        <f t="shared" si="39"/>
        <v>42173.981446759266</v>
      </c>
      <c r="U412" s="3">
        <f t="shared" si="40"/>
        <v>2015</v>
      </c>
      <c r="V412" s="25">
        <f t="shared" si="41"/>
        <v>42113.981446759266</v>
      </c>
    </row>
    <row r="413" spans="1:22" ht="48" x14ac:dyDescent="0.2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3">
        <f t="shared" si="36"/>
        <v>101.05</v>
      </c>
      <c r="P413" s="3">
        <f t="shared" si="37"/>
        <v>125.79</v>
      </c>
      <c r="Q413" s="3" t="s">
        <v>8343</v>
      </c>
      <c r="R413" s="3" t="s">
        <v>8348</v>
      </c>
      <c r="S413" s="23">
        <f t="shared" si="38"/>
        <v>41598.17597222222</v>
      </c>
      <c r="T413" s="23">
        <f t="shared" si="39"/>
        <v>41630.208333333336</v>
      </c>
      <c r="U413" s="3">
        <f t="shared" si="40"/>
        <v>2013</v>
      </c>
      <c r="V413" s="25">
        <f t="shared" si="41"/>
        <v>41598.17597222222</v>
      </c>
    </row>
    <row r="414" spans="1:22" ht="48" x14ac:dyDescent="0.2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3">
        <f t="shared" si="36"/>
        <v>126.84</v>
      </c>
      <c r="P414" s="3">
        <f t="shared" si="37"/>
        <v>57.65</v>
      </c>
      <c r="Q414" s="3" t="s">
        <v>8343</v>
      </c>
      <c r="R414" s="3" t="s">
        <v>8348</v>
      </c>
      <c r="S414" s="23">
        <f t="shared" si="38"/>
        <v>41099.742800925924</v>
      </c>
      <c r="T414" s="23">
        <f t="shared" si="39"/>
        <v>41115.742800925924</v>
      </c>
      <c r="U414" s="3">
        <f t="shared" si="40"/>
        <v>2012</v>
      </c>
      <c r="V414" s="25">
        <f t="shared" si="41"/>
        <v>41099.742800925924</v>
      </c>
    </row>
    <row r="415" spans="1:22" ht="48" x14ac:dyDescent="0.2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3">
        <f t="shared" si="36"/>
        <v>105.09</v>
      </c>
      <c r="P415" s="3">
        <f t="shared" si="37"/>
        <v>78.66</v>
      </c>
      <c r="Q415" s="3" t="s">
        <v>8343</v>
      </c>
      <c r="R415" s="3" t="s">
        <v>8348</v>
      </c>
      <c r="S415" s="23">
        <f t="shared" si="38"/>
        <v>41079.877442129626</v>
      </c>
      <c r="T415" s="23">
        <f t="shared" si="39"/>
        <v>41109.877442129626</v>
      </c>
      <c r="U415" s="3">
        <f t="shared" si="40"/>
        <v>2012</v>
      </c>
      <c r="V415" s="25">
        <f t="shared" si="41"/>
        <v>41079.877442129626</v>
      </c>
    </row>
    <row r="416" spans="1:22" ht="48" x14ac:dyDescent="0.2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3">
        <f t="shared" si="36"/>
        <v>102.85</v>
      </c>
      <c r="P416" s="3">
        <f t="shared" si="37"/>
        <v>91.48</v>
      </c>
      <c r="Q416" s="3" t="s">
        <v>8343</v>
      </c>
      <c r="R416" s="3" t="s">
        <v>8348</v>
      </c>
      <c r="S416" s="23">
        <f t="shared" si="38"/>
        <v>41529.063252314816</v>
      </c>
      <c r="T416" s="23">
        <f t="shared" si="39"/>
        <v>41559.063252314816</v>
      </c>
      <c r="U416" s="3">
        <f t="shared" si="40"/>
        <v>2013</v>
      </c>
      <c r="V416" s="25">
        <f t="shared" si="41"/>
        <v>41529.063252314816</v>
      </c>
    </row>
    <row r="417" spans="1:22" ht="64" x14ac:dyDescent="0.2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3">
        <f t="shared" si="36"/>
        <v>102.15</v>
      </c>
      <c r="P417" s="3">
        <f t="shared" si="37"/>
        <v>68.099999999999994</v>
      </c>
      <c r="Q417" s="3" t="s">
        <v>8343</v>
      </c>
      <c r="R417" s="3" t="s">
        <v>8348</v>
      </c>
      <c r="S417" s="23">
        <f t="shared" si="38"/>
        <v>41904.851875</v>
      </c>
      <c r="T417" s="23">
        <f t="shared" si="39"/>
        <v>41929.5</v>
      </c>
      <c r="U417" s="3">
        <f t="shared" si="40"/>
        <v>2014</v>
      </c>
      <c r="V417" s="25">
        <f t="shared" si="41"/>
        <v>41904.851875</v>
      </c>
    </row>
    <row r="418" spans="1:22" ht="48" x14ac:dyDescent="0.2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3">
        <f t="shared" si="36"/>
        <v>120.22</v>
      </c>
      <c r="P418" s="3">
        <f t="shared" si="37"/>
        <v>48.09</v>
      </c>
      <c r="Q418" s="3" t="s">
        <v>8343</v>
      </c>
      <c r="R418" s="3" t="s">
        <v>8348</v>
      </c>
      <c r="S418" s="23">
        <f t="shared" si="38"/>
        <v>41648.396192129629</v>
      </c>
      <c r="T418" s="23">
        <f t="shared" si="39"/>
        <v>41678.396192129629</v>
      </c>
      <c r="U418" s="3">
        <f t="shared" si="40"/>
        <v>2014</v>
      </c>
      <c r="V418" s="25">
        <f t="shared" si="41"/>
        <v>41648.396192129629</v>
      </c>
    </row>
    <row r="419" spans="1:22" ht="48" x14ac:dyDescent="0.2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3">
        <f t="shared" si="36"/>
        <v>100.25</v>
      </c>
      <c r="P419" s="3">
        <f t="shared" si="37"/>
        <v>202.42</v>
      </c>
      <c r="Q419" s="3" t="s">
        <v>8343</v>
      </c>
      <c r="R419" s="3" t="s">
        <v>8348</v>
      </c>
      <c r="S419" s="23">
        <f t="shared" si="38"/>
        <v>41360.970601851855</v>
      </c>
      <c r="T419" s="23">
        <f t="shared" si="39"/>
        <v>41372.189583333333</v>
      </c>
      <c r="U419" s="3">
        <f t="shared" si="40"/>
        <v>2013</v>
      </c>
      <c r="V419" s="25">
        <f t="shared" si="41"/>
        <v>41360.970601851855</v>
      </c>
    </row>
    <row r="420" spans="1:22" ht="48" x14ac:dyDescent="0.2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3">
        <f t="shared" si="36"/>
        <v>100.63</v>
      </c>
      <c r="P420" s="3">
        <f t="shared" si="37"/>
        <v>216.75</v>
      </c>
      <c r="Q420" s="3" t="s">
        <v>8343</v>
      </c>
      <c r="R420" s="3" t="s">
        <v>8348</v>
      </c>
      <c r="S420" s="23">
        <f t="shared" si="38"/>
        <v>42178.282372685186</v>
      </c>
      <c r="T420" s="23">
        <f t="shared" si="39"/>
        <v>42208.282372685186</v>
      </c>
      <c r="U420" s="3">
        <f t="shared" si="40"/>
        <v>2015</v>
      </c>
      <c r="V420" s="25">
        <f t="shared" si="41"/>
        <v>42178.282372685186</v>
      </c>
    </row>
    <row r="421" spans="1:22" ht="48" x14ac:dyDescent="0.2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3">
        <f t="shared" si="36"/>
        <v>100.44</v>
      </c>
      <c r="P421" s="3">
        <f t="shared" si="37"/>
        <v>110.07</v>
      </c>
      <c r="Q421" s="3" t="s">
        <v>8343</v>
      </c>
      <c r="R421" s="3" t="s">
        <v>8348</v>
      </c>
      <c r="S421" s="23">
        <f t="shared" si="38"/>
        <v>41394.842442129629</v>
      </c>
      <c r="T421" s="23">
        <f t="shared" si="39"/>
        <v>41454.842442129629</v>
      </c>
      <c r="U421" s="3">
        <f t="shared" si="40"/>
        <v>2013</v>
      </c>
      <c r="V421" s="25">
        <f t="shared" si="41"/>
        <v>41394.842442129629</v>
      </c>
    </row>
    <row r="422" spans="1:22" ht="48" x14ac:dyDescent="0.2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3">
        <f t="shared" si="36"/>
        <v>0.44</v>
      </c>
      <c r="P422" s="3">
        <f t="shared" si="37"/>
        <v>4.83</v>
      </c>
      <c r="Q422" s="3" t="s">
        <v>8343</v>
      </c>
      <c r="R422" s="3" t="s">
        <v>8348</v>
      </c>
      <c r="S422" s="23">
        <f t="shared" si="38"/>
        <v>41682.23646990741</v>
      </c>
      <c r="T422" s="23">
        <f t="shared" si="39"/>
        <v>41712.194803240738</v>
      </c>
      <c r="U422" s="3">
        <f t="shared" si="40"/>
        <v>2014</v>
      </c>
      <c r="V422" s="25">
        <f t="shared" si="41"/>
        <v>41682.23646990741</v>
      </c>
    </row>
    <row r="423" spans="1:22" ht="64" x14ac:dyDescent="0.2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3">
        <f t="shared" si="36"/>
        <v>2.0099999999999998</v>
      </c>
      <c r="P423" s="3">
        <f t="shared" si="37"/>
        <v>50.17</v>
      </c>
      <c r="Q423" s="3" t="s">
        <v>8343</v>
      </c>
      <c r="R423" s="3" t="s">
        <v>8349</v>
      </c>
      <c r="S423" s="23">
        <f t="shared" si="38"/>
        <v>42177.491388888884</v>
      </c>
      <c r="T423" s="23">
        <f t="shared" si="39"/>
        <v>42237.491388888884</v>
      </c>
      <c r="U423" s="3">
        <f t="shared" si="40"/>
        <v>2015</v>
      </c>
      <c r="V423" s="25">
        <f t="shared" si="41"/>
        <v>42177.491388888884</v>
      </c>
    </row>
    <row r="424" spans="1:22" ht="48" x14ac:dyDescent="0.2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3">
        <f t="shared" si="36"/>
        <v>1.08</v>
      </c>
      <c r="P424" s="3">
        <f t="shared" si="37"/>
        <v>35.83</v>
      </c>
      <c r="Q424" s="3" t="s">
        <v>8343</v>
      </c>
      <c r="R424" s="3" t="s">
        <v>8349</v>
      </c>
      <c r="S424" s="23">
        <f t="shared" si="38"/>
        <v>41863.260381944441</v>
      </c>
      <c r="T424" s="23">
        <f t="shared" si="39"/>
        <v>41893.260381944441</v>
      </c>
      <c r="U424" s="3">
        <f t="shared" si="40"/>
        <v>2014</v>
      </c>
      <c r="V424" s="25">
        <f t="shared" si="41"/>
        <v>41863.260381944441</v>
      </c>
    </row>
    <row r="425" spans="1:22" ht="48" x14ac:dyDescent="0.2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3">
        <f t="shared" si="36"/>
        <v>0.77</v>
      </c>
      <c r="P425" s="3">
        <f t="shared" si="37"/>
        <v>11.77</v>
      </c>
      <c r="Q425" s="3" t="s">
        <v>8343</v>
      </c>
      <c r="R425" s="3" t="s">
        <v>8349</v>
      </c>
      <c r="S425" s="23">
        <f t="shared" si="38"/>
        <v>41400.92627314815</v>
      </c>
      <c r="T425" s="23">
        <f t="shared" si="39"/>
        <v>41430.92627314815</v>
      </c>
      <c r="U425" s="3">
        <f t="shared" si="40"/>
        <v>2013</v>
      </c>
      <c r="V425" s="25">
        <f t="shared" si="41"/>
        <v>41400.92627314815</v>
      </c>
    </row>
    <row r="426" spans="1:22" ht="48" x14ac:dyDescent="0.2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3">
        <f t="shared" si="36"/>
        <v>6.8</v>
      </c>
      <c r="P426" s="3">
        <f t="shared" si="37"/>
        <v>40.78</v>
      </c>
      <c r="Q426" s="3" t="s">
        <v>8343</v>
      </c>
      <c r="R426" s="3" t="s">
        <v>8349</v>
      </c>
      <c r="S426" s="23">
        <f t="shared" si="38"/>
        <v>40934.376145833332</v>
      </c>
      <c r="T426" s="23">
        <f t="shared" si="39"/>
        <v>40994.334479166668</v>
      </c>
      <c r="U426" s="3">
        <f t="shared" si="40"/>
        <v>2012</v>
      </c>
      <c r="V426" s="25">
        <f t="shared" si="41"/>
        <v>40934.376145833332</v>
      </c>
    </row>
    <row r="427" spans="1:22" ht="48" x14ac:dyDescent="0.2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3">
        <f t="shared" si="36"/>
        <v>0.01</v>
      </c>
      <c r="P427" s="3">
        <f t="shared" si="37"/>
        <v>3</v>
      </c>
      <c r="Q427" s="3" t="s">
        <v>8343</v>
      </c>
      <c r="R427" s="3" t="s">
        <v>8349</v>
      </c>
      <c r="S427" s="23">
        <f t="shared" si="38"/>
        <v>42275.861157407402</v>
      </c>
      <c r="T427" s="23">
        <f t="shared" si="39"/>
        <v>42335.902824074074</v>
      </c>
      <c r="U427" s="3">
        <f t="shared" si="40"/>
        <v>2015</v>
      </c>
      <c r="V427" s="25">
        <f t="shared" si="41"/>
        <v>42275.861157407402</v>
      </c>
    </row>
    <row r="428" spans="1:22" ht="48" x14ac:dyDescent="0.2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3">
        <f t="shared" si="36"/>
        <v>1.33</v>
      </c>
      <c r="P428" s="3">
        <f t="shared" si="37"/>
        <v>16.63</v>
      </c>
      <c r="Q428" s="3" t="s">
        <v>8343</v>
      </c>
      <c r="R428" s="3" t="s">
        <v>8349</v>
      </c>
      <c r="S428" s="23">
        <f t="shared" si="38"/>
        <v>42400.711967592593</v>
      </c>
      <c r="T428" s="23">
        <f t="shared" si="39"/>
        <v>42430.711967592593</v>
      </c>
      <c r="U428" s="3">
        <f t="shared" si="40"/>
        <v>2016</v>
      </c>
      <c r="V428" s="25">
        <f t="shared" si="41"/>
        <v>42400.711967592593</v>
      </c>
    </row>
    <row r="429" spans="1:22" ht="64" x14ac:dyDescent="0.2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3">
        <f t="shared" si="36"/>
        <v>0</v>
      </c>
      <c r="P429" s="3" t="e">
        <f t="shared" si="37"/>
        <v>#DIV/0!</v>
      </c>
      <c r="Q429" s="3" t="s">
        <v>8343</v>
      </c>
      <c r="R429" s="3" t="s">
        <v>8349</v>
      </c>
      <c r="S429" s="23">
        <f t="shared" si="38"/>
        <v>42285.909027777772</v>
      </c>
      <c r="T429" s="23">
        <f t="shared" si="39"/>
        <v>42299.790972222225</v>
      </c>
      <c r="U429" s="3">
        <f t="shared" si="40"/>
        <v>2015</v>
      </c>
      <c r="V429" s="25">
        <f t="shared" si="41"/>
        <v>42285.909027777772</v>
      </c>
    </row>
    <row r="430" spans="1:22" ht="32" x14ac:dyDescent="0.2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3">
        <f t="shared" si="36"/>
        <v>5.63</v>
      </c>
      <c r="P430" s="3">
        <f t="shared" si="37"/>
        <v>52</v>
      </c>
      <c r="Q430" s="3" t="s">
        <v>8343</v>
      </c>
      <c r="R430" s="3" t="s">
        <v>8349</v>
      </c>
      <c r="S430" s="23">
        <f t="shared" si="38"/>
        <v>41778.766724537039</v>
      </c>
      <c r="T430" s="23">
        <f t="shared" si="39"/>
        <v>41806.916666666664</v>
      </c>
      <c r="U430" s="3">
        <f t="shared" si="40"/>
        <v>2014</v>
      </c>
      <c r="V430" s="25">
        <f t="shared" si="41"/>
        <v>41778.766724537039</v>
      </c>
    </row>
    <row r="431" spans="1:22" ht="64" x14ac:dyDescent="0.2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3">
        <f t="shared" si="36"/>
        <v>0</v>
      </c>
      <c r="P431" s="3" t="e">
        <f t="shared" si="37"/>
        <v>#DIV/0!</v>
      </c>
      <c r="Q431" s="3" t="s">
        <v>8343</v>
      </c>
      <c r="R431" s="3" t="s">
        <v>8349</v>
      </c>
      <c r="S431" s="23">
        <f t="shared" si="38"/>
        <v>40070.901412037041</v>
      </c>
      <c r="T431" s="23">
        <f t="shared" si="39"/>
        <v>40144.207638888889</v>
      </c>
      <c r="U431" s="3">
        <f t="shared" si="40"/>
        <v>2009</v>
      </c>
      <c r="V431" s="25">
        <f t="shared" si="41"/>
        <v>40070.901412037041</v>
      </c>
    </row>
    <row r="432" spans="1:22" ht="48" x14ac:dyDescent="0.2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3">
        <f t="shared" si="36"/>
        <v>2.4</v>
      </c>
      <c r="P432" s="3">
        <f t="shared" si="37"/>
        <v>4.8</v>
      </c>
      <c r="Q432" s="3" t="s">
        <v>8343</v>
      </c>
      <c r="R432" s="3" t="s">
        <v>8349</v>
      </c>
      <c r="S432" s="23">
        <f t="shared" si="38"/>
        <v>41513.107256944444</v>
      </c>
      <c r="T432" s="23">
        <f t="shared" si="39"/>
        <v>41528.107256944444</v>
      </c>
      <c r="U432" s="3">
        <f t="shared" si="40"/>
        <v>2013</v>
      </c>
      <c r="V432" s="25">
        <f t="shared" si="41"/>
        <v>41513.107256944444</v>
      </c>
    </row>
    <row r="433" spans="1:22" ht="48" x14ac:dyDescent="0.2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3">
        <f t="shared" si="36"/>
        <v>13.83</v>
      </c>
      <c r="P433" s="3">
        <f t="shared" si="37"/>
        <v>51.88</v>
      </c>
      <c r="Q433" s="3" t="s">
        <v>8343</v>
      </c>
      <c r="R433" s="3" t="s">
        <v>8349</v>
      </c>
      <c r="S433" s="23">
        <f t="shared" si="38"/>
        <v>42526.871331018512</v>
      </c>
      <c r="T433" s="23">
        <f t="shared" si="39"/>
        <v>42556.871331018512</v>
      </c>
      <c r="U433" s="3">
        <f t="shared" si="40"/>
        <v>2016</v>
      </c>
      <c r="V433" s="25">
        <f t="shared" si="41"/>
        <v>42526.871331018512</v>
      </c>
    </row>
    <row r="434" spans="1:22" ht="64" x14ac:dyDescent="0.2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3">
        <f t="shared" si="36"/>
        <v>9.5</v>
      </c>
      <c r="P434" s="3">
        <f t="shared" si="37"/>
        <v>71.25</v>
      </c>
      <c r="Q434" s="3" t="s">
        <v>8343</v>
      </c>
      <c r="R434" s="3" t="s">
        <v>8349</v>
      </c>
      <c r="S434" s="23">
        <f t="shared" si="38"/>
        <v>42238.726631944446</v>
      </c>
      <c r="T434" s="23">
        <f t="shared" si="39"/>
        <v>42298.726631944446</v>
      </c>
      <c r="U434" s="3">
        <f t="shared" si="40"/>
        <v>2015</v>
      </c>
      <c r="V434" s="25">
        <f t="shared" si="41"/>
        <v>42238.726631944446</v>
      </c>
    </row>
    <row r="435" spans="1:22" ht="64" x14ac:dyDescent="0.2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3">
        <f t="shared" si="36"/>
        <v>0</v>
      </c>
      <c r="P435" s="3" t="e">
        <f t="shared" si="37"/>
        <v>#DIV/0!</v>
      </c>
      <c r="Q435" s="3" t="s">
        <v>8343</v>
      </c>
      <c r="R435" s="3" t="s">
        <v>8349</v>
      </c>
      <c r="S435" s="23">
        <f t="shared" si="38"/>
        <v>42228.629884259266</v>
      </c>
      <c r="T435" s="23">
        <f t="shared" si="39"/>
        <v>42288.629884259266</v>
      </c>
      <c r="U435" s="3">
        <f t="shared" si="40"/>
        <v>2015</v>
      </c>
      <c r="V435" s="25">
        <f t="shared" si="41"/>
        <v>42228.629884259266</v>
      </c>
    </row>
    <row r="436" spans="1:22" ht="64" x14ac:dyDescent="0.2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3">
        <f t="shared" si="36"/>
        <v>5</v>
      </c>
      <c r="P436" s="3">
        <f t="shared" si="37"/>
        <v>62.5</v>
      </c>
      <c r="Q436" s="3" t="s">
        <v>8343</v>
      </c>
      <c r="R436" s="3" t="s">
        <v>8349</v>
      </c>
      <c r="S436" s="23">
        <f t="shared" si="38"/>
        <v>41576.834513888891</v>
      </c>
      <c r="T436" s="23">
        <f t="shared" si="39"/>
        <v>41609.876180555555</v>
      </c>
      <c r="U436" s="3">
        <f t="shared" si="40"/>
        <v>2013</v>
      </c>
      <c r="V436" s="25">
        <f t="shared" si="41"/>
        <v>41576.834513888891</v>
      </c>
    </row>
    <row r="437" spans="1:22" ht="64" x14ac:dyDescent="0.2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3">
        <f t="shared" si="36"/>
        <v>0</v>
      </c>
      <c r="P437" s="3">
        <f t="shared" si="37"/>
        <v>1</v>
      </c>
      <c r="Q437" s="3" t="s">
        <v>8343</v>
      </c>
      <c r="R437" s="3" t="s">
        <v>8349</v>
      </c>
      <c r="S437" s="23">
        <f t="shared" si="38"/>
        <v>41500.747453703705</v>
      </c>
      <c r="T437" s="23">
        <f t="shared" si="39"/>
        <v>41530.747453703705</v>
      </c>
      <c r="U437" s="3">
        <f t="shared" si="40"/>
        <v>2013</v>
      </c>
      <c r="V437" s="25">
        <f t="shared" si="41"/>
        <v>41500.747453703705</v>
      </c>
    </row>
    <row r="438" spans="1:22" ht="48" x14ac:dyDescent="0.2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3">
        <f t="shared" si="36"/>
        <v>0</v>
      </c>
      <c r="P438" s="3" t="e">
        <f t="shared" si="37"/>
        <v>#DIV/0!</v>
      </c>
      <c r="Q438" s="3" t="s">
        <v>8343</v>
      </c>
      <c r="R438" s="3" t="s">
        <v>8349</v>
      </c>
      <c r="S438" s="23">
        <f t="shared" si="38"/>
        <v>41456.36241898148</v>
      </c>
      <c r="T438" s="23">
        <f t="shared" si="39"/>
        <v>41486.36241898148</v>
      </c>
      <c r="U438" s="3">
        <f t="shared" si="40"/>
        <v>2013</v>
      </c>
      <c r="V438" s="25">
        <f t="shared" si="41"/>
        <v>41456.36241898148</v>
      </c>
    </row>
    <row r="439" spans="1:22" ht="48" x14ac:dyDescent="0.2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3">
        <f t="shared" si="36"/>
        <v>0</v>
      </c>
      <c r="P439" s="3" t="e">
        <f t="shared" si="37"/>
        <v>#DIV/0!</v>
      </c>
      <c r="Q439" s="3" t="s">
        <v>8343</v>
      </c>
      <c r="R439" s="3" t="s">
        <v>8349</v>
      </c>
      <c r="S439" s="23">
        <f t="shared" si="38"/>
        <v>42591.31858796296</v>
      </c>
      <c r="T439" s="23">
        <f t="shared" si="39"/>
        <v>42651.31858796296</v>
      </c>
      <c r="U439" s="3">
        <f t="shared" si="40"/>
        <v>2016</v>
      </c>
      <c r="V439" s="25">
        <f t="shared" si="41"/>
        <v>42591.31858796296</v>
      </c>
    </row>
    <row r="440" spans="1:22" ht="48" x14ac:dyDescent="0.2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3">
        <f t="shared" si="36"/>
        <v>9.3800000000000008</v>
      </c>
      <c r="P440" s="3">
        <f t="shared" si="37"/>
        <v>170.55</v>
      </c>
      <c r="Q440" s="3" t="s">
        <v>8343</v>
      </c>
      <c r="R440" s="3" t="s">
        <v>8349</v>
      </c>
      <c r="S440" s="23">
        <f t="shared" si="38"/>
        <v>42296.261087962965</v>
      </c>
      <c r="T440" s="23">
        <f t="shared" si="39"/>
        <v>42326.302754629629</v>
      </c>
      <c r="U440" s="3">
        <f t="shared" si="40"/>
        <v>2015</v>
      </c>
      <c r="V440" s="25">
        <f t="shared" si="41"/>
        <v>42296.261087962965</v>
      </c>
    </row>
    <row r="441" spans="1:22" ht="48" x14ac:dyDescent="0.2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3">
        <f t="shared" si="36"/>
        <v>0</v>
      </c>
      <c r="P441" s="3" t="e">
        <f t="shared" si="37"/>
        <v>#DIV/0!</v>
      </c>
      <c r="Q441" s="3" t="s">
        <v>8343</v>
      </c>
      <c r="R441" s="3" t="s">
        <v>8349</v>
      </c>
      <c r="S441" s="23">
        <f t="shared" si="38"/>
        <v>41919.761782407404</v>
      </c>
      <c r="T441" s="23">
        <f t="shared" si="39"/>
        <v>41929.761782407404</v>
      </c>
      <c r="U441" s="3">
        <f t="shared" si="40"/>
        <v>2014</v>
      </c>
      <c r="V441" s="25">
        <f t="shared" si="41"/>
        <v>41919.761782407404</v>
      </c>
    </row>
    <row r="442" spans="1:22" ht="48" x14ac:dyDescent="0.2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3">
        <f t="shared" si="36"/>
        <v>0.1</v>
      </c>
      <c r="P442" s="3">
        <f t="shared" si="37"/>
        <v>5</v>
      </c>
      <c r="Q442" s="3" t="s">
        <v>8343</v>
      </c>
      <c r="R442" s="3" t="s">
        <v>8349</v>
      </c>
      <c r="S442" s="23">
        <f t="shared" si="38"/>
        <v>42423.985567129625</v>
      </c>
      <c r="T442" s="23">
        <f t="shared" si="39"/>
        <v>42453.943900462968</v>
      </c>
      <c r="U442" s="3">
        <f t="shared" si="40"/>
        <v>2016</v>
      </c>
      <c r="V442" s="25">
        <f t="shared" si="41"/>
        <v>42423.985567129625</v>
      </c>
    </row>
    <row r="443" spans="1:22" ht="48" x14ac:dyDescent="0.2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3">
        <f t="shared" si="36"/>
        <v>0</v>
      </c>
      <c r="P443" s="3" t="e">
        <f t="shared" si="37"/>
        <v>#DIV/0!</v>
      </c>
      <c r="Q443" s="3" t="s">
        <v>8343</v>
      </c>
      <c r="R443" s="3" t="s">
        <v>8349</v>
      </c>
      <c r="S443" s="23">
        <f t="shared" si="38"/>
        <v>41550.793935185182</v>
      </c>
      <c r="T443" s="23">
        <f t="shared" si="39"/>
        <v>41580.793935185182</v>
      </c>
      <c r="U443" s="3">
        <f t="shared" si="40"/>
        <v>2013</v>
      </c>
      <c r="V443" s="25">
        <f t="shared" si="41"/>
        <v>41550.793935185182</v>
      </c>
    </row>
    <row r="444" spans="1:22" ht="18" x14ac:dyDescent="0.2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3">
        <f t="shared" si="36"/>
        <v>39.36</v>
      </c>
      <c r="P444" s="3">
        <f t="shared" si="37"/>
        <v>393.59</v>
      </c>
      <c r="Q444" s="3" t="s">
        <v>8343</v>
      </c>
      <c r="R444" s="3" t="s">
        <v>8349</v>
      </c>
      <c r="S444" s="23">
        <f t="shared" si="38"/>
        <v>42024.888692129629</v>
      </c>
      <c r="T444" s="23">
        <f t="shared" si="39"/>
        <v>42054.888692129629</v>
      </c>
      <c r="U444" s="3">
        <f t="shared" si="40"/>
        <v>2015</v>
      </c>
      <c r="V444" s="25">
        <f t="shared" si="41"/>
        <v>42024.888692129629</v>
      </c>
    </row>
    <row r="445" spans="1:22" ht="48" x14ac:dyDescent="0.2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3">
        <f t="shared" si="36"/>
        <v>0.1</v>
      </c>
      <c r="P445" s="3">
        <f t="shared" si="37"/>
        <v>5</v>
      </c>
      <c r="Q445" s="3" t="s">
        <v>8343</v>
      </c>
      <c r="R445" s="3" t="s">
        <v>8349</v>
      </c>
      <c r="S445" s="23">
        <f t="shared" si="38"/>
        <v>41650.015057870369</v>
      </c>
      <c r="T445" s="23">
        <f t="shared" si="39"/>
        <v>41680.015057870369</v>
      </c>
      <c r="U445" s="3">
        <f t="shared" si="40"/>
        <v>2014</v>
      </c>
      <c r="V445" s="25">
        <f t="shared" si="41"/>
        <v>41650.015057870369</v>
      </c>
    </row>
    <row r="446" spans="1:22" ht="48" x14ac:dyDescent="0.2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3">
        <f t="shared" si="36"/>
        <v>5</v>
      </c>
      <c r="P446" s="3">
        <f t="shared" si="37"/>
        <v>50</v>
      </c>
      <c r="Q446" s="3" t="s">
        <v>8343</v>
      </c>
      <c r="R446" s="3" t="s">
        <v>8349</v>
      </c>
      <c r="S446" s="23">
        <f t="shared" si="38"/>
        <v>40894.906956018516</v>
      </c>
      <c r="T446" s="23">
        <f t="shared" si="39"/>
        <v>40954.906956018516</v>
      </c>
      <c r="U446" s="3">
        <f t="shared" si="40"/>
        <v>2011</v>
      </c>
      <c r="V446" s="25">
        <f t="shared" si="41"/>
        <v>40894.906956018516</v>
      </c>
    </row>
    <row r="447" spans="1:22" ht="48" x14ac:dyDescent="0.2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3">
        <f t="shared" si="36"/>
        <v>0</v>
      </c>
      <c r="P447" s="3">
        <f t="shared" si="37"/>
        <v>1</v>
      </c>
      <c r="Q447" s="3" t="s">
        <v>8343</v>
      </c>
      <c r="R447" s="3" t="s">
        <v>8349</v>
      </c>
      <c r="S447" s="23">
        <f t="shared" si="38"/>
        <v>42130.335358796292</v>
      </c>
      <c r="T447" s="23">
        <f t="shared" si="39"/>
        <v>42145.335358796292</v>
      </c>
      <c r="U447" s="3">
        <f t="shared" si="40"/>
        <v>2015</v>
      </c>
      <c r="V447" s="25">
        <f t="shared" si="41"/>
        <v>42130.335358796292</v>
      </c>
    </row>
    <row r="448" spans="1:22" ht="48" x14ac:dyDescent="0.2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3">
        <f t="shared" si="36"/>
        <v>7.3</v>
      </c>
      <c r="P448" s="3">
        <f t="shared" si="37"/>
        <v>47.88</v>
      </c>
      <c r="Q448" s="3" t="s">
        <v>8343</v>
      </c>
      <c r="R448" s="3" t="s">
        <v>8349</v>
      </c>
      <c r="S448" s="23">
        <f t="shared" si="38"/>
        <v>42037.083564814813</v>
      </c>
      <c r="T448" s="23">
        <f t="shared" si="39"/>
        <v>42067.083564814813</v>
      </c>
      <c r="U448" s="3">
        <f t="shared" si="40"/>
        <v>2015</v>
      </c>
      <c r="V448" s="25">
        <f t="shared" si="41"/>
        <v>42037.083564814813</v>
      </c>
    </row>
    <row r="449" spans="1:22" ht="64" x14ac:dyDescent="0.2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3">
        <f t="shared" si="36"/>
        <v>0.02</v>
      </c>
      <c r="P449" s="3">
        <f t="shared" si="37"/>
        <v>5</v>
      </c>
      <c r="Q449" s="3" t="s">
        <v>8343</v>
      </c>
      <c r="R449" s="3" t="s">
        <v>8349</v>
      </c>
      <c r="S449" s="23">
        <f t="shared" si="38"/>
        <v>41331.555127314816</v>
      </c>
      <c r="T449" s="23">
        <f t="shared" si="39"/>
        <v>41356.513460648144</v>
      </c>
      <c r="U449" s="3">
        <f t="shared" si="40"/>
        <v>2013</v>
      </c>
      <c r="V449" s="25">
        <f t="shared" si="41"/>
        <v>41331.555127314816</v>
      </c>
    </row>
    <row r="450" spans="1:22" ht="64" x14ac:dyDescent="0.2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3">
        <f t="shared" si="36"/>
        <v>3.28</v>
      </c>
      <c r="P450" s="3">
        <f t="shared" si="37"/>
        <v>20.5</v>
      </c>
      <c r="Q450" s="3" t="s">
        <v>8343</v>
      </c>
      <c r="R450" s="3" t="s">
        <v>8349</v>
      </c>
      <c r="S450" s="23">
        <f t="shared" si="38"/>
        <v>41753.758043981477</v>
      </c>
      <c r="T450" s="23">
        <f t="shared" si="39"/>
        <v>41773.758043981477</v>
      </c>
      <c r="U450" s="3">
        <f t="shared" si="40"/>
        <v>2014</v>
      </c>
      <c r="V450" s="25">
        <f t="shared" si="41"/>
        <v>41753.758043981477</v>
      </c>
    </row>
    <row r="451" spans="1:22" ht="48" x14ac:dyDescent="0.2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3">
        <f t="shared" ref="O451:O514" si="42">ROUND((E451/D451)*100,2)</f>
        <v>2.25</v>
      </c>
      <c r="P451" s="3">
        <f t="shared" ref="P451:P514" si="43">ROUND(E451/L451,2)</f>
        <v>9</v>
      </c>
      <c r="Q451" s="3" t="s">
        <v>8343</v>
      </c>
      <c r="R451" s="3" t="s">
        <v>8349</v>
      </c>
      <c r="S451" s="23">
        <f t="shared" ref="S451:S514" si="44">(((J451/60)/60)/24)+DATE(1970,1,1)</f>
        <v>41534.568113425928</v>
      </c>
      <c r="T451" s="23">
        <f t="shared" ref="T451:T514" si="45">(((I451/60)/60)/24)+DATE(1970,1,1)</f>
        <v>41564.568113425928</v>
      </c>
      <c r="U451" s="3">
        <f t="shared" ref="U451:U514" si="46">YEAR(S451)</f>
        <v>2013</v>
      </c>
      <c r="V451" s="25">
        <f t="shared" ref="V451:V514" si="47">S451</f>
        <v>41534.568113425928</v>
      </c>
    </row>
    <row r="452" spans="1:22" ht="64" x14ac:dyDescent="0.2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3">
        <f t="shared" si="42"/>
        <v>0.79</v>
      </c>
      <c r="P452" s="3">
        <f t="shared" si="43"/>
        <v>56.57</v>
      </c>
      <c r="Q452" s="3" t="s">
        <v>8343</v>
      </c>
      <c r="R452" s="3" t="s">
        <v>8349</v>
      </c>
      <c r="S452" s="23">
        <f t="shared" si="44"/>
        <v>41654.946759259255</v>
      </c>
      <c r="T452" s="23">
        <f t="shared" si="45"/>
        <v>41684.946759259255</v>
      </c>
      <c r="U452" s="3">
        <f t="shared" si="46"/>
        <v>2014</v>
      </c>
      <c r="V452" s="25">
        <f t="shared" si="47"/>
        <v>41654.946759259255</v>
      </c>
    </row>
    <row r="453" spans="1:22" ht="48" x14ac:dyDescent="0.2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3">
        <f t="shared" si="42"/>
        <v>0</v>
      </c>
      <c r="P453" s="3" t="e">
        <f t="shared" si="43"/>
        <v>#DIV/0!</v>
      </c>
      <c r="Q453" s="3" t="s">
        <v>8343</v>
      </c>
      <c r="R453" s="3" t="s">
        <v>8349</v>
      </c>
      <c r="S453" s="23">
        <f t="shared" si="44"/>
        <v>41634.715173611112</v>
      </c>
      <c r="T453" s="23">
        <f t="shared" si="45"/>
        <v>41664.715173611112</v>
      </c>
      <c r="U453" s="3">
        <f t="shared" si="46"/>
        <v>2013</v>
      </c>
      <c r="V453" s="25">
        <f t="shared" si="47"/>
        <v>41634.715173611112</v>
      </c>
    </row>
    <row r="454" spans="1:22" ht="32" x14ac:dyDescent="0.2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3">
        <f t="shared" si="42"/>
        <v>64</v>
      </c>
      <c r="P454" s="3">
        <f t="shared" si="43"/>
        <v>40</v>
      </c>
      <c r="Q454" s="3" t="s">
        <v>8343</v>
      </c>
      <c r="R454" s="3" t="s">
        <v>8349</v>
      </c>
      <c r="S454" s="23">
        <f t="shared" si="44"/>
        <v>42107.703877314809</v>
      </c>
      <c r="T454" s="23">
        <f t="shared" si="45"/>
        <v>42137.703877314809</v>
      </c>
      <c r="U454" s="3">
        <f t="shared" si="46"/>
        <v>2015</v>
      </c>
      <c r="V454" s="25">
        <f t="shared" si="47"/>
        <v>42107.703877314809</v>
      </c>
    </row>
    <row r="455" spans="1:22" ht="48" x14ac:dyDescent="0.2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3">
        <f t="shared" si="42"/>
        <v>0.03</v>
      </c>
      <c r="P455" s="3">
        <f t="shared" si="43"/>
        <v>13</v>
      </c>
      <c r="Q455" s="3" t="s">
        <v>8343</v>
      </c>
      <c r="R455" s="3" t="s">
        <v>8349</v>
      </c>
      <c r="S455" s="23">
        <f t="shared" si="44"/>
        <v>42038.824988425928</v>
      </c>
      <c r="T455" s="23">
        <f t="shared" si="45"/>
        <v>42054.824988425928</v>
      </c>
      <c r="U455" s="3">
        <f t="shared" si="46"/>
        <v>2015</v>
      </c>
      <c r="V455" s="25">
        <f t="shared" si="47"/>
        <v>42038.824988425928</v>
      </c>
    </row>
    <row r="456" spans="1:22" ht="48" x14ac:dyDescent="0.2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3">
        <f t="shared" si="42"/>
        <v>0.82</v>
      </c>
      <c r="P456" s="3">
        <f t="shared" si="43"/>
        <v>16.399999999999999</v>
      </c>
      <c r="Q456" s="3" t="s">
        <v>8343</v>
      </c>
      <c r="R456" s="3" t="s">
        <v>8349</v>
      </c>
      <c r="S456" s="23">
        <f t="shared" si="44"/>
        <v>41938.717256944445</v>
      </c>
      <c r="T456" s="23">
        <f t="shared" si="45"/>
        <v>41969.551388888889</v>
      </c>
      <c r="U456" s="3">
        <f t="shared" si="46"/>
        <v>2014</v>
      </c>
      <c r="V456" s="25">
        <f t="shared" si="47"/>
        <v>41938.717256944445</v>
      </c>
    </row>
    <row r="457" spans="1:22" ht="48" x14ac:dyDescent="0.2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3">
        <f t="shared" si="42"/>
        <v>7.0000000000000007E-2</v>
      </c>
      <c r="P457" s="3">
        <f t="shared" si="43"/>
        <v>22.5</v>
      </c>
      <c r="Q457" s="3" t="s">
        <v>8343</v>
      </c>
      <c r="R457" s="3" t="s">
        <v>8349</v>
      </c>
      <c r="S457" s="23">
        <f t="shared" si="44"/>
        <v>40971.002569444441</v>
      </c>
      <c r="T457" s="23">
        <f t="shared" si="45"/>
        <v>41016.021527777775</v>
      </c>
      <c r="U457" s="3">
        <f t="shared" si="46"/>
        <v>2012</v>
      </c>
      <c r="V457" s="25">
        <f t="shared" si="47"/>
        <v>40971.002569444441</v>
      </c>
    </row>
    <row r="458" spans="1:22" ht="64" x14ac:dyDescent="0.2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3">
        <f t="shared" si="42"/>
        <v>0.69</v>
      </c>
      <c r="P458" s="3">
        <f t="shared" si="43"/>
        <v>20.329999999999998</v>
      </c>
      <c r="Q458" s="3" t="s">
        <v>8343</v>
      </c>
      <c r="R458" s="3" t="s">
        <v>8349</v>
      </c>
      <c r="S458" s="23">
        <f t="shared" si="44"/>
        <v>41547.694456018515</v>
      </c>
      <c r="T458" s="23">
        <f t="shared" si="45"/>
        <v>41569.165972222225</v>
      </c>
      <c r="U458" s="3">
        <f t="shared" si="46"/>
        <v>2013</v>
      </c>
      <c r="V458" s="25">
        <f t="shared" si="47"/>
        <v>41547.694456018515</v>
      </c>
    </row>
    <row r="459" spans="1:22" ht="48" x14ac:dyDescent="0.2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3">
        <f t="shared" si="42"/>
        <v>0</v>
      </c>
      <c r="P459" s="3" t="e">
        <f t="shared" si="43"/>
        <v>#DIV/0!</v>
      </c>
      <c r="Q459" s="3" t="s">
        <v>8343</v>
      </c>
      <c r="R459" s="3" t="s">
        <v>8349</v>
      </c>
      <c r="S459" s="23">
        <f t="shared" si="44"/>
        <v>41837.767500000002</v>
      </c>
      <c r="T459" s="23">
        <f t="shared" si="45"/>
        <v>41867.767500000002</v>
      </c>
      <c r="U459" s="3">
        <f t="shared" si="46"/>
        <v>2014</v>
      </c>
      <c r="V459" s="25">
        <f t="shared" si="47"/>
        <v>41837.767500000002</v>
      </c>
    </row>
    <row r="460" spans="1:22" ht="48" x14ac:dyDescent="0.2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3">
        <f t="shared" si="42"/>
        <v>8.2100000000000009</v>
      </c>
      <c r="P460" s="3">
        <f t="shared" si="43"/>
        <v>16.760000000000002</v>
      </c>
      <c r="Q460" s="3" t="s">
        <v>8343</v>
      </c>
      <c r="R460" s="3" t="s">
        <v>8349</v>
      </c>
      <c r="S460" s="23">
        <f t="shared" si="44"/>
        <v>41378.69976851852</v>
      </c>
      <c r="T460" s="23">
        <f t="shared" si="45"/>
        <v>41408.69976851852</v>
      </c>
      <c r="U460" s="3">
        <f t="shared" si="46"/>
        <v>2013</v>
      </c>
      <c r="V460" s="25">
        <f t="shared" si="47"/>
        <v>41378.69976851852</v>
      </c>
    </row>
    <row r="461" spans="1:22" ht="48" x14ac:dyDescent="0.2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3">
        <f t="shared" si="42"/>
        <v>0.06</v>
      </c>
      <c r="P461" s="3">
        <f t="shared" si="43"/>
        <v>25</v>
      </c>
      <c r="Q461" s="3" t="s">
        <v>8343</v>
      </c>
      <c r="R461" s="3" t="s">
        <v>8349</v>
      </c>
      <c r="S461" s="23">
        <f t="shared" si="44"/>
        <v>40800.6403587963</v>
      </c>
      <c r="T461" s="23">
        <f t="shared" si="45"/>
        <v>40860.682025462964</v>
      </c>
      <c r="U461" s="3">
        <f t="shared" si="46"/>
        <v>2011</v>
      </c>
      <c r="V461" s="25">
        <f t="shared" si="47"/>
        <v>40800.6403587963</v>
      </c>
    </row>
    <row r="462" spans="1:22" ht="32" x14ac:dyDescent="0.2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3">
        <f t="shared" si="42"/>
        <v>0.28999999999999998</v>
      </c>
      <c r="P462" s="3">
        <f t="shared" si="43"/>
        <v>12.5</v>
      </c>
      <c r="Q462" s="3" t="s">
        <v>8343</v>
      </c>
      <c r="R462" s="3" t="s">
        <v>8349</v>
      </c>
      <c r="S462" s="23">
        <f t="shared" si="44"/>
        <v>41759.542534722219</v>
      </c>
      <c r="T462" s="23">
        <f t="shared" si="45"/>
        <v>41791.166666666664</v>
      </c>
      <c r="U462" s="3">
        <f t="shared" si="46"/>
        <v>2014</v>
      </c>
      <c r="V462" s="25">
        <f t="shared" si="47"/>
        <v>41759.542534722219</v>
      </c>
    </row>
    <row r="463" spans="1:22" ht="64" x14ac:dyDescent="0.2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3">
        <f t="shared" si="42"/>
        <v>0</v>
      </c>
      <c r="P463" s="3" t="e">
        <f t="shared" si="43"/>
        <v>#DIV/0!</v>
      </c>
      <c r="Q463" s="3" t="s">
        <v>8343</v>
      </c>
      <c r="R463" s="3" t="s">
        <v>8349</v>
      </c>
      <c r="S463" s="23">
        <f t="shared" si="44"/>
        <v>41407.84684027778</v>
      </c>
      <c r="T463" s="23">
        <f t="shared" si="45"/>
        <v>41427.84684027778</v>
      </c>
      <c r="U463" s="3">
        <f t="shared" si="46"/>
        <v>2013</v>
      </c>
      <c r="V463" s="25">
        <f t="shared" si="47"/>
        <v>41407.84684027778</v>
      </c>
    </row>
    <row r="464" spans="1:22" ht="64" x14ac:dyDescent="0.2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3">
        <f t="shared" si="42"/>
        <v>0</v>
      </c>
      <c r="P464" s="3" t="e">
        <f t="shared" si="43"/>
        <v>#DIV/0!</v>
      </c>
      <c r="Q464" s="3" t="s">
        <v>8343</v>
      </c>
      <c r="R464" s="3" t="s">
        <v>8349</v>
      </c>
      <c r="S464" s="23">
        <f t="shared" si="44"/>
        <v>40705.126631944448</v>
      </c>
      <c r="T464" s="23">
        <f t="shared" si="45"/>
        <v>40765.126631944448</v>
      </c>
      <c r="U464" s="3">
        <f t="shared" si="46"/>
        <v>2011</v>
      </c>
      <c r="V464" s="25">
        <f t="shared" si="47"/>
        <v>40705.126631944448</v>
      </c>
    </row>
    <row r="465" spans="1:22" ht="48" x14ac:dyDescent="0.2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3">
        <f t="shared" si="42"/>
        <v>2.27</v>
      </c>
      <c r="P465" s="3">
        <f t="shared" si="43"/>
        <v>113.64</v>
      </c>
      <c r="Q465" s="3" t="s">
        <v>8343</v>
      </c>
      <c r="R465" s="3" t="s">
        <v>8349</v>
      </c>
      <c r="S465" s="23">
        <f t="shared" si="44"/>
        <v>40750.710104166668</v>
      </c>
      <c r="T465" s="23">
        <f t="shared" si="45"/>
        <v>40810.710104166668</v>
      </c>
      <c r="U465" s="3">
        <f t="shared" si="46"/>
        <v>2011</v>
      </c>
      <c r="V465" s="25">
        <f t="shared" si="47"/>
        <v>40750.710104166668</v>
      </c>
    </row>
    <row r="466" spans="1:22" ht="32" x14ac:dyDescent="0.2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3">
        <f t="shared" si="42"/>
        <v>0.1</v>
      </c>
      <c r="P466" s="3">
        <f t="shared" si="43"/>
        <v>1</v>
      </c>
      <c r="Q466" s="3" t="s">
        <v>8343</v>
      </c>
      <c r="R466" s="3" t="s">
        <v>8349</v>
      </c>
      <c r="S466" s="23">
        <f t="shared" si="44"/>
        <v>42488.848784722228</v>
      </c>
      <c r="T466" s="23">
        <f t="shared" si="45"/>
        <v>42508.848784722228</v>
      </c>
      <c r="U466" s="3">
        <f t="shared" si="46"/>
        <v>2016</v>
      </c>
      <c r="V466" s="25">
        <f t="shared" si="47"/>
        <v>42488.848784722228</v>
      </c>
    </row>
    <row r="467" spans="1:22" ht="32" x14ac:dyDescent="0.2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3">
        <f t="shared" si="42"/>
        <v>26.95</v>
      </c>
      <c r="P467" s="3">
        <f t="shared" si="43"/>
        <v>17.25</v>
      </c>
      <c r="Q467" s="3" t="s">
        <v>8343</v>
      </c>
      <c r="R467" s="3" t="s">
        <v>8349</v>
      </c>
      <c r="S467" s="23">
        <f t="shared" si="44"/>
        <v>41801.120069444441</v>
      </c>
      <c r="T467" s="23">
        <f t="shared" si="45"/>
        <v>41817.120069444441</v>
      </c>
      <c r="U467" s="3">
        <f t="shared" si="46"/>
        <v>2014</v>
      </c>
      <c r="V467" s="25">
        <f t="shared" si="47"/>
        <v>41801.120069444441</v>
      </c>
    </row>
    <row r="468" spans="1:22" ht="48" x14ac:dyDescent="0.2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3">
        <f t="shared" si="42"/>
        <v>0.76</v>
      </c>
      <c r="P468" s="3">
        <f t="shared" si="43"/>
        <v>15.2</v>
      </c>
      <c r="Q468" s="3" t="s">
        <v>8343</v>
      </c>
      <c r="R468" s="3" t="s">
        <v>8349</v>
      </c>
      <c r="S468" s="23">
        <f t="shared" si="44"/>
        <v>41129.942870370374</v>
      </c>
      <c r="T468" s="23">
        <f t="shared" si="45"/>
        <v>41159.942870370374</v>
      </c>
      <c r="U468" s="3">
        <f t="shared" si="46"/>
        <v>2012</v>
      </c>
      <c r="V468" s="25">
        <f t="shared" si="47"/>
        <v>41129.942870370374</v>
      </c>
    </row>
    <row r="469" spans="1:22" ht="64" x14ac:dyDescent="0.2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3">
        <f t="shared" si="42"/>
        <v>21.58</v>
      </c>
      <c r="P469" s="3">
        <f t="shared" si="43"/>
        <v>110.64</v>
      </c>
      <c r="Q469" s="3" t="s">
        <v>8343</v>
      </c>
      <c r="R469" s="3" t="s">
        <v>8349</v>
      </c>
      <c r="S469" s="23">
        <f t="shared" si="44"/>
        <v>41135.679791666669</v>
      </c>
      <c r="T469" s="23">
        <f t="shared" si="45"/>
        <v>41180.679791666669</v>
      </c>
      <c r="U469" s="3">
        <f t="shared" si="46"/>
        <v>2012</v>
      </c>
      <c r="V469" s="25">
        <f t="shared" si="47"/>
        <v>41135.679791666669</v>
      </c>
    </row>
    <row r="470" spans="1:22" ht="48" x14ac:dyDescent="0.2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3">
        <f t="shared" si="42"/>
        <v>0</v>
      </c>
      <c r="P470" s="3" t="e">
        <f t="shared" si="43"/>
        <v>#DIV/0!</v>
      </c>
      <c r="Q470" s="3" t="s">
        <v>8343</v>
      </c>
      <c r="R470" s="3" t="s">
        <v>8349</v>
      </c>
      <c r="S470" s="23">
        <f t="shared" si="44"/>
        <v>41041.167627314811</v>
      </c>
      <c r="T470" s="23">
        <f t="shared" si="45"/>
        <v>41101.160474537035</v>
      </c>
      <c r="U470" s="3">
        <f t="shared" si="46"/>
        <v>2012</v>
      </c>
      <c r="V470" s="25">
        <f t="shared" si="47"/>
        <v>41041.167627314811</v>
      </c>
    </row>
    <row r="471" spans="1:22" ht="32" x14ac:dyDescent="0.2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3">
        <f t="shared" si="42"/>
        <v>0</v>
      </c>
      <c r="P471" s="3" t="e">
        <f t="shared" si="43"/>
        <v>#DIV/0!</v>
      </c>
      <c r="Q471" s="3" t="s">
        <v>8343</v>
      </c>
      <c r="R471" s="3" t="s">
        <v>8349</v>
      </c>
      <c r="S471" s="23">
        <f t="shared" si="44"/>
        <v>41827.989861111113</v>
      </c>
      <c r="T471" s="23">
        <f t="shared" si="45"/>
        <v>41887.989861111113</v>
      </c>
      <c r="U471" s="3">
        <f t="shared" si="46"/>
        <v>2014</v>
      </c>
      <c r="V471" s="25">
        <f t="shared" si="47"/>
        <v>41827.989861111113</v>
      </c>
    </row>
    <row r="472" spans="1:22" ht="48" x14ac:dyDescent="0.2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3">
        <f t="shared" si="42"/>
        <v>1.02</v>
      </c>
      <c r="P472" s="3">
        <f t="shared" si="43"/>
        <v>25.5</v>
      </c>
      <c r="Q472" s="3" t="s">
        <v>8343</v>
      </c>
      <c r="R472" s="3" t="s">
        <v>8349</v>
      </c>
      <c r="S472" s="23">
        <f t="shared" si="44"/>
        <v>41605.167696759258</v>
      </c>
      <c r="T472" s="23">
        <f t="shared" si="45"/>
        <v>41655.166666666664</v>
      </c>
      <c r="U472" s="3">
        <f t="shared" si="46"/>
        <v>2013</v>
      </c>
      <c r="V472" s="25">
        <f t="shared" si="47"/>
        <v>41605.167696759258</v>
      </c>
    </row>
    <row r="473" spans="1:22" ht="64" x14ac:dyDescent="0.2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3">
        <f t="shared" si="42"/>
        <v>11.89</v>
      </c>
      <c r="P473" s="3">
        <f t="shared" si="43"/>
        <v>38.479999999999997</v>
      </c>
      <c r="Q473" s="3" t="s">
        <v>8343</v>
      </c>
      <c r="R473" s="3" t="s">
        <v>8349</v>
      </c>
      <c r="S473" s="23">
        <f t="shared" si="44"/>
        <v>41703.721979166665</v>
      </c>
      <c r="T473" s="23">
        <f t="shared" si="45"/>
        <v>41748.680312500001</v>
      </c>
      <c r="U473" s="3">
        <f t="shared" si="46"/>
        <v>2014</v>
      </c>
      <c r="V473" s="25">
        <f t="shared" si="47"/>
        <v>41703.721979166665</v>
      </c>
    </row>
    <row r="474" spans="1:22" ht="48" x14ac:dyDescent="0.2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3">
        <f t="shared" si="42"/>
        <v>17.63</v>
      </c>
      <c r="P474" s="3">
        <f t="shared" si="43"/>
        <v>28.2</v>
      </c>
      <c r="Q474" s="3" t="s">
        <v>8343</v>
      </c>
      <c r="R474" s="3" t="s">
        <v>8349</v>
      </c>
      <c r="S474" s="23">
        <f t="shared" si="44"/>
        <v>41844.922662037039</v>
      </c>
      <c r="T474" s="23">
        <f t="shared" si="45"/>
        <v>41874.922662037039</v>
      </c>
      <c r="U474" s="3">
        <f t="shared" si="46"/>
        <v>2014</v>
      </c>
      <c r="V474" s="25">
        <f t="shared" si="47"/>
        <v>41844.922662037039</v>
      </c>
    </row>
    <row r="475" spans="1:22" ht="48" x14ac:dyDescent="0.2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3">
        <f t="shared" si="42"/>
        <v>2.87</v>
      </c>
      <c r="P475" s="3">
        <f t="shared" si="43"/>
        <v>61.5</v>
      </c>
      <c r="Q475" s="3" t="s">
        <v>8343</v>
      </c>
      <c r="R475" s="3" t="s">
        <v>8349</v>
      </c>
      <c r="S475" s="23">
        <f t="shared" si="44"/>
        <v>41869.698136574072</v>
      </c>
      <c r="T475" s="23">
        <f t="shared" si="45"/>
        <v>41899.698136574072</v>
      </c>
      <c r="U475" s="3">
        <f t="shared" si="46"/>
        <v>2014</v>
      </c>
      <c r="V475" s="25">
        <f t="shared" si="47"/>
        <v>41869.698136574072</v>
      </c>
    </row>
    <row r="476" spans="1:22" ht="48" x14ac:dyDescent="0.2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3">
        <f t="shared" si="42"/>
        <v>0.03</v>
      </c>
      <c r="P476" s="3">
        <f t="shared" si="43"/>
        <v>1</v>
      </c>
      <c r="Q476" s="3" t="s">
        <v>8343</v>
      </c>
      <c r="R476" s="3" t="s">
        <v>8349</v>
      </c>
      <c r="S476" s="23">
        <f t="shared" si="44"/>
        <v>42753.329039351855</v>
      </c>
      <c r="T476" s="23">
        <f t="shared" si="45"/>
        <v>42783.329039351855</v>
      </c>
      <c r="U476" s="3">
        <f t="shared" si="46"/>
        <v>2017</v>
      </c>
      <c r="V476" s="25">
        <f t="shared" si="47"/>
        <v>42753.329039351855</v>
      </c>
    </row>
    <row r="477" spans="1:22" ht="64" x14ac:dyDescent="0.2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3">
        <f t="shared" si="42"/>
        <v>0</v>
      </c>
      <c r="P477" s="3" t="e">
        <f t="shared" si="43"/>
        <v>#DIV/0!</v>
      </c>
      <c r="Q477" s="3" t="s">
        <v>8343</v>
      </c>
      <c r="R477" s="3" t="s">
        <v>8349</v>
      </c>
      <c r="S477" s="23">
        <f t="shared" si="44"/>
        <v>42100.086145833338</v>
      </c>
      <c r="T477" s="23">
        <f t="shared" si="45"/>
        <v>42130.086145833338</v>
      </c>
      <c r="U477" s="3">
        <f t="shared" si="46"/>
        <v>2015</v>
      </c>
      <c r="V477" s="25">
        <f t="shared" si="47"/>
        <v>42100.086145833338</v>
      </c>
    </row>
    <row r="478" spans="1:22" ht="32" x14ac:dyDescent="0.2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3">
        <f t="shared" si="42"/>
        <v>2.23</v>
      </c>
      <c r="P478" s="3">
        <f t="shared" si="43"/>
        <v>39.57</v>
      </c>
      <c r="Q478" s="3" t="s">
        <v>8343</v>
      </c>
      <c r="R478" s="3" t="s">
        <v>8349</v>
      </c>
      <c r="S478" s="23">
        <f t="shared" si="44"/>
        <v>41757.975011574075</v>
      </c>
      <c r="T478" s="23">
        <f t="shared" si="45"/>
        <v>41793.165972222225</v>
      </c>
      <c r="U478" s="3">
        <f t="shared" si="46"/>
        <v>2014</v>
      </c>
      <c r="V478" s="25">
        <f t="shared" si="47"/>
        <v>41757.975011574075</v>
      </c>
    </row>
    <row r="479" spans="1:22" ht="64" x14ac:dyDescent="0.2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3">
        <f t="shared" si="42"/>
        <v>0</v>
      </c>
      <c r="P479" s="3" t="e">
        <f t="shared" si="43"/>
        <v>#DIV/0!</v>
      </c>
      <c r="Q479" s="3" t="s">
        <v>8343</v>
      </c>
      <c r="R479" s="3" t="s">
        <v>8349</v>
      </c>
      <c r="S479" s="23">
        <f t="shared" si="44"/>
        <v>40987.83488425926</v>
      </c>
      <c r="T479" s="23">
        <f t="shared" si="45"/>
        <v>41047.83488425926</v>
      </c>
      <c r="U479" s="3">
        <f t="shared" si="46"/>
        <v>2012</v>
      </c>
      <c r="V479" s="25">
        <f t="shared" si="47"/>
        <v>40987.83488425926</v>
      </c>
    </row>
    <row r="480" spans="1:22" ht="48" x14ac:dyDescent="0.2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3">
        <f t="shared" si="42"/>
        <v>0</v>
      </c>
      <c r="P480" s="3" t="e">
        <f t="shared" si="43"/>
        <v>#DIV/0!</v>
      </c>
      <c r="Q480" s="3" t="s">
        <v>8343</v>
      </c>
      <c r="R480" s="3" t="s">
        <v>8349</v>
      </c>
      <c r="S480" s="23">
        <f t="shared" si="44"/>
        <v>42065.910983796297</v>
      </c>
      <c r="T480" s="23">
        <f t="shared" si="45"/>
        <v>42095.869317129633</v>
      </c>
      <c r="U480" s="3">
        <f t="shared" si="46"/>
        <v>2015</v>
      </c>
      <c r="V480" s="25">
        <f t="shared" si="47"/>
        <v>42065.910983796297</v>
      </c>
    </row>
    <row r="481" spans="1:22" ht="48" x14ac:dyDescent="0.2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3">
        <f t="shared" si="42"/>
        <v>32.56</v>
      </c>
      <c r="P481" s="3">
        <f t="shared" si="43"/>
        <v>88.8</v>
      </c>
      <c r="Q481" s="3" t="s">
        <v>8343</v>
      </c>
      <c r="R481" s="3" t="s">
        <v>8349</v>
      </c>
      <c r="S481" s="23">
        <f t="shared" si="44"/>
        <v>41904.407812500001</v>
      </c>
      <c r="T481" s="23">
        <f t="shared" si="45"/>
        <v>41964.449479166666</v>
      </c>
      <c r="U481" s="3">
        <f t="shared" si="46"/>
        <v>2014</v>
      </c>
      <c r="V481" s="25">
        <f t="shared" si="47"/>
        <v>41904.407812500001</v>
      </c>
    </row>
    <row r="482" spans="1:22" ht="48" x14ac:dyDescent="0.2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3">
        <f t="shared" si="42"/>
        <v>19.41</v>
      </c>
      <c r="P482" s="3">
        <f t="shared" si="43"/>
        <v>55.46</v>
      </c>
      <c r="Q482" s="3" t="s">
        <v>8343</v>
      </c>
      <c r="R482" s="3" t="s">
        <v>8349</v>
      </c>
      <c r="S482" s="23">
        <f t="shared" si="44"/>
        <v>41465.500173611108</v>
      </c>
      <c r="T482" s="23">
        <f t="shared" si="45"/>
        <v>41495.500173611108</v>
      </c>
      <c r="U482" s="3">
        <f t="shared" si="46"/>
        <v>2013</v>
      </c>
      <c r="V482" s="25">
        <f t="shared" si="47"/>
        <v>41465.500173611108</v>
      </c>
    </row>
    <row r="483" spans="1:22" ht="48" x14ac:dyDescent="0.2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3">
        <f t="shared" si="42"/>
        <v>6.1</v>
      </c>
      <c r="P483" s="3">
        <f t="shared" si="43"/>
        <v>87.14</v>
      </c>
      <c r="Q483" s="3" t="s">
        <v>8343</v>
      </c>
      <c r="R483" s="3" t="s">
        <v>8349</v>
      </c>
      <c r="S483" s="23">
        <f t="shared" si="44"/>
        <v>41162.672326388885</v>
      </c>
      <c r="T483" s="23">
        <f t="shared" si="45"/>
        <v>41192.672326388885</v>
      </c>
      <c r="U483" s="3">
        <f t="shared" si="46"/>
        <v>2012</v>
      </c>
      <c r="V483" s="25">
        <f t="shared" si="47"/>
        <v>41162.672326388885</v>
      </c>
    </row>
    <row r="484" spans="1:22" ht="48" x14ac:dyDescent="0.2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3">
        <f t="shared" si="42"/>
        <v>0.1</v>
      </c>
      <c r="P484" s="3">
        <f t="shared" si="43"/>
        <v>10</v>
      </c>
      <c r="Q484" s="3" t="s">
        <v>8343</v>
      </c>
      <c r="R484" s="3" t="s">
        <v>8349</v>
      </c>
      <c r="S484" s="23">
        <f t="shared" si="44"/>
        <v>42447.896875000006</v>
      </c>
      <c r="T484" s="23">
        <f t="shared" si="45"/>
        <v>42474.606944444444</v>
      </c>
      <c r="U484" s="3">
        <f t="shared" si="46"/>
        <v>2016</v>
      </c>
      <c r="V484" s="25">
        <f t="shared" si="47"/>
        <v>42447.896875000006</v>
      </c>
    </row>
    <row r="485" spans="1:22" ht="64" x14ac:dyDescent="0.2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3">
        <f t="shared" si="42"/>
        <v>50.2</v>
      </c>
      <c r="P485" s="3">
        <f t="shared" si="43"/>
        <v>51.22</v>
      </c>
      <c r="Q485" s="3" t="s">
        <v>8343</v>
      </c>
      <c r="R485" s="3" t="s">
        <v>8349</v>
      </c>
      <c r="S485" s="23">
        <f t="shared" si="44"/>
        <v>41243.197592592594</v>
      </c>
      <c r="T485" s="23">
        <f t="shared" si="45"/>
        <v>41303.197592592594</v>
      </c>
      <c r="U485" s="3">
        <f t="shared" si="46"/>
        <v>2012</v>
      </c>
      <c r="V485" s="25">
        <f t="shared" si="47"/>
        <v>41243.197592592594</v>
      </c>
    </row>
    <row r="486" spans="1:22" ht="64" x14ac:dyDescent="0.2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3">
        <f t="shared" si="42"/>
        <v>0.19</v>
      </c>
      <c r="P486" s="3">
        <f t="shared" si="43"/>
        <v>13.55</v>
      </c>
      <c r="Q486" s="3" t="s">
        <v>8343</v>
      </c>
      <c r="R486" s="3" t="s">
        <v>8349</v>
      </c>
      <c r="S486" s="23">
        <f t="shared" si="44"/>
        <v>42272.93949074074</v>
      </c>
      <c r="T486" s="23">
        <f t="shared" si="45"/>
        <v>42313.981157407412</v>
      </c>
      <c r="U486" s="3">
        <f t="shared" si="46"/>
        <v>2015</v>
      </c>
      <c r="V486" s="25">
        <f t="shared" si="47"/>
        <v>42272.93949074074</v>
      </c>
    </row>
    <row r="487" spans="1:22" ht="48" x14ac:dyDescent="0.2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3">
        <f t="shared" si="42"/>
        <v>21.91</v>
      </c>
      <c r="P487" s="3">
        <f t="shared" si="43"/>
        <v>66.52</v>
      </c>
      <c r="Q487" s="3" t="s">
        <v>8343</v>
      </c>
      <c r="R487" s="3" t="s">
        <v>8349</v>
      </c>
      <c r="S487" s="23">
        <f t="shared" si="44"/>
        <v>41381.50577546296</v>
      </c>
      <c r="T487" s="23">
        <f t="shared" si="45"/>
        <v>41411.50577546296</v>
      </c>
      <c r="U487" s="3">
        <f t="shared" si="46"/>
        <v>2013</v>
      </c>
      <c r="V487" s="25">
        <f t="shared" si="47"/>
        <v>41381.50577546296</v>
      </c>
    </row>
    <row r="488" spans="1:22" ht="48" x14ac:dyDescent="0.2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3">
        <f t="shared" si="42"/>
        <v>0.01</v>
      </c>
      <c r="P488" s="3">
        <f t="shared" si="43"/>
        <v>50</v>
      </c>
      <c r="Q488" s="3" t="s">
        <v>8343</v>
      </c>
      <c r="R488" s="3" t="s">
        <v>8349</v>
      </c>
      <c r="S488" s="23">
        <f t="shared" si="44"/>
        <v>41761.94258101852</v>
      </c>
      <c r="T488" s="23">
        <f t="shared" si="45"/>
        <v>41791.94258101852</v>
      </c>
      <c r="U488" s="3">
        <f t="shared" si="46"/>
        <v>2014</v>
      </c>
      <c r="V488" s="25">
        <f t="shared" si="47"/>
        <v>41761.94258101852</v>
      </c>
    </row>
    <row r="489" spans="1:22" ht="48" x14ac:dyDescent="0.2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3">
        <f t="shared" si="42"/>
        <v>0</v>
      </c>
      <c r="P489" s="3" t="e">
        <f t="shared" si="43"/>
        <v>#DIV/0!</v>
      </c>
      <c r="Q489" s="3" t="s">
        <v>8343</v>
      </c>
      <c r="R489" s="3" t="s">
        <v>8349</v>
      </c>
      <c r="S489" s="23">
        <f t="shared" si="44"/>
        <v>42669.594837962963</v>
      </c>
      <c r="T489" s="23">
        <f t="shared" si="45"/>
        <v>42729.636504629627</v>
      </c>
      <c r="U489" s="3">
        <f t="shared" si="46"/>
        <v>2016</v>
      </c>
      <c r="V489" s="25">
        <f t="shared" si="47"/>
        <v>42669.594837962963</v>
      </c>
    </row>
    <row r="490" spans="1:22" ht="48" x14ac:dyDescent="0.2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3">
        <f t="shared" si="42"/>
        <v>0</v>
      </c>
      <c r="P490" s="3" t="e">
        <f t="shared" si="43"/>
        <v>#DIV/0!</v>
      </c>
      <c r="Q490" s="3" t="s">
        <v>8343</v>
      </c>
      <c r="R490" s="3" t="s">
        <v>8349</v>
      </c>
      <c r="S490" s="23">
        <f t="shared" si="44"/>
        <v>42714.054398148146</v>
      </c>
      <c r="T490" s="23">
        <f t="shared" si="45"/>
        <v>42744.054398148146</v>
      </c>
      <c r="U490" s="3">
        <f t="shared" si="46"/>
        <v>2016</v>
      </c>
      <c r="V490" s="25">
        <f t="shared" si="47"/>
        <v>42714.054398148146</v>
      </c>
    </row>
    <row r="491" spans="1:22" ht="48" x14ac:dyDescent="0.2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3">
        <f t="shared" si="42"/>
        <v>0.28999999999999998</v>
      </c>
      <c r="P491" s="3">
        <f t="shared" si="43"/>
        <v>71.67</v>
      </c>
      <c r="Q491" s="3" t="s">
        <v>8343</v>
      </c>
      <c r="R491" s="3" t="s">
        <v>8349</v>
      </c>
      <c r="S491" s="23">
        <f t="shared" si="44"/>
        <v>40882.481666666667</v>
      </c>
      <c r="T491" s="23">
        <f t="shared" si="45"/>
        <v>40913.481249999997</v>
      </c>
      <c r="U491" s="3">
        <f t="shared" si="46"/>
        <v>2011</v>
      </c>
      <c r="V491" s="25">
        <f t="shared" si="47"/>
        <v>40882.481666666667</v>
      </c>
    </row>
    <row r="492" spans="1:22" ht="18" x14ac:dyDescent="0.2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3">
        <f t="shared" si="42"/>
        <v>0</v>
      </c>
      <c r="P492" s="3" t="e">
        <f t="shared" si="43"/>
        <v>#DIV/0!</v>
      </c>
      <c r="Q492" s="3" t="s">
        <v>8343</v>
      </c>
      <c r="R492" s="3" t="s">
        <v>8349</v>
      </c>
      <c r="S492" s="23">
        <f t="shared" si="44"/>
        <v>41113.968576388892</v>
      </c>
      <c r="T492" s="23">
        <f t="shared" si="45"/>
        <v>41143.968576388892</v>
      </c>
      <c r="U492" s="3">
        <f t="shared" si="46"/>
        <v>2012</v>
      </c>
      <c r="V492" s="25">
        <f t="shared" si="47"/>
        <v>41113.968576388892</v>
      </c>
    </row>
    <row r="493" spans="1:22" ht="48" x14ac:dyDescent="0.2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3">
        <f t="shared" si="42"/>
        <v>0</v>
      </c>
      <c r="P493" s="3" t="e">
        <f t="shared" si="43"/>
        <v>#DIV/0!</v>
      </c>
      <c r="Q493" s="3" t="s">
        <v>8343</v>
      </c>
      <c r="R493" s="3" t="s">
        <v>8349</v>
      </c>
      <c r="S493" s="23">
        <f t="shared" si="44"/>
        <v>42366.982627314821</v>
      </c>
      <c r="T493" s="23">
        <f t="shared" si="45"/>
        <v>42396.982627314821</v>
      </c>
      <c r="U493" s="3">
        <f t="shared" si="46"/>
        <v>2015</v>
      </c>
      <c r="V493" s="25">
        <f t="shared" si="47"/>
        <v>42366.982627314821</v>
      </c>
    </row>
    <row r="494" spans="1:22" ht="48" x14ac:dyDescent="0.2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3">
        <f t="shared" si="42"/>
        <v>0</v>
      </c>
      <c r="P494" s="3" t="e">
        <f t="shared" si="43"/>
        <v>#DIV/0!</v>
      </c>
      <c r="Q494" s="3" t="s">
        <v>8343</v>
      </c>
      <c r="R494" s="3" t="s">
        <v>8349</v>
      </c>
      <c r="S494" s="23">
        <f t="shared" si="44"/>
        <v>42596.03506944445</v>
      </c>
      <c r="T494" s="23">
        <f t="shared" si="45"/>
        <v>42656.03506944445</v>
      </c>
      <c r="U494" s="3">
        <f t="shared" si="46"/>
        <v>2016</v>
      </c>
      <c r="V494" s="25">
        <f t="shared" si="47"/>
        <v>42596.03506944445</v>
      </c>
    </row>
    <row r="495" spans="1:22" ht="48" x14ac:dyDescent="0.2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3">
        <f t="shared" si="42"/>
        <v>0</v>
      </c>
      <c r="P495" s="3" t="e">
        <f t="shared" si="43"/>
        <v>#DIV/0!</v>
      </c>
      <c r="Q495" s="3" t="s">
        <v>8343</v>
      </c>
      <c r="R495" s="3" t="s">
        <v>8349</v>
      </c>
      <c r="S495" s="23">
        <f t="shared" si="44"/>
        <v>42114.726134259254</v>
      </c>
      <c r="T495" s="23">
        <f t="shared" si="45"/>
        <v>42144.726134259254</v>
      </c>
      <c r="U495" s="3">
        <f t="shared" si="46"/>
        <v>2015</v>
      </c>
      <c r="V495" s="25">
        <f t="shared" si="47"/>
        <v>42114.726134259254</v>
      </c>
    </row>
    <row r="496" spans="1:22" ht="64" x14ac:dyDescent="0.2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3">
        <f t="shared" si="42"/>
        <v>0.16</v>
      </c>
      <c r="P496" s="3">
        <f t="shared" si="43"/>
        <v>10.33</v>
      </c>
      <c r="Q496" s="3" t="s">
        <v>8343</v>
      </c>
      <c r="R496" s="3" t="s">
        <v>8349</v>
      </c>
      <c r="S496" s="23">
        <f t="shared" si="44"/>
        <v>41799.830613425926</v>
      </c>
      <c r="T496" s="23">
        <f t="shared" si="45"/>
        <v>41823.125</v>
      </c>
      <c r="U496" s="3">
        <f t="shared" si="46"/>
        <v>2014</v>
      </c>
      <c r="V496" s="25">
        <f t="shared" si="47"/>
        <v>41799.830613425926</v>
      </c>
    </row>
    <row r="497" spans="1:22" ht="48" x14ac:dyDescent="0.2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3">
        <f t="shared" si="42"/>
        <v>0</v>
      </c>
      <c r="P497" s="3" t="e">
        <f t="shared" si="43"/>
        <v>#DIV/0!</v>
      </c>
      <c r="Q497" s="3" t="s">
        <v>8343</v>
      </c>
      <c r="R497" s="3" t="s">
        <v>8349</v>
      </c>
      <c r="S497" s="23">
        <f t="shared" si="44"/>
        <v>42171.827604166669</v>
      </c>
      <c r="T497" s="23">
        <f t="shared" si="45"/>
        <v>42201.827604166669</v>
      </c>
      <c r="U497" s="3">
        <f t="shared" si="46"/>
        <v>2015</v>
      </c>
      <c r="V497" s="25">
        <f t="shared" si="47"/>
        <v>42171.827604166669</v>
      </c>
    </row>
    <row r="498" spans="1:22" ht="32" x14ac:dyDescent="0.2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3">
        <f t="shared" si="42"/>
        <v>0</v>
      </c>
      <c r="P498" s="3">
        <f t="shared" si="43"/>
        <v>1</v>
      </c>
      <c r="Q498" s="3" t="s">
        <v>8343</v>
      </c>
      <c r="R498" s="3" t="s">
        <v>8349</v>
      </c>
      <c r="S498" s="23">
        <f t="shared" si="44"/>
        <v>41620.93141203704</v>
      </c>
      <c r="T498" s="23">
        <f t="shared" si="45"/>
        <v>41680.93141203704</v>
      </c>
      <c r="U498" s="3">
        <f t="shared" si="46"/>
        <v>2013</v>
      </c>
      <c r="V498" s="25">
        <f t="shared" si="47"/>
        <v>41620.93141203704</v>
      </c>
    </row>
    <row r="499" spans="1:22" ht="18" x14ac:dyDescent="0.2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3">
        <f t="shared" si="42"/>
        <v>0.67</v>
      </c>
      <c r="P499" s="3">
        <f t="shared" si="43"/>
        <v>10</v>
      </c>
      <c r="Q499" s="3" t="s">
        <v>8343</v>
      </c>
      <c r="R499" s="3" t="s">
        <v>8349</v>
      </c>
      <c r="S499" s="23">
        <f t="shared" si="44"/>
        <v>41945.037789351853</v>
      </c>
      <c r="T499" s="23">
        <f t="shared" si="45"/>
        <v>41998.208333333328</v>
      </c>
      <c r="U499" s="3">
        <f t="shared" si="46"/>
        <v>2014</v>
      </c>
      <c r="V499" s="25">
        <f t="shared" si="47"/>
        <v>41945.037789351853</v>
      </c>
    </row>
    <row r="500" spans="1:22" ht="48" x14ac:dyDescent="0.2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3">
        <f t="shared" si="42"/>
        <v>4.5999999999999996</v>
      </c>
      <c r="P500" s="3">
        <f t="shared" si="43"/>
        <v>136.09</v>
      </c>
      <c r="Q500" s="3" t="s">
        <v>8343</v>
      </c>
      <c r="R500" s="3" t="s">
        <v>8349</v>
      </c>
      <c r="S500" s="23">
        <f t="shared" si="44"/>
        <v>40858.762141203704</v>
      </c>
      <c r="T500" s="23">
        <f t="shared" si="45"/>
        <v>40900.762141203704</v>
      </c>
      <c r="U500" s="3">
        <f t="shared" si="46"/>
        <v>2011</v>
      </c>
      <c r="V500" s="25">
        <f t="shared" si="47"/>
        <v>40858.762141203704</v>
      </c>
    </row>
    <row r="501" spans="1:22" ht="64" x14ac:dyDescent="0.2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3">
        <f t="shared" si="42"/>
        <v>9.5500000000000007</v>
      </c>
      <c r="P501" s="3">
        <f t="shared" si="43"/>
        <v>73.459999999999994</v>
      </c>
      <c r="Q501" s="3" t="s">
        <v>8343</v>
      </c>
      <c r="R501" s="3" t="s">
        <v>8349</v>
      </c>
      <c r="S501" s="23">
        <f t="shared" si="44"/>
        <v>40043.895462962959</v>
      </c>
      <c r="T501" s="23">
        <f t="shared" si="45"/>
        <v>40098.874305555553</v>
      </c>
      <c r="U501" s="3">
        <f t="shared" si="46"/>
        <v>2009</v>
      </c>
      <c r="V501" s="25">
        <f t="shared" si="47"/>
        <v>40043.895462962959</v>
      </c>
    </row>
    <row r="502" spans="1:22" ht="64" x14ac:dyDescent="0.2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3">
        <f t="shared" si="42"/>
        <v>3.31</v>
      </c>
      <c r="P502" s="3">
        <f t="shared" si="43"/>
        <v>53.75</v>
      </c>
      <c r="Q502" s="3" t="s">
        <v>8343</v>
      </c>
      <c r="R502" s="3" t="s">
        <v>8349</v>
      </c>
      <c r="S502" s="23">
        <f t="shared" si="44"/>
        <v>40247.886006944449</v>
      </c>
      <c r="T502" s="23">
        <f t="shared" si="45"/>
        <v>40306.927777777775</v>
      </c>
      <c r="U502" s="3">
        <f t="shared" si="46"/>
        <v>2010</v>
      </c>
      <c r="V502" s="25">
        <f t="shared" si="47"/>
        <v>40247.886006944449</v>
      </c>
    </row>
    <row r="503" spans="1:22" ht="48" x14ac:dyDescent="0.2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3">
        <f t="shared" si="42"/>
        <v>0</v>
      </c>
      <c r="P503" s="3" t="e">
        <f t="shared" si="43"/>
        <v>#DIV/0!</v>
      </c>
      <c r="Q503" s="3" t="s">
        <v>8343</v>
      </c>
      <c r="R503" s="3" t="s">
        <v>8349</v>
      </c>
      <c r="S503" s="23">
        <f t="shared" si="44"/>
        <v>40703.234386574077</v>
      </c>
      <c r="T503" s="23">
        <f t="shared" si="45"/>
        <v>40733.234386574077</v>
      </c>
      <c r="U503" s="3">
        <f t="shared" si="46"/>
        <v>2011</v>
      </c>
      <c r="V503" s="25">
        <f t="shared" si="47"/>
        <v>40703.234386574077</v>
      </c>
    </row>
    <row r="504" spans="1:22" ht="64" x14ac:dyDescent="0.2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3">
        <f t="shared" si="42"/>
        <v>1.1499999999999999</v>
      </c>
      <c r="P504" s="3">
        <f t="shared" si="43"/>
        <v>57.5</v>
      </c>
      <c r="Q504" s="3" t="s">
        <v>8343</v>
      </c>
      <c r="R504" s="3" t="s">
        <v>8349</v>
      </c>
      <c r="S504" s="23">
        <f t="shared" si="44"/>
        <v>40956.553530092591</v>
      </c>
      <c r="T504" s="23">
        <f t="shared" si="45"/>
        <v>40986.511863425927</v>
      </c>
      <c r="U504" s="3">
        <f t="shared" si="46"/>
        <v>2012</v>
      </c>
      <c r="V504" s="25">
        <f t="shared" si="47"/>
        <v>40956.553530092591</v>
      </c>
    </row>
    <row r="505" spans="1:22" ht="48" x14ac:dyDescent="0.2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3">
        <f t="shared" si="42"/>
        <v>1.75</v>
      </c>
      <c r="P505" s="3">
        <f t="shared" si="43"/>
        <v>12.67</v>
      </c>
      <c r="Q505" s="3" t="s">
        <v>8343</v>
      </c>
      <c r="R505" s="3" t="s">
        <v>8349</v>
      </c>
      <c r="S505" s="23">
        <f t="shared" si="44"/>
        <v>41991.526655092588</v>
      </c>
      <c r="T505" s="23">
        <f t="shared" si="45"/>
        <v>42021.526655092588</v>
      </c>
      <c r="U505" s="3">
        <f t="shared" si="46"/>
        <v>2014</v>
      </c>
      <c r="V505" s="25">
        <f t="shared" si="47"/>
        <v>41991.526655092588</v>
      </c>
    </row>
    <row r="506" spans="1:22" ht="48" x14ac:dyDescent="0.2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3">
        <f t="shared" si="42"/>
        <v>1.37</v>
      </c>
      <c r="P506" s="3">
        <f t="shared" si="43"/>
        <v>67</v>
      </c>
      <c r="Q506" s="3" t="s">
        <v>8343</v>
      </c>
      <c r="R506" s="3" t="s">
        <v>8349</v>
      </c>
      <c r="S506" s="23">
        <f t="shared" si="44"/>
        <v>40949.98364583333</v>
      </c>
      <c r="T506" s="23">
        <f t="shared" si="45"/>
        <v>41009.941979166666</v>
      </c>
      <c r="U506" s="3">
        <f t="shared" si="46"/>
        <v>2012</v>
      </c>
      <c r="V506" s="25">
        <f t="shared" si="47"/>
        <v>40949.98364583333</v>
      </c>
    </row>
    <row r="507" spans="1:22" ht="48" x14ac:dyDescent="0.2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3">
        <f t="shared" si="42"/>
        <v>0.43</v>
      </c>
      <c r="P507" s="3">
        <f t="shared" si="43"/>
        <v>3.71</v>
      </c>
      <c r="Q507" s="3" t="s">
        <v>8343</v>
      </c>
      <c r="R507" s="3" t="s">
        <v>8349</v>
      </c>
      <c r="S507" s="23">
        <f t="shared" si="44"/>
        <v>42318.098217592589</v>
      </c>
      <c r="T507" s="23">
        <f t="shared" si="45"/>
        <v>42363.098217592589</v>
      </c>
      <c r="U507" s="3">
        <f t="shared" si="46"/>
        <v>2015</v>
      </c>
      <c r="V507" s="25">
        <f t="shared" si="47"/>
        <v>42318.098217592589</v>
      </c>
    </row>
    <row r="508" spans="1:22" ht="48" x14ac:dyDescent="0.2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3">
        <f t="shared" si="42"/>
        <v>0.13</v>
      </c>
      <c r="P508" s="3">
        <f t="shared" si="43"/>
        <v>250</v>
      </c>
      <c r="Q508" s="3" t="s">
        <v>8343</v>
      </c>
      <c r="R508" s="3" t="s">
        <v>8349</v>
      </c>
      <c r="S508" s="23">
        <f t="shared" si="44"/>
        <v>41466.552314814813</v>
      </c>
      <c r="T508" s="23">
        <f t="shared" si="45"/>
        <v>41496.552314814813</v>
      </c>
      <c r="U508" s="3">
        <f t="shared" si="46"/>
        <v>2013</v>
      </c>
      <c r="V508" s="25">
        <f t="shared" si="47"/>
        <v>41466.552314814813</v>
      </c>
    </row>
    <row r="509" spans="1:22" ht="48" x14ac:dyDescent="0.2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3">
        <f t="shared" si="42"/>
        <v>3.2</v>
      </c>
      <c r="P509" s="3">
        <f t="shared" si="43"/>
        <v>64</v>
      </c>
      <c r="Q509" s="3" t="s">
        <v>8343</v>
      </c>
      <c r="R509" s="3" t="s">
        <v>8349</v>
      </c>
      <c r="S509" s="23">
        <f t="shared" si="44"/>
        <v>41156.958993055552</v>
      </c>
      <c r="T509" s="23">
        <f t="shared" si="45"/>
        <v>41201.958993055552</v>
      </c>
      <c r="U509" s="3">
        <f t="shared" si="46"/>
        <v>2012</v>
      </c>
      <c r="V509" s="25">
        <f t="shared" si="47"/>
        <v>41156.958993055552</v>
      </c>
    </row>
    <row r="510" spans="1:22" ht="64" x14ac:dyDescent="0.2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3">
        <f t="shared" si="42"/>
        <v>0.8</v>
      </c>
      <c r="P510" s="3">
        <f t="shared" si="43"/>
        <v>133.33000000000001</v>
      </c>
      <c r="Q510" s="3" t="s">
        <v>8343</v>
      </c>
      <c r="R510" s="3" t="s">
        <v>8349</v>
      </c>
      <c r="S510" s="23">
        <f t="shared" si="44"/>
        <v>40995.024317129632</v>
      </c>
      <c r="T510" s="23">
        <f t="shared" si="45"/>
        <v>41054.593055555553</v>
      </c>
      <c r="U510" s="3">
        <f t="shared" si="46"/>
        <v>2012</v>
      </c>
      <c r="V510" s="25">
        <f t="shared" si="47"/>
        <v>40995.024317129632</v>
      </c>
    </row>
    <row r="511" spans="1:22" ht="48" x14ac:dyDescent="0.2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3">
        <f t="shared" si="42"/>
        <v>0.2</v>
      </c>
      <c r="P511" s="3">
        <f t="shared" si="43"/>
        <v>10</v>
      </c>
      <c r="Q511" s="3" t="s">
        <v>8343</v>
      </c>
      <c r="R511" s="3" t="s">
        <v>8349</v>
      </c>
      <c r="S511" s="23">
        <f t="shared" si="44"/>
        <v>42153.631597222222</v>
      </c>
      <c r="T511" s="23">
        <f t="shared" si="45"/>
        <v>42183.631597222222</v>
      </c>
      <c r="U511" s="3">
        <f t="shared" si="46"/>
        <v>2015</v>
      </c>
      <c r="V511" s="25">
        <f t="shared" si="47"/>
        <v>42153.631597222222</v>
      </c>
    </row>
    <row r="512" spans="1:22" ht="48" x14ac:dyDescent="0.2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3">
        <f t="shared" si="42"/>
        <v>0</v>
      </c>
      <c r="P512" s="3" t="e">
        <f t="shared" si="43"/>
        <v>#DIV/0!</v>
      </c>
      <c r="Q512" s="3" t="s">
        <v>8343</v>
      </c>
      <c r="R512" s="3" t="s">
        <v>8349</v>
      </c>
      <c r="S512" s="23">
        <f t="shared" si="44"/>
        <v>42400.176377314812</v>
      </c>
      <c r="T512" s="23">
        <f t="shared" si="45"/>
        <v>42430.176377314812</v>
      </c>
      <c r="U512" s="3">
        <f t="shared" si="46"/>
        <v>2016</v>
      </c>
      <c r="V512" s="25">
        <f t="shared" si="47"/>
        <v>42400.176377314812</v>
      </c>
    </row>
    <row r="513" spans="1:22" ht="48" x14ac:dyDescent="0.2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3">
        <f t="shared" si="42"/>
        <v>3</v>
      </c>
      <c r="P513" s="3">
        <f t="shared" si="43"/>
        <v>30</v>
      </c>
      <c r="Q513" s="3" t="s">
        <v>8343</v>
      </c>
      <c r="R513" s="3" t="s">
        <v>8349</v>
      </c>
      <c r="S513" s="23">
        <f t="shared" si="44"/>
        <v>41340.303032407406</v>
      </c>
      <c r="T513" s="23">
        <f t="shared" si="45"/>
        <v>41370.261365740742</v>
      </c>
      <c r="U513" s="3">
        <f t="shared" si="46"/>
        <v>2013</v>
      </c>
      <c r="V513" s="25">
        <f t="shared" si="47"/>
        <v>41340.303032407406</v>
      </c>
    </row>
    <row r="514" spans="1:22" ht="48" x14ac:dyDescent="0.2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3">
        <f t="shared" si="42"/>
        <v>0.14000000000000001</v>
      </c>
      <c r="P514" s="3">
        <f t="shared" si="43"/>
        <v>5.5</v>
      </c>
      <c r="Q514" s="3" t="s">
        <v>8343</v>
      </c>
      <c r="R514" s="3" t="s">
        <v>8349</v>
      </c>
      <c r="S514" s="23">
        <f t="shared" si="44"/>
        <v>42649.742210648154</v>
      </c>
      <c r="T514" s="23">
        <f t="shared" si="45"/>
        <v>42694.783877314811</v>
      </c>
      <c r="U514" s="3">
        <f t="shared" si="46"/>
        <v>2016</v>
      </c>
      <c r="V514" s="25">
        <f t="shared" si="47"/>
        <v>42649.742210648154</v>
      </c>
    </row>
    <row r="515" spans="1:22" ht="32" x14ac:dyDescent="0.2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3">
        <f t="shared" ref="O515:O578" si="48">ROUND((E515/D515)*100,2)</f>
        <v>13.92</v>
      </c>
      <c r="P515" s="3">
        <f t="shared" ref="P515:P578" si="49">ROUND(E515/L515,2)</f>
        <v>102.38</v>
      </c>
      <c r="Q515" s="3" t="s">
        <v>8343</v>
      </c>
      <c r="R515" s="3" t="s">
        <v>8349</v>
      </c>
      <c r="S515" s="23">
        <f t="shared" ref="S515:S578" si="50">(((J515/60)/60)/24)+DATE(1970,1,1)</f>
        <v>42552.653993055559</v>
      </c>
      <c r="T515" s="23">
        <f t="shared" ref="T515:T578" si="51">(((I515/60)/60)/24)+DATE(1970,1,1)</f>
        <v>42597.291666666672</v>
      </c>
      <c r="U515" s="3">
        <f t="shared" ref="U515:U578" si="52">YEAR(S515)</f>
        <v>2016</v>
      </c>
      <c r="V515" s="25">
        <f t="shared" ref="V515:V578" si="53">S515</f>
        <v>42552.653993055559</v>
      </c>
    </row>
    <row r="516" spans="1:22" ht="48" x14ac:dyDescent="0.2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3">
        <f t="shared" si="48"/>
        <v>3.33</v>
      </c>
      <c r="P516" s="3">
        <f t="shared" si="49"/>
        <v>16.670000000000002</v>
      </c>
      <c r="Q516" s="3" t="s">
        <v>8343</v>
      </c>
      <c r="R516" s="3" t="s">
        <v>8349</v>
      </c>
      <c r="S516" s="23">
        <f t="shared" si="50"/>
        <v>41830.613969907405</v>
      </c>
      <c r="T516" s="23">
        <f t="shared" si="51"/>
        <v>41860.613969907405</v>
      </c>
      <c r="U516" s="3">
        <f t="shared" si="52"/>
        <v>2014</v>
      </c>
      <c r="V516" s="25">
        <f t="shared" si="53"/>
        <v>41830.613969907405</v>
      </c>
    </row>
    <row r="517" spans="1:22" ht="48" x14ac:dyDescent="0.2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3">
        <f t="shared" si="48"/>
        <v>25.41</v>
      </c>
      <c r="P517" s="3">
        <f t="shared" si="49"/>
        <v>725.03</v>
      </c>
      <c r="Q517" s="3" t="s">
        <v>8343</v>
      </c>
      <c r="R517" s="3" t="s">
        <v>8349</v>
      </c>
      <c r="S517" s="23">
        <f t="shared" si="50"/>
        <v>42327.490752314814</v>
      </c>
      <c r="T517" s="23">
        <f t="shared" si="51"/>
        <v>42367.490752314814</v>
      </c>
      <c r="U517" s="3">
        <f t="shared" si="52"/>
        <v>2015</v>
      </c>
      <c r="V517" s="25">
        <f t="shared" si="53"/>
        <v>42327.490752314814</v>
      </c>
    </row>
    <row r="518" spans="1:22" ht="32" x14ac:dyDescent="0.2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3">
        <f t="shared" si="48"/>
        <v>0</v>
      </c>
      <c r="P518" s="3" t="e">
        <f t="shared" si="49"/>
        <v>#DIV/0!</v>
      </c>
      <c r="Q518" s="3" t="s">
        <v>8343</v>
      </c>
      <c r="R518" s="3" t="s">
        <v>8349</v>
      </c>
      <c r="S518" s="23">
        <f t="shared" si="50"/>
        <v>42091.778703703705</v>
      </c>
      <c r="T518" s="23">
        <f t="shared" si="51"/>
        <v>42151.778703703705</v>
      </c>
      <c r="U518" s="3">
        <f t="shared" si="52"/>
        <v>2015</v>
      </c>
      <c r="V518" s="25">
        <f t="shared" si="53"/>
        <v>42091.778703703705</v>
      </c>
    </row>
    <row r="519" spans="1:22" ht="48" x14ac:dyDescent="0.2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3">
        <f t="shared" si="48"/>
        <v>1.37</v>
      </c>
      <c r="P519" s="3">
        <f t="shared" si="49"/>
        <v>68.33</v>
      </c>
      <c r="Q519" s="3" t="s">
        <v>8343</v>
      </c>
      <c r="R519" s="3" t="s">
        <v>8349</v>
      </c>
      <c r="S519" s="23">
        <f t="shared" si="50"/>
        <v>42738.615289351852</v>
      </c>
      <c r="T519" s="23">
        <f t="shared" si="51"/>
        <v>42768.615289351852</v>
      </c>
      <c r="U519" s="3">
        <f t="shared" si="52"/>
        <v>2017</v>
      </c>
      <c r="V519" s="25">
        <f t="shared" si="53"/>
        <v>42738.615289351852</v>
      </c>
    </row>
    <row r="520" spans="1:22" ht="64" x14ac:dyDescent="0.2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3">
        <f t="shared" si="48"/>
        <v>0</v>
      </c>
      <c r="P520" s="3" t="e">
        <f t="shared" si="49"/>
        <v>#DIV/0!</v>
      </c>
      <c r="Q520" s="3" t="s">
        <v>8343</v>
      </c>
      <c r="R520" s="3" t="s">
        <v>8349</v>
      </c>
      <c r="S520" s="23">
        <f t="shared" si="50"/>
        <v>42223.616018518514</v>
      </c>
      <c r="T520" s="23">
        <f t="shared" si="51"/>
        <v>42253.615277777775</v>
      </c>
      <c r="U520" s="3">
        <f t="shared" si="52"/>
        <v>2015</v>
      </c>
      <c r="V520" s="25">
        <f t="shared" si="53"/>
        <v>42223.616018518514</v>
      </c>
    </row>
    <row r="521" spans="1:22" ht="48" x14ac:dyDescent="0.2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3">
        <f t="shared" si="48"/>
        <v>22.88</v>
      </c>
      <c r="P521" s="3">
        <f t="shared" si="49"/>
        <v>39.229999999999997</v>
      </c>
      <c r="Q521" s="3" t="s">
        <v>8343</v>
      </c>
      <c r="R521" s="3" t="s">
        <v>8349</v>
      </c>
      <c r="S521" s="23">
        <f t="shared" si="50"/>
        <v>41218.391446759262</v>
      </c>
      <c r="T521" s="23">
        <f t="shared" si="51"/>
        <v>41248.391446759262</v>
      </c>
      <c r="U521" s="3">
        <f t="shared" si="52"/>
        <v>2012</v>
      </c>
      <c r="V521" s="25">
        <f t="shared" si="53"/>
        <v>41218.391446759262</v>
      </c>
    </row>
    <row r="522" spans="1:22" ht="48" x14ac:dyDescent="0.2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3">
        <f t="shared" si="48"/>
        <v>102.1</v>
      </c>
      <c r="P522" s="3">
        <f t="shared" si="49"/>
        <v>150.15</v>
      </c>
      <c r="Q522" s="3" t="s">
        <v>8343</v>
      </c>
      <c r="R522" s="3" t="s">
        <v>8349</v>
      </c>
      <c r="S522" s="23">
        <f t="shared" si="50"/>
        <v>42318.702094907407</v>
      </c>
      <c r="T522" s="23">
        <f t="shared" si="51"/>
        <v>42348.702094907407</v>
      </c>
      <c r="U522" s="3">
        <f t="shared" si="52"/>
        <v>2015</v>
      </c>
      <c r="V522" s="25">
        <f t="shared" si="53"/>
        <v>42318.702094907407</v>
      </c>
    </row>
    <row r="523" spans="1:22" ht="64" x14ac:dyDescent="0.2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3">
        <f t="shared" si="48"/>
        <v>104.64</v>
      </c>
      <c r="P523" s="3">
        <f t="shared" si="49"/>
        <v>93.43</v>
      </c>
      <c r="Q523" s="3" t="s">
        <v>8350</v>
      </c>
      <c r="R523" s="3" t="s">
        <v>8351</v>
      </c>
      <c r="S523" s="23">
        <f t="shared" si="50"/>
        <v>42646.092812499999</v>
      </c>
      <c r="T523" s="23">
        <f t="shared" si="51"/>
        <v>42675.207638888889</v>
      </c>
      <c r="U523" s="3">
        <f t="shared" si="52"/>
        <v>2016</v>
      </c>
      <c r="V523" s="25">
        <f t="shared" si="53"/>
        <v>42646.092812499999</v>
      </c>
    </row>
    <row r="524" spans="1:22" ht="48" x14ac:dyDescent="0.2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3">
        <f t="shared" si="48"/>
        <v>114.67</v>
      </c>
      <c r="P524" s="3">
        <f t="shared" si="49"/>
        <v>110.97</v>
      </c>
      <c r="Q524" s="3" t="s">
        <v>8350</v>
      </c>
      <c r="R524" s="3" t="s">
        <v>8351</v>
      </c>
      <c r="S524" s="23">
        <f t="shared" si="50"/>
        <v>42430.040798611109</v>
      </c>
      <c r="T524" s="23">
        <f t="shared" si="51"/>
        <v>42449.999131944445</v>
      </c>
      <c r="U524" s="3">
        <f t="shared" si="52"/>
        <v>2016</v>
      </c>
      <c r="V524" s="25">
        <f t="shared" si="53"/>
        <v>42430.040798611109</v>
      </c>
    </row>
    <row r="525" spans="1:22" ht="48" x14ac:dyDescent="0.2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3">
        <f t="shared" si="48"/>
        <v>120.6</v>
      </c>
      <c r="P525" s="3">
        <f t="shared" si="49"/>
        <v>71.790000000000006</v>
      </c>
      <c r="Q525" s="3" t="s">
        <v>8350</v>
      </c>
      <c r="R525" s="3" t="s">
        <v>8351</v>
      </c>
      <c r="S525" s="23">
        <f t="shared" si="50"/>
        <v>42238.13282407407</v>
      </c>
      <c r="T525" s="23">
        <f t="shared" si="51"/>
        <v>42268.13282407407</v>
      </c>
      <c r="U525" s="3">
        <f t="shared" si="52"/>
        <v>2015</v>
      </c>
      <c r="V525" s="25">
        <f t="shared" si="53"/>
        <v>42238.13282407407</v>
      </c>
    </row>
    <row r="526" spans="1:22" ht="48" x14ac:dyDescent="0.2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3">
        <f t="shared" si="48"/>
        <v>108.67</v>
      </c>
      <c r="P526" s="3">
        <f t="shared" si="49"/>
        <v>29.26</v>
      </c>
      <c r="Q526" s="3" t="s">
        <v>8350</v>
      </c>
      <c r="R526" s="3" t="s">
        <v>8351</v>
      </c>
      <c r="S526" s="23">
        <f t="shared" si="50"/>
        <v>42492.717233796298</v>
      </c>
      <c r="T526" s="23">
        <f t="shared" si="51"/>
        <v>42522.717233796298</v>
      </c>
      <c r="U526" s="3">
        <f t="shared" si="52"/>
        <v>2016</v>
      </c>
      <c r="V526" s="25">
        <f t="shared" si="53"/>
        <v>42492.717233796298</v>
      </c>
    </row>
    <row r="527" spans="1:22" ht="64" x14ac:dyDescent="0.2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3">
        <f t="shared" si="48"/>
        <v>100</v>
      </c>
      <c r="P527" s="3">
        <f t="shared" si="49"/>
        <v>1000</v>
      </c>
      <c r="Q527" s="3" t="s">
        <v>8350</v>
      </c>
      <c r="R527" s="3" t="s">
        <v>8351</v>
      </c>
      <c r="S527" s="23">
        <f t="shared" si="50"/>
        <v>41850.400937500002</v>
      </c>
      <c r="T527" s="23">
        <f t="shared" si="51"/>
        <v>41895.400937500002</v>
      </c>
      <c r="U527" s="3">
        <f t="shared" si="52"/>
        <v>2014</v>
      </c>
      <c r="V527" s="25">
        <f t="shared" si="53"/>
        <v>41850.400937500002</v>
      </c>
    </row>
    <row r="528" spans="1:22" ht="48" x14ac:dyDescent="0.2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3">
        <f t="shared" si="48"/>
        <v>114</v>
      </c>
      <c r="P528" s="3">
        <f t="shared" si="49"/>
        <v>74.349999999999994</v>
      </c>
      <c r="Q528" s="3" t="s">
        <v>8350</v>
      </c>
      <c r="R528" s="3" t="s">
        <v>8351</v>
      </c>
      <c r="S528" s="23">
        <f t="shared" si="50"/>
        <v>42192.591944444444</v>
      </c>
      <c r="T528" s="23">
        <f t="shared" si="51"/>
        <v>42223.708333333328</v>
      </c>
      <c r="U528" s="3">
        <f t="shared" si="52"/>
        <v>2015</v>
      </c>
      <c r="V528" s="25">
        <f t="shared" si="53"/>
        <v>42192.591944444444</v>
      </c>
    </row>
    <row r="529" spans="1:22" ht="64" x14ac:dyDescent="0.2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3">
        <f t="shared" si="48"/>
        <v>100.85</v>
      </c>
      <c r="P529" s="3">
        <f t="shared" si="49"/>
        <v>63.83</v>
      </c>
      <c r="Q529" s="3" t="s">
        <v>8350</v>
      </c>
      <c r="R529" s="3" t="s">
        <v>8351</v>
      </c>
      <c r="S529" s="23">
        <f t="shared" si="50"/>
        <v>42753.205625000002</v>
      </c>
      <c r="T529" s="23">
        <f t="shared" si="51"/>
        <v>42783.670138888891</v>
      </c>
      <c r="U529" s="3">
        <f t="shared" si="52"/>
        <v>2017</v>
      </c>
      <c r="V529" s="25">
        <f t="shared" si="53"/>
        <v>42753.205625000002</v>
      </c>
    </row>
    <row r="530" spans="1:22" ht="32" x14ac:dyDescent="0.2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3">
        <f t="shared" si="48"/>
        <v>115.65</v>
      </c>
      <c r="P530" s="3">
        <f t="shared" si="49"/>
        <v>44.33</v>
      </c>
      <c r="Q530" s="3" t="s">
        <v>8350</v>
      </c>
      <c r="R530" s="3" t="s">
        <v>8351</v>
      </c>
      <c r="S530" s="23">
        <f t="shared" si="50"/>
        <v>42155.920219907406</v>
      </c>
      <c r="T530" s="23">
        <f t="shared" si="51"/>
        <v>42176.888888888891</v>
      </c>
      <c r="U530" s="3">
        <f t="shared" si="52"/>
        <v>2015</v>
      </c>
      <c r="V530" s="25">
        <f t="shared" si="53"/>
        <v>42155.920219907406</v>
      </c>
    </row>
    <row r="531" spans="1:22" ht="48" x14ac:dyDescent="0.2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3">
        <f t="shared" si="48"/>
        <v>130.41999999999999</v>
      </c>
      <c r="P531" s="3">
        <f t="shared" si="49"/>
        <v>86.94</v>
      </c>
      <c r="Q531" s="3" t="s">
        <v>8350</v>
      </c>
      <c r="R531" s="3" t="s">
        <v>8351</v>
      </c>
      <c r="S531" s="23">
        <f t="shared" si="50"/>
        <v>42725.031180555554</v>
      </c>
      <c r="T531" s="23">
        <f t="shared" si="51"/>
        <v>42746.208333333328</v>
      </c>
      <c r="U531" s="3">
        <f t="shared" si="52"/>
        <v>2016</v>
      </c>
      <c r="V531" s="25">
        <f t="shared" si="53"/>
        <v>42725.031180555554</v>
      </c>
    </row>
    <row r="532" spans="1:22" ht="48" x14ac:dyDescent="0.2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3">
        <f t="shared" si="48"/>
        <v>107.78</v>
      </c>
      <c r="P532" s="3">
        <f t="shared" si="49"/>
        <v>126.55</v>
      </c>
      <c r="Q532" s="3" t="s">
        <v>8350</v>
      </c>
      <c r="R532" s="3" t="s">
        <v>8351</v>
      </c>
      <c r="S532" s="23">
        <f t="shared" si="50"/>
        <v>42157.591064814813</v>
      </c>
      <c r="T532" s="23">
        <f t="shared" si="51"/>
        <v>42179.083333333328</v>
      </c>
      <c r="U532" s="3">
        <f t="shared" si="52"/>
        <v>2015</v>
      </c>
      <c r="V532" s="25">
        <f t="shared" si="53"/>
        <v>42157.591064814813</v>
      </c>
    </row>
    <row r="533" spans="1:22" ht="48" x14ac:dyDescent="0.2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3">
        <f t="shared" si="48"/>
        <v>100</v>
      </c>
      <c r="P533" s="3">
        <f t="shared" si="49"/>
        <v>129.03</v>
      </c>
      <c r="Q533" s="3" t="s">
        <v>8350</v>
      </c>
      <c r="R533" s="3" t="s">
        <v>8351</v>
      </c>
      <c r="S533" s="23">
        <f t="shared" si="50"/>
        <v>42676.065150462964</v>
      </c>
      <c r="T533" s="23">
        <f t="shared" si="51"/>
        <v>42721.290972222225</v>
      </c>
      <c r="U533" s="3">
        <f t="shared" si="52"/>
        <v>2016</v>
      </c>
      <c r="V533" s="25">
        <f t="shared" si="53"/>
        <v>42676.065150462964</v>
      </c>
    </row>
    <row r="534" spans="1:22" ht="48" x14ac:dyDescent="0.2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3">
        <f t="shared" si="48"/>
        <v>123.25</v>
      </c>
      <c r="P534" s="3">
        <f t="shared" si="49"/>
        <v>71.239999999999995</v>
      </c>
      <c r="Q534" s="3" t="s">
        <v>8350</v>
      </c>
      <c r="R534" s="3" t="s">
        <v>8351</v>
      </c>
      <c r="S534" s="23">
        <f t="shared" si="50"/>
        <v>42473.007037037038</v>
      </c>
      <c r="T534" s="23">
        <f t="shared" si="51"/>
        <v>42503.007037037038</v>
      </c>
      <c r="U534" s="3">
        <f t="shared" si="52"/>
        <v>2016</v>
      </c>
      <c r="V534" s="25">
        <f t="shared" si="53"/>
        <v>42473.007037037038</v>
      </c>
    </row>
    <row r="535" spans="1:22" ht="48" x14ac:dyDescent="0.2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3">
        <f t="shared" si="48"/>
        <v>100.2</v>
      </c>
      <c r="P535" s="3">
        <f t="shared" si="49"/>
        <v>117.88</v>
      </c>
      <c r="Q535" s="3" t="s">
        <v>8350</v>
      </c>
      <c r="R535" s="3" t="s">
        <v>8351</v>
      </c>
      <c r="S535" s="23">
        <f t="shared" si="50"/>
        <v>42482.43478009259</v>
      </c>
      <c r="T535" s="23">
        <f t="shared" si="51"/>
        <v>42506.43478009259</v>
      </c>
      <c r="U535" s="3">
        <f t="shared" si="52"/>
        <v>2016</v>
      </c>
      <c r="V535" s="25">
        <f t="shared" si="53"/>
        <v>42482.43478009259</v>
      </c>
    </row>
    <row r="536" spans="1:22" ht="48" x14ac:dyDescent="0.2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3">
        <f t="shared" si="48"/>
        <v>104.67</v>
      </c>
      <c r="P536" s="3">
        <f t="shared" si="49"/>
        <v>327.08</v>
      </c>
      <c r="Q536" s="3" t="s">
        <v>8350</v>
      </c>
      <c r="R536" s="3" t="s">
        <v>8351</v>
      </c>
      <c r="S536" s="23">
        <f t="shared" si="50"/>
        <v>42270.810995370368</v>
      </c>
      <c r="T536" s="23">
        <f t="shared" si="51"/>
        <v>42309.958333333328</v>
      </c>
      <c r="U536" s="3">
        <f t="shared" si="52"/>
        <v>2015</v>
      </c>
      <c r="V536" s="25">
        <f t="shared" si="53"/>
        <v>42270.810995370368</v>
      </c>
    </row>
    <row r="537" spans="1:22" ht="48" x14ac:dyDescent="0.2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3">
        <f t="shared" si="48"/>
        <v>102.5</v>
      </c>
      <c r="P537" s="3">
        <f t="shared" si="49"/>
        <v>34.75</v>
      </c>
      <c r="Q537" s="3" t="s">
        <v>8350</v>
      </c>
      <c r="R537" s="3" t="s">
        <v>8351</v>
      </c>
      <c r="S537" s="23">
        <f t="shared" si="50"/>
        <v>42711.545196759253</v>
      </c>
      <c r="T537" s="23">
        <f t="shared" si="51"/>
        <v>42741.545196759253</v>
      </c>
      <c r="U537" s="3">
        <f t="shared" si="52"/>
        <v>2016</v>
      </c>
      <c r="V537" s="25">
        <f t="shared" si="53"/>
        <v>42711.545196759253</v>
      </c>
    </row>
    <row r="538" spans="1:22" ht="64" x14ac:dyDescent="0.2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3">
        <f t="shared" si="48"/>
        <v>118.26</v>
      </c>
      <c r="P538" s="3">
        <f t="shared" si="49"/>
        <v>100.06</v>
      </c>
      <c r="Q538" s="3" t="s">
        <v>8350</v>
      </c>
      <c r="R538" s="3" t="s">
        <v>8351</v>
      </c>
      <c r="S538" s="23">
        <f t="shared" si="50"/>
        <v>42179.344988425932</v>
      </c>
      <c r="T538" s="23">
        <f t="shared" si="51"/>
        <v>42219.75</v>
      </c>
      <c r="U538" s="3">
        <f t="shared" si="52"/>
        <v>2015</v>
      </c>
      <c r="V538" s="25">
        <f t="shared" si="53"/>
        <v>42179.344988425932</v>
      </c>
    </row>
    <row r="539" spans="1:22" ht="48" x14ac:dyDescent="0.2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3">
        <f t="shared" si="48"/>
        <v>120.5</v>
      </c>
      <c r="P539" s="3">
        <f t="shared" si="49"/>
        <v>40.85</v>
      </c>
      <c r="Q539" s="3" t="s">
        <v>8350</v>
      </c>
      <c r="R539" s="3" t="s">
        <v>8351</v>
      </c>
      <c r="S539" s="23">
        <f t="shared" si="50"/>
        <v>42282.768414351856</v>
      </c>
      <c r="T539" s="23">
        <f t="shared" si="51"/>
        <v>42312.810081018513</v>
      </c>
      <c r="U539" s="3">
        <f t="shared" si="52"/>
        <v>2015</v>
      </c>
      <c r="V539" s="25">
        <f t="shared" si="53"/>
        <v>42282.768414351856</v>
      </c>
    </row>
    <row r="540" spans="1:22" ht="48" x14ac:dyDescent="0.2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3">
        <f t="shared" si="48"/>
        <v>302.42</v>
      </c>
      <c r="P540" s="3">
        <f t="shared" si="49"/>
        <v>252.02</v>
      </c>
      <c r="Q540" s="3" t="s">
        <v>8350</v>
      </c>
      <c r="R540" s="3" t="s">
        <v>8351</v>
      </c>
      <c r="S540" s="23">
        <f t="shared" si="50"/>
        <v>42473.794710648144</v>
      </c>
      <c r="T540" s="23">
        <f t="shared" si="51"/>
        <v>42503.794710648144</v>
      </c>
      <c r="U540" s="3">
        <f t="shared" si="52"/>
        <v>2016</v>
      </c>
      <c r="V540" s="25">
        <f t="shared" si="53"/>
        <v>42473.794710648144</v>
      </c>
    </row>
    <row r="541" spans="1:22" ht="48" x14ac:dyDescent="0.2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3">
        <f t="shared" si="48"/>
        <v>100.64</v>
      </c>
      <c r="P541" s="3">
        <f t="shared" si="49"/>
        <v>25.16</v>
      </c>
      <c r="Q541" s="3" t="s">
        <v>8350</v>
      </c>
      <c r="R541" s="3" t="s">
        <v>8351</v>
      </c>
      <c r="S541" s="23">
        <f t="shared" si="50"/>
        <v>42535.049849537041</v>
      </c>
      <c r="T541" s="23">
        <f t="shared" si="51"/>
        <v>42556.049849537041</v>
      </c>
      <c r="U541" s="3">
        <f t="shared" si="52"/>
        <v>2016</v>
      </c>
      <c r="V541" s="25">
        <f t="shared" si="53"/>
        <v>42535.049849537041</v>
      </c>
    </row>
    <row r="542" spans="1:22" ht="64" x14ac:dyDescent="0.2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3">
        <f t="shared" si="48"/>
        <v>0.01</v>
      </c>
      <c r="P542" s="3">
        <f t="shared" si="49"/>
        <v>1</v>
      </c>
      <c r="Q542" s="3" t="s">
        <v>8350</v>
      </c>
      <c r="R542" s="3" t="s">
        <v>8351</v>
      </c>
      <c r="S542" s="23">
        <f t="shared" si="50"/>
        <v>42009.817199074074</v>
      </c>
      <c r="T542" s="23">
        <f t="shared" si="51"/>
        <v>42039.817199074074</v>
      </c>
      <c r="U542" s="3">
        <f t="shared" si="52"/>
        <v>2015</v>
      </c>
      <c r="V542" s="25">
        <f t="shared" si="53"/>
        <v>42009.817199074074</v>
      </c>
    </row>
    <row r="543" spans="1:22" ht="48" x14ac:dyDescent="0.2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3">
        <f t="shared" si="48"/>
        <v>0.56000000000000005</v>
      </c>
      <c r="P543" s="3">
        <f t="shared" si="49"/>
        <v>25</v>
      </c>
      <c r="Q543" s="3" t="s">
        <v>8352</v>
      </c>
      <c r="R543" s="3" t="s">
        <v>8353</v>
      </c>
      <c r="S543" s="23">
        <f t="shared" si="50"/>
        <v>42276.046689814815</v>
      </c>
      <c r="T543" s="23">
        <f t="shared" si="51"/>
        <v>42306.046689814815</v>
      </c>
      <c r="U543" s="3">
        <f t="shared" si="52"/>
        <v>2015</v>
      </c>
      <c r="V543" s="25">
        <f t="shared" si="53"/>
        <v>42276.046689814815</v>
      </c>
    </row>
    <row r="544" spans="1:22" ht="48" x14ac:dyDescent="0.2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3">
        <f t="shared" si="48"/>
        <v>0</v>
      </c>
      <c r="P544" s="3">
        <f t="shared" si="49"/>
        <v>1</v>
      </c>
      <c r="Q544" s="3" t="s">
        <v>8352</v>
      </c>
      <c r="R544" s="3" t="s">
        <v>8353</v>
      </c>
      <c r="S544" s="23">
        <f t="shared" si="50"/>
        <v>42433.737453703703</v>
      </c>
      <c r="T544" s="23">
        <f t="shared" si="51"/>
        <v>42493.695787037039</v>
      </c>
      <c r="U544" s="3">
        <f t="shared" si="52"/>
        <v>2016</v>
      </c>
      <c r="V544" s="25">
        <f t="shared" si="53"/>
        <v>42433.737453703703</v>
      </c>
    </row>
    <row r="545" spans="1:22" ht="48" x14ac:dyDescent="0.2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3">
        <f t="shared" si="48"/>
        <v>0.32</v>
      </c>
      <c r="P545" s="3">
        <f t="shared" si="49"/>
        <v>35</v>
      </c>
      <c r="Q545" s="3" t="s">
        <v>8352</v>
      </c>
      <c r="R545" s="3" t="s">
        <v>8353</v>
      </c>
      <c r="S545" s="23">
        <f t="shared" si="50"/>
        <v>41914.092152777775</v>
      </c>
      <c r="T545" s="23">
        <f t="shared" si="51"/>
        <v>41944.092152777775</v>
      </c>
      <c r="U545" s="3">
        <f t="shared" si="52"/>
        <v>2014</v>
      </c>
      <c r="V545" s="25">
        <f t="shared" si="53"/>
        <v>41914.092152777775</v>
      </c>
    </row>
    <row r="546" spans="1:22" ht="48" x14ac:dyDescent="0.2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3">
        <f t="shared" si="48"/>
        <v>1.2</v>
      </c>
      <c r="P546" s="3">
        <f t="shared" si="49"/>
        <v>3</v>
      </c>
      <c r="Q546" s="3" t="s">
        <v>8352</v>
      </c>
      <c r="R546" s="3" t="s">
        <v>8353</v>
      </c>
      <c r="S546" s="23">
        <f t="shared" si="50"/>
        <v>42525.656944444447</v>
      </c>
      <c r="T546" s="23">
        <f t="shared" si="51"/>
        <v>42555.656944444447</v>
      </c>
      <c r="U546" s="3">
        <f t="shared" si="52"/>
        <v>2016</v>
      </c>
      <c r="V546" s="25">
        <f t="shared" si="53"/>
        <v>42525.656944444447</v>
      </c>
    </row>
    <row r="547" spans="1:22" ht="48" x14ac:dyDescent="0.2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3">
        <f t="shared" si="48"/>
        <v>27.38</v>
      </c>
      <c r="P547" s="3">
        <f t="shared" si="49"/>
        <v>402.71</v>
      </c>
      <c r="Q547" s="3" t="s">
        <v>8352</v>
      </c>
      <c r="R547" s="3" t="s">
        <v>8353</v>
      </c>
      <c r="S547" s="23">
        <f t="shared" si="50"/>
        <v>42283.592465277776</v>
      </c>
      <c r="T547" s="23">
        <f t="shared" si="51"/>
        <v>42323.634131944447</v>
      </c>
      <c r="U547" s="3">
        <f t="shared" si="52"/>
        <v>2015</v>
      </c>
      <c r="V547" s="25">
        <f t="shared" si="53"/>
        <v>42283.592465277776</v>
      </c>
    </row>
    <row r="548" spans="1:22" ht="48" x14ac:dyDescent="0.2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3">
        <f t="shared" si="48"/>
        <v>0.09</v>
      </c>
      <c r="P548" s="3">
        <f t="shared" si="49"/>
        <v>26</v>
      </c>
      <c r="Q548" s="3" t="s">
        <v>8352</v>
      </c>
      <c r="R548" s="3" t="s">
        <v>8353</v>
      </c>
      <c r="S548" s="23">
        <f t="shared" si="50"/>
        <v>42249.667997685188</v>
      </c>
      <c r="T548" s="23">
        <f t="shared" si="51"/>
        <v>42294.667997685188</v>
      </c>
      <c r="U548" s="3">
        <f t="shared" si="52"/>
        <v>2015</v>
      </c>
      <c r="V548" s="25">
        <f t="shared" si="53"/>
        <v>42249.667997685188</v>
      </c>
    </row>
    <row r="549" spans="1:22" ht="64" x14ac:dyDescent="0.2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3">
        <f t="shared" si="48"/>
        <v>0</v>
      </c>
      <c r="P549" s="3" t="e">
        <f t="shared" si="49"/>
        <v>#DIV/0!</v>
      </c>
      <c r="Q549" s="3" t="s">
        <v>8352</v>
      </c>
      <c r="R549" s="3" t="s">
        <v>8353</v>
      </c>
      <c r="S549" s="23">
        <f t="shared" si="50"/>
        <v>42380.696342592593</v>
      </c>
      <c r="T549" s="23">
        <f t="shared" si="51"/>
        <v>42410.696342592593</v>
      </c>
      <c r="U549" s="3">
        <f t="shared" si="52"/>
        <v>2016</v>
      </c>
      <c r="V549" s="25">
        <f t="shared" si="53"/>
        <v>42380.696342592593</v>
      </c>
    </row>
    <row r="550" spans="1:22" ht="48" x14ac:dyDescent="0.2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3">
        <f t="shared" si="48"/>
        <v>0.09</v>
      </c>
      <c r="P550" s="3">
        <f t="shared" si="49"/>
        <v>9</v>
      </c>
      <c r="Q550" s="3" t="s">
        <v>8352</v>
      </c>
      <c r="R550" s="3" t="s">
        <v>8353</v>
      </c>
      <c r="S550" s="23">
        <f t="shared" si="50"/>
        <v>42276.903333333335</v>
      </c>
      <c r="T550" s="23">
        <f t="shared" si="51"/>
        <v>42306.903333333335</v>
      </c>
      <c r="U550" s="3">
        <f t="shared" si="52"/>
        <v>2015</v>
      </c>
      <c r="V550" s="25">
        <f t="shared" si="53"/>
        <v>42276.903333333335</v>
      </c>
    </row>
    <row r="551" spans="1:22" ht="64" x14ac:dyDescent="0.2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3">
        <f t="shared" si="48"/>
        <v>2.72</v>
      </c>
      <c r="P551" s="3">
        <f t="shared" si="49"/>
        <v>8.5</v>
      </c>
      <c r="Q551" s="3" t="s">
        <v>8352</v>
      </c>
      <c r="R551" s="3" t="s">
        <v>8353</v>
      </c>
      <c r="S551" s="23">
        <f t="shared" si="50"/>
        <v>42163.636828703704</v>
      </c>
      <c r="T551" s="23">
        <f t="shared" si="51"/>
        <v>42193.636828703704</v>
      </c>
      <c r="U551" s="3">
        <f t="shared" si="52"/>
        <v>2015</v>
      </c>
      <c r="V551" s="25">
        <f t="shared" si="53"/>
        <v>42163.636828703704</v>
      </c>
    </row>
    <row r="552" spans="1:22" ht="48" x14ac:dyDescent="0.2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3">
        <f t="shared" si="48"/>
        <v>0.7</v>
      </c>
      <c r="P552" s="3">
        <f t="shared" si="49"/>
        <v>8.75</v>
      </c>
      <c r="Q552" s="3" t="s">
        <v>8352</v>
      </c>
      <c r="R552" s="3" t="s">
        <v>8353</v>
      </c>
      <c r="S552" s="23">
        <f t="shared" si="50"/>
        <v>42753.678761574076</v>
      </c>
      <c r="T552" s="23">
        <f t="shared" si="51"/>
        <v>42766.208333333328</v>
      </c>
      <c r="U552" s="3">
        <f t="shared" si="52"/>
        <v>2017</v>
      </c>
      <c r="V552" s="25">
        <f t="shared" si="53"/>
        <v>42753.678761574076</v>
      </c>
    </row>
    <row r="553" spans="1:22" ht="48" x14ac:dyDescent="0.2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3">
        <f t="shared" si="48"/>
        <v>5.04</v>
      </c>
      <c r="P553" s="3">
        <f t="shared" si="49"/>
        <v>135.04</v>
      </c>
      <c r="Q553" s="3" t="s">
        <v>8352</v>
      </c>
      <c r="R553" s="3" t="s">
        <v>8353</v>
      </c>
      <c r="S553" s="23">
        <f t="shared" si="50"/>
        <v>42173.275740740741</v>
      </c>
      <c r="T553" s="23">
        <f t="shared" si="51"/>
        <v>42217.745138888888</v>
      </c>
      <c r="U553" s="3">
        <f t="shared" si="52"/>
        <v>2015</v>
      </c>
      <c r="V553" s="25">
        <f t="shared" si="53"/>
        <v>42173.275740740741</v>
      </c>
    </row>
    <row r="554" spans="1:22" ht="48" x14ac:dyDescent="0.2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3">
        <f t="shared" si="48"/>
        <v>0</v>
      </c>
      <c r="P554" s="3" t="e">
        <f t="shared" si="49"/>
        <v>#DIV/0!</v>
      </c>
      <c r="Q554" s="3" t="s">
        <v>8352</v>
      </c>
      <c r="R554" s="3" t="s">
        <v>8353</v>
      </c>
      <c r="S554" s="23">
        <f t="shared" si="50"/>
        <v>42318.616851851853</v>
      </c>
      <c r="T554" s="23">
        <f t="shared" si="51"/>
        <v>42378.616851851853</v>
      </c>
      <c r="U554" s="3">
        <f t="shared" si="52"/>
        <v>2015</v>
      </c>
      <c r="V554" s="25">
        <f t="shared" si="53"/>
        <v>42318.616851851853</v>
      </c>
    </row>
    <row r="555" spans="1:22" ht="48" x14ac:dyDescent="0.2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3">
        <f t="shared" si="48"/>
        <v>0.49</v>
      </c>
      <c r="P555" s="3">
        <f t="shared" si="49"/>
        <v>20.5</v>
      </c>
      <c r="Q555" s="3" t="s">
        <v>8352</v>
      </c>
      <c r="R555" s="3" t="s">
        <v>8353</v>
      </c>
      <c r="S555" s="23">
        <f t="shared" si="50"/>
        <v>41927.71980324074</v>
      </c>
      <c r="T555" s="23">
        <f t="shared" si="51"/>
        <v>41957.761469907404</v>
      </c>
      <c r="U555" s="3">
        <f t="shared" si="52"/>
        <v>2014</v>
      </c>
      <c r="V555" s="25">
        <f t="shared" si="53"/>
        <v>41927.71980324074</v>
      </c>
    </row>
    <row r="556" spans="1:22" ht="48" x14ac:dyDescent="0.2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3">
        <f t="shared" si="48"/>
        <v>36.590000000000003</v>
      </c>
      <c r="P556" s="3">
        <f t="shared" si="49"/>
        <v>64.36</v>
      </c>
      <c r="Q556" s="3" t="s">
        <v>8352</v>
      </c>
      <c r="R556" s="3" t="s">
        <v>8353</v>
      </c>
      <c r="S556" s="23">
        <f t="shared" si="50"/>
        <v>41901.684861111113</v>
      </c>
      <c r="T556" s="23">
        <f t="shared" si="51"/>
        <v>41931.684861111113</v>
      </c>
      <c r="U556" s="3">
        <f t="shared" si="52"/>
        <v>2014</v>
      </c>
      <c r="V556" s="25">
        <f t="shared" si="53"/>
        <v>41901.684861111113</v>
      </c>
    </row>
    <row r="557" spans="1:22" ht="48" x14ac:dyDescent="0.2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3">
        <f t="shared" si="48"/>
        <v>0</v>
      </c>
      <c r="P557" s="3" t="e">
        <f t="shared" si="49"/>
        <v>#DIV/0!</v>
      </c>
      <c r="Q557" s="3" t="s">
        <v>8352</v>
      </c>
      <c r="R557" s="3" t="s">
        <v>8353</v>
      </c>
      <c r="S557" s="23">
        <f t="shared" si="50"/>
        <v>42503.353506944448</v>
      </c>
      <c r="T557" s="23">
        <f t="shared" si="51"/>
        <v>42533.353506944448</v>
      </c>
      <c r="U557" s="3">
        <f t="shared" si="52"/>
        <v>2016</v>
      </c>
      <c r="V557" s="25">
        <f t="shared" si="53"/>
        <v>42503.353506944448</v>
      </c>
    </row>
    <row r="558" spans="1:22" ht="32" x14ac:dyDescent="0.2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3">
        <f t="shared" si="48"/>
        <v>2.5</v>
      </c>
      <c r="P558" s="3">
        <f t="shared" si="49"/>
        <v>200</v>
      </c>
      <c r="Q558" s="3" t="s">
        <v>8352</v>
      </c>
      <c r="R558" s="3" t="s">
        <v>8353</v>
      </c>
      <c r="S558" s="23">
        <f t="shared" si="50"/>
        <v>42345.860150462962</v>
      </c>
      <c r="T558" s="23">
        <f t="shared" si="51"/>
        <v>42375.860150462962</v>
      </c>
      <c r="U558" s="3">
        <f t="shared" si="52"/>
        <v>2015</v>
      </c>
      <c r="V558" s="25">
        <f t="shared" si="53"/>
        <v>42345.860150462962</v>
      </c>
    </row>
    <row r="559" spans="1:22" ht="48" x14ac:dyDescent="0.2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3">
        <f t="shared" si="48"/>
        <v>0.91</v>
      </c>
      <c r="P559" s="3">
        <f t="shared" si="49"/>
        <v>68.3</v>
      </c>
      <c r="Q559" s="3" t="s">
        <v>8352</v>
      </c>
      <c r="R559" s="3" t="s">
        <v>8353</v>
      </c>
      <c r="S559" s="23">
        <f t="shared" si="50"/>
        <v>42676.942164351851</v>
      </c>
      <c r="T559" s="23">
        <f t="shared" si="51"/>
        <v>42706.983831018515</v>
      </c>
      <c r="U559" s="3">
        <f t="shared" si="52"/>
        <v>2016</v>
      </c>
      <c r="V559" s="25">
        <f t="shared" si="53"/>
        <v>42676.942164351851</v>
      </c>
    </row>
    <row r="560" spans="1:22" ht="48" x14ac:dyDescent="0.2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3">
        <f t="shared" si="48"/>
        <v>0</v>
      </c>
      <c r="P560" s="3" t="e">
        <f t="shared" si="49"/>
        <v>#DIV/0!</v>
      </c>
      <c r="Q560" s="3" t="s">
        <v>8352</v>
      </c>
      <c r="R560" s="3" t="s">
        <v>8353</v>
      </c>
      <c r="S560" s="23">
        <f t="shared" si="50"/>
        <v>42057.883159722223</v>
      </c>
      <c r="T560" s="23">
        <f t="shared" si="51"/>
        <v>42087.841493055559</v>
      </c>
      <c r="U560" s="3">
        <f t="shared" si="52"/>
        <v>2015</v>
      </c>
      <c r="V560" s="25">
        <f t="shared" si="53"/>
        <v>42057.883159722223</v>
      </c>
    </row>
    <row r="561" spans="1:22" ht="64" x14ac:dyDescent="0.2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3">
        <f t="shared" si="48"/>
        <v>0.02</v>
      </c>
      <c r="P561" s="3">
        <f t="shared" si="49"/>
        <v>50</v>
      </c>
      <c r="Q561" s="3" t="s">
        <v>8352</v>
      </c>
      <c r="R561" s="3" t="s">
        <v>8353</v>
      </c>
      <c r="S561" s="23">
        <f t="shared" si="50"/>
        <v>42321.283101851848</v>
      </c>
      <c r="T561" s="23">
        <f t="shared" si="51"/>
        <v>42351.283101851848</v>
      </c>
      <c r="U561" s="3">
        <f t="shared" si="52"/>
        <v>2015</v>
      </c>
      <c r="V561" s="25">
        <f t="shared" si="53"/>
        <v>42321.283101851848</v>
      </c>
    </row>
    <row r="562" spans="1:22" ht="48" x14ac:dyDescent="0.2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3">
        <f t="shared" si="48"/>
        <v>0.01</v>
      </c>
      <c r="P562" s="3">
        <f t="shared" si="49"/>
        <v>4</v>
      </c>
      <c r="Q562" s="3" t="s">
        <v>8352</v>
      </c>
      <c r="R562" s="3" t="s">
        <v>8353</v>
      </c>
      <c r="S562" s="23">
        <f t="shared" si="50"/>
        <v>41960.771354166667</v>
      </c>
      <c r="T562" s="23">
        <f t="shared" si="51"/>
        <v>41990.771354166667</v>
      </c>
      <c r="U562" s="3">
        <f t="shared" si="52"/>
        <v>2014</v>
      </c>
      <c r="V562" s="25">
        <f t="shared" si="53"/>
        <v>41960.771354166667</v>
      </c>
    </row>
    <row r="563" spans="1:22" ht="48" x14ac:dyDescent="0.2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3">
        <f t="shared" si="48"/>
        <v>0.37</v>
      </c>
      <c r="P563" s="3">
        <f t="shared" si="49"/>
        <v>27.5</v>
      </c>
      <c r="Q563" s="3" t="s">
        <v>8352</v>
      </c>
      <c r="R563" s="3" t="s">
        <v>8353</v>
      </c>
      <c r="S563" s="23">
        <f t="shared" si="50"/>
        <v>42268.658715277779</v>
      </c>
      <c r="T563" s="23">
        <f t="shared" si="51"/>
        <v>42303.658715277779</v>
      </c>
      <c r="U563" s="3">
        <f t="shared" si="52"/>
        <v>2015</v>
      </c>
      <c r="V563" s="25">
        <f t="shared" si="53"/>
        <v>42268.658715277779</v>
      </c>
    </row>
    <row r="564" spans="1:22" ht="48" x14ac:dyDescent="0.2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3">
        <f t="shared" si="48"/>
        <v>0</v>
      </c>
      <c r="P564" s="3" t="e">
        <f t="shared" si="49"/>
        <v>#DIV/0!</v>
      </c>
      <c r="Q564" s="3" t="s">
        <v>8352</v>
      </c>
      <c r="R564" s="3" t="s">
        <v>8353</v>
      </c>
      <c r="S564" s="23">
        <f t="shared" si="50"/>
        <v>42692.389062500006</v>
      </c>
      <c r="T564" s="23">
        <f t="shared" si="51"/>
        <v>42722.389062500006</v>
      </c>
      <c r="U564" s="3">
        <f t="shared" si="52"/>
        <v>2016</v>
      </c>
      <c r="V564" s="25">
        <f t="shared" si="53"/>
        <v>42692.389062500006</v>
      </c>
    </row>
    <row r="565" spans="1:22" ht="48" x14ac:dyDescent="0.2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3">
        <f t="shared" si="48"/>
        <v>0.09</v>
      </c>
      <c r="P565" s="3">
        <f t="shared" si="49"/>
        <v>34</v>
      </c>
      <c r="Q565" s="3" t="s">
        <v>8352</v>
      </c>
      <c r="R565" s="3" t="s">
        <v>8353</v>
      </c>
      <c r="S565" s="23">
        <f t="shared" si="50"/>
        <v>42022.069988425923</v>
      </c>
      <c r="T565" s="23">
        <f t="shared" si="51"/>
        <v>42052.069988425923</v>
      </c>
      <c r="U565" s="3">
        <f t="shared" si="52"/>
        <v>2015</v>
      </c>
      <c r="V565" s="25">
        <f t="shared" si="53"/>
        <v>42022.069988425923</v>
      </c>
    </row>
    <row r="566" spans="1:22" ht="64" x14ac:dyDescent="0.2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3">
        <f t="shared" si="48"/>
        <v>0.01</v>
      </c>
      <c r="P566" s="3">
        <f t="shared" si="49"/>
        <v>1</v>
      </c>
      <c r="Q566" s="3" t="s">
        <v>8352</v>
      </c>
      <c r="R566" s="3" t="s">
        <v>8353</v>
      </c>
      <c r="S566" s="23">
        <f t="shared" si="50"/>
        <v>42411.942997685182</v>
      </c>
      <c r="T566" s="23">
        <f t="shared" si="51"/>
        <v>42441.942997685182</v>
      </c>
      <c r="U566" s="3">
        <f t="shared" si="52"/>
        <v>2016</v>
      </c>
      <c r="V566" s="25">
        <f t="shared" si="53"/>
        <v>42411.942997685182</v>
      </c>
    </row>
    <row r="567" spans="1:22" ht="48" x14ac:dyDescent="0.2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3">
        <f t="shared" si="48"/>
        <v>0</v>
      </c>
      <c r="P567" s="3" t="e">
        <f t="shared" si="49"/>
        <v>#DIV/0!</v>
      </c>
      <c r="Q567" s="3" t="s">
        <v>8352</v>
      </c>
      <c r="R567" s="3" t="s">
        <v>8353</v>
      </c>
      <c r="S567" s="23">
        <f t="shared" si="50"/>
        <v>42165.785289351858</v>
      </c>
      <c r="T567" s="23">
        <f t="shared" si="51"/>
        <v>42195.785289351858</v>
      </c>
      <c r="U567" s="3">
        <f t="shared" si="52"/>
        <v>2015</v>
      </c>
      <c r="V567" s="25">
        <f t="shared" si="53"/>
        <v>42165.785289351858</v>
      </c>
    </row>
    <row r="568" spans="1:22" ht="48" x14ac:dyDescent="0.2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3">
        <f t="shared" si="48"/>
        <v>0.02</v>
      </c>
      <c r="P568" s="3">
        <f t="shared" si="49"/>
        <v>1</v>
      </c>
      <c r="Q568" s="3" t="s">
        <v>8352</v>
      </c>
      <c r="R568" s="3" t="s">
        <v>8353</v>
      </c>
      <c r="S568" s="23">
        <f t="shared" si="50"/>
        <v>42535.68440972222</v>
      </c>
      <c r="T568" s="23">
        <f t="shared" si="51"/>
        <v>42565.68440972222</v>
      </c>
      <c r="U568" s="3">
        <f t="shared" si="52"/>
        <v>2016</v>
      </c>
      <c r="V568" s="25">
        <f t="shared" si="53"/>
        <v>42535.68440972222</v>
      </c>
    </row>
    <row r="569" spans="1:22" ht="64" x14ac:dyDescent="0.2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3">
        <f t="shared" si="48"/>
        <v>0</v>
      </c>
      <c r="P569" s="3" t="e">
        <f t="shared" si="49"/>
        <v>#DIV/0!</v>
      </c>
      <c r="Q569" s="3" t="s">
        <v>8352</v>
      </c>
      <c r="R569" s="3" t="s">
        <v>8353</v>
      </c>
      <c r="S569" s="23">
        <f t="shared" si="50"/>
        <v>41975.842523148152</v>
      </c>
      <c r="T569" s="23">
        <f t="shared" si="51"/>
        <v>42005.842523148152</v>
      </c>
      <c r="U569" s="3">
        <f t="shared" si="52"/>
        <v>2014</v>
      </c>
      <c r="V569" s="25">
        <f t="shared" si="53"/>
        <v>41975.842523148152</v>
      </c>
    </row>
    <row r="570" spans="1:22" ht="64" x14ac:dyDescent="0.2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3">
        <f t="shared" si="48"/>
        <v>1</v>
      </c>
      <c r="P570" s="3">
        <f t="shared" si="49"/>
        <v>49</v>
      </c>
      <c r="Q570" s="3" t="s">
        <v>8352</v>
      </c>
      <c r="R570" s="3" t="s">
        <v>8353</v>
      </c>
      <c r="S570" s="23">
        <f t="shared" si="50"/>
        <v>42348.9215625</v>
      </c>
      <c r="T570" s="23">
        <f t="shared" si="51"/>
        <v>42385.458333333328</v>
      </c>
      <c r="U570" s="3">
        <f t="shared" si="52"/>
        <v>2015</v>
      </c>
      <c r="V570" s="25">
        <f t="shared" si="53"/>
        <v>42348.9215625</v>
      </c>
    </row>
    <row r="571" spans="1:22" ht="48" x14ac:dyDescent="0.2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3">
        <f t="shared" si="48"/>
        <v>0.8</v>
      </c>
      <c r="P571" s="3">
        <f t="shared" si="49"/>
        <v>20</v>
      </c>
      <c r="Q571" s="3" t="s">
        <v>8352</v>
      </c>
      <c r="R571" s="3" t="s">
        <v>8353</v>
      </c>
      <c r="S571" s="23">
        <f t="shared" si="50"/>
        <v>42340.847361111111</v>
      </c>
      <c r="T571" s="23">
        <f t="shared" si="51"/>
        <v>42370.847361111111</v>
      </c>
      <c r="U571" s="3">
        <f t="shared" si="52"/>
        <v>2015</v>
      </c>
      <c r="V571" s="25">
        <f t="shared" si="53"/>
        <v>42340.847361111111</v>
      </c>
    </row>
    <row r="572" spans="1:22" ht="32" x14ac:dyDescent="0.2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3">
        <f t="shared" si="48"/>
        <v>0.17</v>
      </c>
      <c r="P572" s="3">
        <f t="shared" si="49"/>
        <v>142</v>
      </c>
      <c r="Q572" s="3" t="s">
        <v>8352</v>
      </c>
      <c r="R572" s="3" t="s">
        <v>8353</v>
      </c>
      <c r="S572" s="23">
        <f t="shared" si="50"/>
        <v>42388.798252314817</v>
      </c>
      <c r="T572" s="23">
        <f t="shared" si="51"/>
        <v>42418.798252314817</v>
      </c>
      <c r="U572" s="3">
        <f t="shared" si="52"/>
        <v>2016</v>
      </c>
      <c r="V572" s="25">
        <f t="shared" si="53"/>
        <v>42388.798252314817</v>
      </c>
    </row>
    <row r="573" spans="1:22" ht="64" x14ac:dyDescent="0.2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3">
        <f t="shared" si="48"/>
        <v>0.42</v>
      </c>
      <c r="P573" s="3">
        <f t="shared" si="49"/>
        <v>53</v>
      </c>
      <c r="Q573" s="3" t="s">
        <v>8352</v>
      </c>
      <c r="R573" s="3" t="s">
        <v>8353</v>
      </c>
      <c r="S573" s="23">
        <f t="shared" si="50"/>
        <v>42192.816238425927</v>
      </c>
      <c r="T573" s="23">
        <f t="shared" si="51"/>
        <v>42212.165972222225</v>
      </c>
      <c r="U573" s="3">
        <f t="shared" si="52"/>
        <v>2015</v>
      </c>
      <c r="V573" s="25">
        <f t="shared" si="53"/>
        <v>42192.816238425927</v>
      </c>
    </row>
    <row r="574" spans="1:22" ht="48" x14ac:dyDescent="0.2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3">
        <f t="shared" si="48"/>
        <v>0</v>
      </c>
      <c r="P574" s="3" t="e">
        <f t="shared" si="49"/>
        <v>#DIV/0!</v>
      </c>
      <c r="Q574" s="3" t="s">
        <v>8352</v>
      </c>
      <c r="R574" s="3" t="s">
        <v>8353</v>
      </c>
      <c r="S574" s="23">
        <f t="shared" si="50"/>
        <v>42282.71629629629</v>
      </c>
      <c r="T574" s="23">
        <f t="shared" si="51"/>
        <v>42312.757962962962</v>
      </c>
      <c r="U574" s="3">
        <f t="shared" si="52"/>
        <v>2015</v>
      </c>
      <c r="V574" s="25">
        <f t="shared" si="53"/>
        <v>42282.71629629629</v>
      </c>
    </row>
    <row r="575" spans="1:22" ht="64" x14ac:dyDescent="0.2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3">
        <f t="shared" si="48"/>
        <v>0.39</v>
      </c>
      <c r="P575" s="3">
        <f t="shared" si="49"/>
        <v>38.44</v>
      </c>
      <c r="Q575" s="3" t="s">
        <v>8352</v>
      </c>
      <c r="R575" s="3" t="s">
        <v>8353</v>
      </c>
      <c r="S575" s="23">
        <f t="shared" si="50"/>
        <v>41963.050127314811</v>
      </c>
      <c r="T575" s="23">
        <f t="shared" si="51"/>
        <v>42022.05</v>
      </c>
      <c r="U575" s="3">
        <f t="shared" si="52"/>
        <v>2014</v>
      </c>
      <c r="V575" s="25">
        <f t="shared" si="53"/>
        <v>41963.050127314811</v>
      </c>
    </row>
    <row r="576" spans="1:22" ht="48" x14ac:dyDescent="0.2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3">
        <f t="shared" si="48"/>
        <v>0.72</v>
      </c>
      <c r="P576" s="3">
        <f t="shared" si="49"/>
        <v>20</v>
      </c>
      <c r="Q576" s="3" t="s">
        <v>8352</v>
      </c>
      <c r="R576" s="3" t="s">
        <v>8353</v>
      </c>
      <c r="S576" s="23">
        <f t="shared" si="50"/>
        <v>42632.443368055552</v>
      </c>
      <c r="T576" s="23">
        <f t="shared" si="51"/>
        <v>42662.443368055552</v>
      </c>
      <c r="U576" s="3">
        <f t="shared" si="52"/>
        <v>2016</v>
      </c>
      <c r="V576" s="25">
        <f t="shared" si="53"/>
        <v>42632.443368055552</v>
      </c>
    </row>
    <row r="577" spans="1:22" ht="64" x14ac:dyDescent="0.2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3">
        <f t="shared" si="48"/>
        <v>0.43</v>
      </c>
      <c r="P577" s="3">
        <f t="shared" si="49"/>
        <v>64.75</v>
      </c>
      <c r="Q577" s="3" t="s">
        <v>8352</v>
      </c>
      <c r="R577" s="3" t="s">
        <v>8353</v>
      </c>
      <c r="S577" s="23">
        <f t="shared" si="50"/>
        <v>42138.692627314813</v>
      </c>
      <c r="T577" s="23">
        <f t="shared" si="51"/>
        <v>42168.692627314813</v>
      </c>
      <c r="U577" s="3">
        <f t="shared" si="52"/>
        <v>2015</v>
      </c>
      <c r="V577" s="25">
        <f t="shared" si="53"/>
        <v>42138.692627314813</v>
      </c>
    </row>
    <row r="578" spans="1:22" ht="48" x14ac:dyDescent="0.2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3">
        <f t="shared" si="48"/>
        <v>0</v>
      </c>
      <c r="P578" s="3">
        <f t="shared" si="49"/>
        <v>1</v>
      </c>
      <c r="Q578" s="3" t="s">
        <v>8352</v>
      </c>
      <c r="R578" s="3" t="s">
        <v>8353</v>
      </c>
      <c r="S578" s="23">
        <f t="shared" si="50"/>
        <v>42031.471666666665</v>
      </c>
      <c r="T578" s="23">
        <f t="shared" si="51"/>
        <v>42091.43</v>
      </c>
      <c r="U578" s="3">
        <f t="shared" si="52"/>
        <v>2015</v>
      </c>
      <c r="V578" s="25">
        <f t="shared" si="53"/>
        <v>42031.471666666665</v>
      </c>
    </row>
    <row r="579" spans="1:22" ht="48" x14ac:dyDescent="0.2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3">
        <f t="shared" ref="O579:O642" si="54">ROUND((E579/D579)*100,2)</f>
        <v>0.2</v>
      </c>
      <c r="P579" s="3">
        <f t="shared" ref="P579:P642" si="55">ROUND(E579/L579,2)</f>
        <v>10</v>
      </c>
      <c r="Q579" s="3" t="s">
        <v>8352</v>
      </c>
      <c r="R579" s="3" t="s">
        <v>8353</v>
      </c>
      <c r="S579" s="23">
        <f t="shared" ref="S579:S642" si="56">(((J579/60)/60)/24)+DATE(1970,1,1)</f>
        <v>42450.589143518519</v>
      </c>
      <c r="T579" s="23">
        <f t="shared" ref="T579:T642" si="57">(((I579/60)/60)/24)+DATE(1970,1,1)</f>
        <v>42510.589143518519</v>
      </c>
      <c r="U579" s="3">
        <f t="shared" ref="U579:U642" si="58">YEAR(S579)</f>
        <v>2016</v>
      </c>
      <c r="V579" s="25">
        <f t="shared" ref="V579:V642" si="59">S579</f>
        <v>42450.589143518519</v>
      </c>
    </row>
    <row r="580" spans="1:22" ht="32" x14ac:dyDescent="0.2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3">
        <f t="shared" si="54"/>
        <v>0.01</v>
      </c>
      <c r="P580" s="3">
        <f t="shared" si="55"/>
        <v>2</v>
      </c>
      <c r="Q580" s="3" t="s">
        <v>8352</v>
      </c>
      <c r="R580" s="3" t="s">
        <v>8353</v>
      </c>
      <c r="S580" s="23">
        <f t="shared" si="56"/>
        <v>42230.578622685185</v>
      </c>
      <c r="T580" s="23">
        <f t="shared" si="57"/>
        <v>42254.578622685185</v>
      </c>
      <c r="U580" s="3">
        <f t="shared" si="58"/>
        <v>2015</v>
      </c>
      <c r="V580" s="25">
        <f t="shared" si="59"/>
        <v>42230.578622685185</v>
      </c>
    </row>
    <row r="581" spans="1:22" ht="32" x14ac:dyDescent="0.2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3">
        <f t="shared" si="54"/>
        <v>1.46</v>
      </c>
      <c r="P581" s="3">
        <f t="shared" si="55"/>
        <v>35</v>
      </c>
      <c r="Q581" s="3" t="s">
        <v>8352</v>
      </c>
      <c r="R581" s="3" t="s">
        <v>8353</v>
      </c>
      <c r="S581" s="23">
        <f t="shared" si="56"/>
        <v>41968.852118055554</v>
      </c>
      <c r="T581" s="23">
        <f t="shared" si="57"/>
        <v>41998.852118055554</v>
      </c>
      <c r="U581" s="3">
        <f t="shared" si="58"/>
        <v>2014</v>
      </c>
      <c r="V581" s="25">
        <f t="shared" si="59"/>
        <v>41968.852118055554</v>
      </c>
    </row>
    <row r="582" spans="1:22" ht="48" x14ac:dyDescent="0.2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3">
        <f t="shared" si="54"/>
        <v>0.03</v>
      </c>
      <c r="P582" s="3">
        <f t="shared" si="55"/>
        <v>1</v>
      </c>
      <c r="Q582" s="3" t="s">
        <v>8352</v>
      </c>
      <c r="R582" s="3" t="s">
        <v>8353</v>
      </c>
      <c r="S582" s="23">
        <f t="shared" si="56"/>
        <v>42605.908182870371</v>
      </c>
      <c r="T582" s="23">
        <f t="shared" si="57"/>
        <v>42635.908182870371</v>
      </c>
      <c r="U582" s="3">
        <f t="shared" si="58"/>
        <v>2016</v>
      </c>
      <c r="V582" s="25">
        <f t="shared" si="59"/>
        <v>42605.908182870371</v>
      </c>
    </row>
    <row r="583" spans="1:22" ht="48" x14ac:dyDescent="0.2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3">
        <f t="shared" si="54"/>
        <v>0</v>
      </c>
      <c r="P583" s="3" t="e">
        <f t="shared" si="55"/>
        <v>#DIV/0!</v>
      </c>
      <c r="Q583" s="3" t="s">
        <v>8352</v>
      </c>
      <c r="R583" s="3" t="s">
        <v>8353</v>
      </c>
      <c r="S583" s="23">
        <f t="shared" si="56"/>
        <v>42188.012777777782</v>
      </c>
      <c r="T583" s="23">
        <f t="shared" si="57"/>
        <v>42218.012777777782</v>
      </c>
      <c r="U583" s="3">
        <f t="shared" si="58"/>
        <v>2015</v>
      </c>
      <c r="V583" s="25">
        <f t="shared" si="59"/>
        <v>42188.012777777782</v>
      </c>
    </row>
    <row r="584" spans="1:22" ht="64" x14ac:dyDescent="0.2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3">
        <f t="shared" si="54"/>
        <v>0</v>
      </c>
      <c r="P584" s="3" t="e">
        <f t="shared" si="55"/>
        <v>#DIV/0!</v>
      </c>
      <c r="Q584" s="3" t="s">
        <v>8352</v>
      </c>
      <c r="R584" s="3" t="s">
        <v>8353</v>
      </c>
      <c r="S584" s="23">
        <f t="shared" si="56"/>
        <v>42055.739803240736</v>
      </c>
      <c r="T584" s="23">
        <f t="shared" si="57"/>
        <v>42078.75</v>
      </c>
      <c r="U584" s="3">
        <f t="shared" si="58"/>
        <v>2015</v>
      </c>
      <c r="V584" s="25">
        <f t="shared" si="59"/>
        <v>42055.739803240736</v>
      </c>
    </row>
    <row r="585" spans="1:22" ht="48" x14ac:dyDescent="0.2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3">
        <f t="shared" si="54"/>
        <v>0.01</v>
      </c>
      <c r="P585" s="3">
        <f t="shared" si="55"/>
        <v>1</v>
      </c>
      <c r="Q585" s="3" t="s">
        <v>8352</v>
      </c>
      <c r="R585" s="3" t="s">
        <v>8353</v>
      </c>
      <c r="S585" s="23">
        <f t="shared" si="56"/>
        <v>42052.93850694444</v>
      </c>
      <c r="T585" s="23">
        <f t="shared" si="57"/>
        <v>42082.896840277783</v>
      </c>
      <c r="U585" s="3">
        <f t="shared" si="58"/>
        <v>2015</v>
      </c>
      <c r="V585" s="25">
        <f t="shared" si="59"/>
        <v>42052.93850694444</v>
      </c>
    </row>
    <row r="586" spans="1:22" ht="48" x14ac:dyDescent="0.2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3">
        <f t="shared" si="54"/>
        <v>1</v>
      </c>
      <c r="P586" s="3">
        <f t="shared" si="55"/>
        <v>5</v>
      </c>
      <c r="Q586" s="3" t="s">
        <v>8352</v>
      </c>
      <c r="R586" s="3" t="s">
        <v>8353</v>
      </c>
      <c r="S586" s="23">
        <f t="shared" si="56"/>
        <v>42049.716620370367</v>
      </c>
      <c r="T586" s="23">
        <f t="shared" si="57"/>
        <v>42079.674953703703</v>
      </c>
      <c r="U586" s="3">
        <f t="shared" si="58"/>
        <v>2015</v>
      </c>
      <c r="V586" s="25">
        <f t="shared" si="59"/>
        <v>42049.716620370367</v>
      </c>
    </row>
    <row r="587" spans="1:22" ht="48" x14ac:dyDescent="0.2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3">
        <f t="shared" si="54"/>
        <v>0</v>
      </c>
      <c r="P587" s="3" t="e">
        <f t="shared" si="55"/>
        <v>#DIV/0!</v>
      </c>
      <c r="Q587" s="3" t="s">
        <v>8352</v>
      </c>
      <c r="R587" s="3" t="s">
        <v>8353</v>
      </c>
      <c r="S587" s="23">
        <f t="shared" si="56"/>
        <v>42283.3909375</v>
      </c>
      <c r="T587" s="23">
        <f t="shared" si="57"/>
        <v>42339</v>
      </c>
      <c r="U587" s="3">
        <f t="shared" si="58"/>
        <v>2015</v>
      </c>
      <c r="V587" s="25">
        <f t="shared" si="59"/>
        <v>42283.3909375</v>
      </c>
    </row>
    <row r="588" spans="1:22" ht="48" x14ac:dyDescent="0.2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3">
        <f t="shared" si="54"/>
        <v>0.56000000000000005</v>
      </c>
      <c r="P588" s="3">
        <f t="shared" si="55"/>
        <v>14</v>
      </c>
      <c r="Q588" s="3" t="s">
        <v>8352</v>
      </c>
      <c r="R588" s="3" t="s">
        <v>8353</v>
      </c>
      <c r="S588" s="23">
        <f t="shared" si="56"/>
        <v>42020.854247685187</v>
      </c>
      <c r="T588" s="23">
        <f t="shared" si="57"/>
        <v>42050.854247685187</v>
      </c>
      <c r="U588" s="3">
        <f t="shared" si="58"/>
        <v>2015</v>
      </c>
      <c r="V588" s="25">
        <f t="shared" si="59"/>
        <v>42020.854247685187</v>
      </c>
    </row>
    <row r="589" spans="1:22" ht="80" x14ac:dyDescent="0.2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3">
        <f t="shared" si="54"/>
        <v>9.08</v>
      </c>
      <c r="P589" s="3">
        <f t="shared" si="55"/>
        <v>389.29</v>
      </c>
      <c r="Q589" s="3" t="s">
        <v>8352</v>
      </c>
      <c r="R589" s="3" t="s">
        <v>8353</v>
      </c>
      <c r="S589" s="23">
        <f t="shared" si="56"/>
        <v>42080.757326388892</v>
      </c>
      <c r="T589" s="23">
        <f t="shared" si="57"/>
        <v>42110.757326388892</v>
      </c>
      <c r="U589" s="3">
        <f t="shared" si="58"/>
        <v>2015</v>
      </c>
      <c r="V589" s="25">
        <f t="shared" si="59"/>
        <v>42080.757326388892</v>
      </c>
    </row>
    <row r="590" spans="1:22" ht="48" x14ac:dyDescent="0.2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3">
        <f t="shared" si="54"/>
        <v>3.34</v>
      </c>
      <c r="P590" s="3">
        <f t="shared" si="55"/>
        <v>150.5</v>
      </c>
      <c r="Q590" s="3" t="s">
        <v>8352</v>
      </c>
      <c r="R590" s="3" t="s">
        <v>8353</v>
      </c>
      <c r="S590" s="23">
        <f t="shared" si="56"/>
        <v>42631.769513888896</v>
      </c>
      <c r="T590" s="23">
        <f t="shared" si="57"/>
        <v>42691.811180555553</v>
      </c>
      <c r="U590" s="3">
        <f t="shared" si="58"/>
        <v>2016</v>
      </c>
      <c r="V590" s="25">
        <f t="shared" si="59"/>
        <v>42631.769513888896</v>
      </c>
    </row>
    <row r="591" spans="1:22" ht="18" x14ac:dyDescent="0.2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3">
        <f t="shared" si="54"/>
        <v>0.01</v>
      </c>
      <c r="P591" s="3">
        <f t="shared" si="55"/>
        <v>1</v>
      </c>
      <c r="Q591" s="3" t="s">
        <v>8352</v>
      </c>
      <c r="R591" s="3" t="s">
        <v>8353</v>
      </c>
      <c r="S591" s="23">
        <f t="shared" si="56"/>
        <v>42178.614571759259</v>
      </c>
      <c r="T591" s="23">
        <f t="shared" si="57"/>
        <v>42193.614571759259</v>
      </c>
      <c r="U591" s="3">
        <f t="shared" si="58"/>
        <v>2015</v>
      </c>
      <c r="V591" s="25">
        <f t="shared" si="59"/>
        <v>42178.614571759259</v>
      </c>
    </row>
    <row r="592" spans="1:22" ht="64" x14ac:dyDescent="0.2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3">
        <f t="shared" si="54"/>
        <v>4.46</v>
      </c>
      <c r="P592" s="3">
        <f t="shared" si="55"/>
        <v>24.78</v>
      </c>
      <c r="Q592" s="3" t="s">
        <v>8352</v>
      </c>
      <c r="R592" s="3" t="s">
        <v>8353</v>
      </c>
      <c r="S592" s="23">
        <f t="shared" si="56"/>
        <v>42377.554756944446</v>
      </c>
      <c r="T592" s="23">
        <f t="shared" si="57"/>
        <v>42408.542361111111</v>
      </c>
      <c r="U592" s="3">
        <f t="shared" si="58"/>
        <v>2016</v>
      </c>
      <c r="V592" s="25">
        <f t="shared" si="59"/>
        <v>42377.554756944446</v>
      </c>
    </row>
    <row r="593" spans="1:22" ht="48" x14ac:dyDescent="0.2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3">
        <f t="shared" si="54"/>
        <v>0.06</v>
      </c>
      <c r="P593" s="3">
        <f t="shared" si="55"/>
        <v>30.5</v>
      </c>
      <c r="Q593" s="3" t="s">
        <v>8352</v>
      </c>
      <c r="R593" s="3" t="s">
        <v>8353</v>
      </c>
      <c r="S593" s="23">
        <f t="shared" si="56"/>
        <v>42177.543171296296</v>
      </c>
      <c r="T593" s="23">
        <f t="shared" si="57"/>
        <v>42207.543171296296</v>
      </c>
      <c r="U593" s="3">
        <f t="shared" si="58"/>
        <v>2015</v>
      </c>
      <c r="V593" s="25">
        <f t="shared" si="59"/>
        <v>42177.543171296296</v>
      </c>
    </row>
    <row r="594" spans="1:22" ht="64" x14ac:dyDescent="0.2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3">
        <f t="shared" si="54"/>
        <v>3.33</v>
      </c>
      <c r="P594" s="3">
        <f t="shared" si="55"/>
        <v>250</v>
      </c>
      <c r="Q594" s="3" t="s">
        <v>8352</v>
      </c>
      <c r="R594" s="3" t="s">
        <v>8353</v>
      </c>
      <c r="S594" s="23">
        <f t="shared" si="56"/>
        <v>41946.232175925928</v>
      </c>
      <c r="T594" s="23">
        <f t="shared" si="57"/>
        <v>41976.232175925921</v>
      </c>
      <c r="U594" s="3">
        <f t="shared" si="58"/>
        <v>2014</v>
      </c>
      <c r="V594" s="25">
        <f t="shared" si="59"/>
        <v>41946.232175925928</v>
      </c>
    </row>
    <row r="595" spans="1:22" ht="64" x14ac:dyDescent="0.2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3">
        <f t="shared" si="54"/>
        <v>23</v>
      </c>
      <c r="P595" s="3">
        <f t="shared" si="55"/>
        <v>16.43</v>
      </c>
      <c r="Q595" s="3" t="s">
        <v>8352</v>
      </c>
      <c r="R595" s="3" t="s">
        <v>8353</v>
      </c>
      <c r="S595" s="23">
        <f t="shared" si="56"/>
        <v>42070.677604166667</v>
      </c>
      <c r="T595" s="23">
        <f t="shared" si="57"/>
        <v>42100.635937500003</v>
      </c>
      <c r="U595" s="3">
        <f t="shared" si="58"/>
        <v>2015</v>
      </c>
      <c r="V595" s="25">
        <f t="shared" si="59"/>
        <v>42070.677604166667</v>
      </c>
    </row>
    <row r="596" spans="1:22" ht="32" x14ac:dyDescent="0.2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3">
        <f t="shared" si="54"/>
        <v>0.1</v>
      </c>
      <c r="P596" s="3">
        <f t="shared" si="55"/>
        <v>13</v>
      </c>
      <c r="Q596" s="3" t="s">
        <v>8352</v>
      </c>
      <c r="R596" s="3" t="s">
        <v>8353</v>
      </c>
      <c r="S596" s="23">
        <f t="shared" si="56"/>
        <v>42446.780162037037</v>
      </c>
      <c r="T596" s="23">
        <f t="shared" si="57"/>
        <v>42476.780162037037</v>
      </c>
      <c r="U596" s="3">
        <f t="shared" si="58"/>
        <v>2016</v>
      </c>
      <c r="V596" s="25">
        <f t="shared" si="59"/>
        <v>42446.780162037037</v>
      </c>
    </row>
    <row r="597" spans="1:22" ht="48" x14ac:dyDescent="0.2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3">
        <f t="shared" si="54"/>
        <v>0.43</v>
      </c>
      <c r="P597" s="3">
        <f t="shared" si="55"/>
        <v>53.25</v>
      </c>
      <c r="Q597" s="3" t="s">
        <v>8352</v>
      </c>
      <c r="R597" s="3" t="s">
        <v>8353</v>
      </c>
      <c r="S597" s="23">
        <f t="shared" si="56"/>
        <v>42083.069884259254</v>
      </c>
      <c r="T597" s="23">
        <f t="shared" si="57"/>
        <v>42128.069884259254</v>
      </c>
      <c r="U597" s="3">
        <f t="shared" si="58"/>
        <v>2015</v>
      </c>
      <c r="V597" s="25">
        <f t="shared" si="59"/>
        <v>42083.069884259254</v>
      </c>
    </row>
    <row r="598" spans="1:22" ht="48" x14ac:dyDescent="0.2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3">
        <f t="shared" si="54"/>
        <v>0.03</v>
      </c>
      <c r="P598" s="3">
        <f t="shared" si="55"/>
        <v>3</v>
      </c>
      <c r="Q598" s="3" t="s">
        <v>8352</v>
      </c>
      <c r="R598" s="3" t="s">
        <v>8353</v>
      </c>
      <c r="S598" s="23">
        <f t="shared" si="56"/>
        <v>42646.896898148145</v>
      </c>
      <c r="T598" s="23">
        <f t="shared" si="57"/>
        <v>42676.896898148145</v>
      </c>
      <c r="U598" s="3">
        <f t="shared" si="58"/>
        <v>2016</v>
      </c>
      <c r="V598" s="25">
        <f t="shared" si="59"/>
        <v>42646.896898148145</v>
      </c>
    </row>
    <row r="599" spans="1:22" ht="48" x14ac:dyDescent="0.2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3">
        <f t="shared" si="54"/>
        <v>0.27</v>
      </c>
      <c r="P599" s="3">
        <f t="shared" si="55"/>
        <v>10</v>
      </c>
      <c r="Q599" s="3" t="s">
        <v>8352</v>
      </c>
      <c r="R599" s="3" t="s">
        <v>8353</v>
      </c>
      <c r="S599" s="23">
        <f t="shared" si="56"/>
        <v>42545.705266203702</v>
      </c>
      <c r="T599" s="23">
        <f t="shared" si="57"/>
        <v>42582.666666666672</v>
      </c>
      <c r="U599" s="3">
        <f t="shared" si="58"/>
        <v>2016</v>
      </c>
      <c r="V599" s="25">
        <f t="shared" si="59"/>
        <v>42545.705266203702</v>
      </c>
    </row>
    <row r="600" spans="1:22" ht="32" x14ac:dyDescent="0.2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3">
        <f t="shared" si="54"/>
        <v>34</v>
      </c>
      <c r="P600" s="3">
        <f t="shared" si="55"/>
        <v>121.43</v>
      </c>
      <c r="Q600" s="3" t="s">
        <v>8352</v>
      </c>
      <c r="R600" s="3" t="s">
        <v>8353</v>
      </c>
      <c r="S600" s="23">
        <f t="shared" si="56"/>
        <v>41948.00209490741</v>
      </c>
      <c r="T600" s="23">
        <f t="shared" si="57"/>
        <v>41978.00209490741</v>
      </c>
      <c r="U600" s="3">
        <f t="shared" si="58"/>
        <v>2014</v>
      </c>
      <c r="V600" s="25">
        <f t="shared" si="59"/>
        <v>41948.00209490741</v>
      </c>
    </row>
    <row r="601" spans="1:22" ht="48" x14ac:dyDescent="0.2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3">
        <f t="shared" si="54"/>
        <v>0.06</v>
      </c>
      <c r="P601" s="3">
        <f t="shared" si="55"/>
        <v>15.5</v>
      </c>
      <c r="Q601" s="3" t="s">
        <v>8352</v>
      </c>
      <c r="R601" s="3" t="s">
        <v>8353</v>
      </c>
      <c r="S601" s="23">
        <f t="shared" si="56"/>
        <v>42047.812523148154</v>
      </c>
      <c r="T601" s="23">
        <f t="shared" si="57"/>
        <v>42071.636111111111</v>
      </c>
      <c r="U601" s="3">
        <f t="shared" si="58"/>
        <v>2015</v>
      </c>
      <c r="V601" s="25">
        <f t="shared" si="59"/>
        <v>42047.812523148154</v>
      </c>
    </row>
    <row r="602" spans="1:22" ht="32" x14ac:dyDescent="0.2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3">
        <f t="shared" si="54"/>
        <v>2</v>
      </c>
      <c r="P602" s="3">
        <f t="shared" si="55"/>
        <v>100</v>
      </c>
      <c r="Q602" s="3" t="s">
        <v>8352</v>
      </c>
      <c r="R602" s="3" t="s">
        <v>8353</v>
      </c>
      <c r="S602" s="23">
        <f t="shared" si="56"/>
        <v>42073.798171296294</v>
      </c>
      <c r="T602" s="23">
        <f t="shared" si="57"/>
        <v>42133.798171296294</v>
      </c>
      <c r="U602" s="3">
        <f t="shared" si="58"/>
        <v>2015</v>
      </c>
      <c r="V602" s="25">
        <f t="shared" si="59"/>
        <v>42073.798171296294</v>
      </c>
    </row>
    <row r="603" spans="1:22" ht="48" x14ac:dyDescent="0.2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3">
        <f t="shared" si="54"/>
        <v>1.4</v>
      </c>
      <c r="P603" s="3">
        <f t="shared" si="55"/>
        <v>23.33</v>
      </c>
      <c r="Q603" s="3" t="s">
        <v>8352</v>
      </c>
      <c r="R603" s="3" t="s">
        <v>8353</v>
      </c>
      <c r="S603" s="23">
        <f t="shared" si="56"/>
        <v>41969.858090277776</v>
      </c>
      <c r="T603" s="23">
        <f t="shared" si="57"/>
        <v>41999.858090277776</v>
      </c>
      <c r="U603" s="3">
        <f t="shared" si="58"/>
        <v>2014</v>
      </c>
      <c r="V603" s="25">
        <f t="shared" si="59"/>
        <v>41969.858090277776</v>
      </c>
    </row>
    <row r="604" spans="1:22" ht="48" x14ac:dyDescent="0.2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3">
        <f t="shared" si="54"/>
        <v>0</v>
      </c>
      <c r="P604" s="3" t="e">
        <f t="shared" si="55"/>
        <v>#DIV/0!</v>
      </c>
      <c r="Q604" s="3" t="s">
        <v>8352</v>
      </c>
      <c r="R604" s="3" t="s">
        <v>8353</v>
      </c>
      <c r="S604" s="23">
        <f t="shared" si="56"/>
        <v>42143.79415509259</v>
      </c>
      <c r="T604" s="23">
        <f t="shared" si="57"/>
        <v>42173.79415509259</v>
      </c>
      <c r="U604" s="3">
        <f t="shared" si="58"/>
        <v>2015</v>
      </c>
      <c r="V604" s="25">
        <f t="shared" si="59"/>
        <v>42143.79415509259</v>
      </c>
    </row>
    <row r="605" spans="1:22" ht="48" x14ac:dyDescent="0.2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3">
        <f t="shared" si="54"/>
        <v>3.93</v>
      </c>
      <c r="P605" s="3">
        <f t="shared" si="55"/>
        <v>45.39</v>
      </c>
      <c r="Q605" s="3" t="s">
        <v>8352</v>
      </c>
      <c r="R605" s="3" t="s">
        <v>8353</v>
      </c>
      <c r="S605" s="23">
        <f t="shared" si="56"/>
        <v>41835.639155092591</v>
      </c>
      <c r="T605" s="23">
        <f t="shared" si="57"/>
        <v>41865.639155092591</v>
      </c>
      <c r="U605" s="3">
        <f t="shared" si="58"/>
        <v>2014</v>
      </c>
      <c r="V605" s="25">
        <f t="shared" si="59"/>
        <v>41835.639155092591</v>
      </c>
    </row>
    <row r="606" spans="1:22" ht="48" x14ac:dyDescent="0.2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3">
        <f t="shared" si="54"/>
        <v>0</v>
      </c>
      <c r="P606" s="3" t="e">
        <f t="shared" si="55"/>
        <v>#DIV/0!</v>
      </c>
      <c r="Q606" s="3" t="s">
        <v>8352</v>
      </c>
      <c r="R606" s="3" t="s">
        <v>8353</v>
      </c>
      <c r="S606" s="23">
        <f t="shared" si="56"/>
        <v>41849.035370370373</v>
      </c>
      <c r="T606" s="23">
        <f t="shared" si="57"/>
        <v>41879.035370370373</v>
      </c>
      <c r="U606" s="3">
        <f t="shared" si="58"/>
        <v>2014</v>
      </c>
      <c r="V606" s="25">
        <f t="shared" si="59"/>
        <v>41849.035370370373</v>
      </c>
    </row>
    <row r="607" spans="1:22" ht="32" x14ac:dyDescent="0.2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3">
        <f t="shared" si="54"/>
        <v>2.62</v>
      </c>
      <c r="P607" s="3">
        <f t="shared" si="55"/>
        <v>16.38</v>
      </c>
      <c r="Q607" s="3" t="s">
        <v>8352</v>
      </c>
      <c r="R607" s="3" t="s">
        <v>8353</v>
      </c>
      <c r="S607" s="23">
        <f t="shared" si="56"/>
        <v>42194.357731481476</v>
      </c>
      <c r="T607" s="23">
        <f t="shared" si="57"/>
        <v>42239.357731481476</v>
      </c>
      <c r="U607" s="3">
        <f t="shared" si="58"/>
        <v>2015</v>
      </c>
      <c r="V607" s="25">
        <f t="shared" si="59"/>
        <v>42194.357731481476</v>
      </c>
    </row>
    <row r="608" spans="1:22" ht="64" x14ac:dyDescent="0.2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3">
        <f t="shared" si="54"/>
        <v>0.2</v>
      </c>
      <c r="P608" s="3">
        <f t="shared" si="55"/>
        <v>10</v>
      </c>
      <c r="Q608" s="3" t="s">
        <v>8352</v>
      </c>
      <c r="R608" s="3" t="s">
        <v>8353</v>
      </c>
      <c r="S608" s="23">
        <f t="shared" si="56"/>
        <v>42102.650567129633</v>
      </c>
      <c r="T608" s="23">
        <f t="shared" si="57"/>
        <v>42148.625</v>
      </c>
      <c r="U608" s="3">
        <f t="shared" si="58"/>
        <v>2015</v>
      </c>
      <c r="V608" s="25">
        <f t="shared" si="59"/>
        <v>42102.650567129633</v>
      </c>
    </row>
    <row r="609" spans="1:22" ht="48" x14ac:dyDescent="0.2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3">
        <f t="shared" si="54"/>
        <v>0</v>
      </c>
      <c r="P609" s="3" t="e">
        <f t="shared" si="55"/>
        <v>#DIV/0!</v>
      </c>
      <c r="Q609" s="3" t="s">
        <v>8352</v>
      </c>
      <c r="R609" s="3" t="s">
        <v>8353</v>
      </c>
      <c r="S609" s="23">
        <f t="shared" si="56"/>
        <v>42300.825648148151</v>
      </c>
      <c r="T609" s="23">
        <f t="shared" si="57"/>
        <v>42330.867314814815</v>
      </c>
      <c r="U609" s="3">
        <f t="shared" si="58"/>
        <v>2015</v>
      </c>
      <c r="V609" s="25">
        <f t="shared" si="59"/>
        <v>42300.825648148151</v>
      </c>
    </row>
    <row r="610" spans="1:22" ht="48" x14ac:dyDescent="0.2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3">
        <f t="shared" si="54"/>
        <v>0.97</v>
      </c>
      <c r="P610" s="3">
        <f t="shared" si="55"/>
        <v>292.2</v>
      </c>
      <c r="Q610" s="3" t="s">
        <v>8352</v>
      </c>
      <c r="R610" s="3" t="s">
        <v>8353</v>
      </c>
      <c r="S610" s="23">
        <f t="shared" si="56"/>
        <v>42140.921064814815</v>
      </c>
      <c r="T610" s="23">
        <f t="shared" si="57"/>
        <v>42170.921064814815</v>
      </c>
      <c r="U610" s="3">
        <f t="shared" si="58"/>
        <v>2015</v>
      </c>
      <c r="V610" s="25">
        <f t="shared" si="59"/>
        <v>42140.921064814815</v>
      </c>
    </row>
    <row r="611" spans="1:22" ht="48" x14ac:dyDescent="0.2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3">
        <f t="shared" si="54"/>
        <v>0.64</v>
      </c>
      <c r="P611" s="3">
        <f t="shared" si="55"/>
        <v>5</v>
      </c>
      <c r="Q611" s="3" t="s">
        <v>8352</v>
      </c>
      <c r="R611" s="3" t="s">
        <v>8353</v>
      </c>
      <c r="S611" s="23">
        <f t="shared" si="56"/>
        <v>42307.034074074079</v>
      </c>
      <c r="T611" s="23">
        <f t="shared" si="57"/>
        <v>42337.075740740736</v>
      </c>
      <c r="U611" s="3">
        <f t="shared" si="58"/>
        <v>2015</v>
      </c>
      <c r="V611" s="25">
        <f t="shared" si="59"/>
        <v>42307.034074074079</v>
      </c>
    </row>
    <row r="612" spans="1:22" ht="48" x14ac:dyDescent="0.2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3">
        <f t="shared" si="54"/>
        <v>0</v>
      </c>
      <c r="P612" s="3" t="e">
        <f t="shared" si="55"/>
        <v>#DIV/0!</v>
      </c>
      <c r="Q612" s="3" t="s">
        <v>8352</v>
      </c>
      <c r="R612" s="3" t="s">
        <v>8353</v>
      </c>
      <c r="S612" s="23">
        <f t="shared" si="56"/>
        <v>42086.83085648148</v>
      </c>
      <c r="T612" s="23">
        <f t="shared" si="57"/>
        <v>42116.83085648148</v>
      </c>
      <c r="U612" s="3">
        <f t="shared" si="58"/>
        <v>2015</v>
      </c>
      <c r="V612" s="25">
        <f t="shared" si="59"/>
        <v>42086.83085648148</v>
      </c>
    </row>
    <row r="613" spans="1:22" ht="48" x14ac:dyDescent="0.2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3">
        <f t="shared" si="54"/>
        <v>0</v>
      </c>
      <c r="P613" s="3" t="e">
        <f t="shared" si="55"/>
        <v>#DIV/0!</v>
      </c>
      <c r="Q613" s="3" t="s">
        <v>8352</v>
      </c>
      <c r="R613" s="3" t="s">
        <v>8353</v>
      </c>
      <c r="S613" s="23">
        <f t="shared" si="56"/>
        <v>42328.560613425929</v>
      </c>
      <c r="T613" s="23">
        <f t="shared" si="57"/>
        <v>42388.560613425929</v>
      </c>
      <c r="U613" s="3">
        <f t="shared" si="58"/>
        <v>2015</v>
      </c>
      <c r="V613" s="25">
        <f t="shared" si="59"/>
        <v>42328.560613425929</v>
      </c>
    </row>
    <row r="614" spans="1:22" ht="32" x14ac:dyDescent="0.2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3">
        <f t="shared" si="54"/>
        <v>0</v>
      </c>
      <c r="P614" s="3" t="e">
        <f t="shared" si="55"/>
        <v>#DIV/0!</v>
      </c>
      <c r="Q614" s="3" t="s">
        <v>8352</v>
      </c>
      <c r="R614" s="3" t="s">
        <v>8353</v>
      </c>
      <c r="S614" s="23">
        <f t="shared" si="56"/>
        <v>42585.031782407401</v>
      </c>
      <c r="T614" s="23">
        <f t="shared" si="57"/>
        <v>42615.031782407401</v>
      </c>
      <c r="U614" s="3">
        <f t="shared" si="58"/>
        <v>2016</v>
      </c>
      <c r="V614" s="25">
        <f t="shared" si="59"/>
        <v>42585.031782407401</v>
      </c>
    </row>
    <row r="615" spans="1:22" ht="48" x14ac:dyDescent="0.2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3">
        <f t="shared" si="54"/>
        <v>21.36</v>
      </c>
      <c r="P615" s="3">
        <f t="shared" si="55"/>
        <v>105.93</v>
      </c>
      <c r="Q615" s="3" t="s">
        <v>8352</v>
      </c>
      <c r="R615" s="3" t="s">
        <v>8353</v>
      </c>
      <c r="S615" s="23">
        <f t="shared" si="56"/>
        <v>42247.496759259258</v>
      </c>
      <c r="T615" s="23">
        <f t="shared" si="57"/>
        <v>42278.207638888889</v>
      </c>
      <c r="U615" s="3">
        <f t="shared" si="58"/>
        <v>2015</v>
      </c>
      <c r="V615" s="25">
        <f t="shared" si="59"/>
        <v>42247.496759259258</v>
      </c>
    </row>
    <row r="616" spans="1:22" ht="48" x14ac:dyDescent="0.2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3">
        <f t="shared" si="54"/>
        <v>0</v>
      </c>
      <c r="P616" s="3" t="e">
        <f t="shared" si="55"/>
        <v>#DIV/0!</v>
      </c>
      <c r="Q616" s="3" t="s">
        <v>8352</v>
      </c>
      <c r="R616" s="3" t="s">
        <v>8353</v>
      </c>
      <c r="S616" s="23">
        <f t="shared" si="56"/>
        <v>42515.061805555553</v>
      </c>
      <c r="T616" s="23">
        <f t="shared" si="57"/>
        <v>42545.061805555553</v>
      </c>
      <c r="U616" s="3">
        <f t="shared" si="58"/>
        <v>2016</v>
      </c>
      <c r="V616" s="25">
        <f t="shared" si="59"/>
        <v>42515.061805555553</v>
      </c>
    </row>
    <row r="617" spans="1:22" ht="48" x14ac:dyDescent="0.2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3">
        <f t="shared" si="54"/>
        <v>0</v>
      </c>
      <c r="P617" s="3" t="e">
        <f t="shared" si="55"/>
        <v>#DIV/0!</v>
      </c>
      <c r="Q617" s="3" t="s">
        <v>8352</v>
      </c>
      <c r="R617" s="3" t="s">
        <v>8353</v>
      </c>
      <c r="S617" s="23">
        <f t="shared" si="56"/>
        <v>42242.122210648144</v>
      </c>
      <c r="T617" s="23">
        <f t="shared" si="57"/>
        <v>42272.122210648144</v>
      </c>
      <c r="U617" s="3">
        <f t="shared" si="58"/>
        <v>2015</v>
      </c>
      <c r="V617" s="25">
        <f t="shared" si="59"/>
        <v>42242.122210648144</v>
      </c>
    </row>
    <row r="618" spans="1:22" ht="48" x14ac:dyDescent="0.2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3">
        <f t="shared" si="54"/>
        <v>0</v>
      </c>
      <c r="P618" s="3" t="e">
        <f t="shared" si="55"/>
        <v>#DIV/0!</v>
      </c>
      <c r="Q618" s="3" t="s">
        <v>8352</v>
      </c>
      <c r="R618" s="3" t="s">
        <v>8353</v>
      </c>
      <c r="S618" s="23">
        <f t="shared" si="56"/>
        <v>42761.376238425932</v>
      </c>
      <c r="T618" s="23">
        <f t="shared" si="57"/>
        <v>42791.376238425932</v>
      </c>
      <c r="U618" s="3">
        <f t="shared" si="58"/>
        <v>2017</v>
      </c>
      <c r="V618" s="25">
        <f t="shared" si="59"/>
        <v>42761.376238425932</v>
      </c>
    </row>
    <row r="619" spans="1:22" ht="64" x14ac:dyDescent="0.2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3">
        <f t="shared" si="54"/>
        <v>3</v>
      </c>
      <c r="P619" s="3">
        <f t="shared" si="55"/>
        <v>20</v>
      </c>
      <c r="Q619" s="3" t="s">
        <v>8352</v>
      </c>
      <c r="R619" s="3" t="s">
        <v>8353</v>
      </c>
      <c r="S619" s="23">
        <f t="shared" si="56"/>
        <v>42087.343090277776</v>
      </c>
      <c r="T619" s="23">
        <f t="shared" si="57"/>
        <v>42132.343090277776</v>
      </c>
      <c r="U619" s="3">
        <f t="shared" si="58"/>
        <v>2015</v>
      </c>
      <c r="V619" s="25">
        <f t="shared" si="59"/>
        <v>42087.343090277776</v>
      </c>
    </row>
    <row r="620" spans="1:22" ht="48" x14ac:dyDescent="0.2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3">
        <f t="shared" si="54"/>
        <v>0</v>
      </c>
      <c r="P620" s="3" t="e">
        <f t="shared" si="55"/>
        <v>#DIV/0!</v>
      </c>
      <c r="Q620" s="3" t="s">
        <v>8352</v>
      </c>
      <c r="R620" s="3" t="s">
        <v>8353</v>
      </c>
      <c r="S620" s="23">
        <f t="shared" si="56"/>
        <v>42317.810219907406</v>
      </c>
      <c r="T620" s="23">
        <f t="shared" si="57"/>
        <v>42347.810219907406</v>
      </c>
      <c r="U620" s="3">
        <f t="shared" si="58"/>
        <v>2015</v>
      </c>
      <c r="V620" s="25">
        <f t="shared" si="59"/>
        <v>42317.810219907406</v>
      </c>
    </row>
    <row r="621" spans="1:22" ht="32" x14ac:dyDescent="0.2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3">
        <f t="shared" si="54"/>
        <v>0</v>
      </c>
      <c r="P621" s="3">
        <f t="shared" si="55"/>
        <v>1</v>
      </c>
      <c r="Q621" s="3" t="s">
        <v>8352</v>
      </c>
      <c r="R621" s="3" t="s">
        <v>8353</v>
      </c>
      <c r="S621" s="23">
        <f t="shared" si="56"/>
        <v>41908.650347222225</v>
      </c>
      <c r="T621" s="23">
        <f t="shared" si="57"/>
        <v>41968.692013888889</v>
      </c>
      <c r="U621" s="3">
        <f t="shared" si="58"/>
        <v>2014</v>
      </c>
      <c r="V621" s="25">
        <f t="shared" si="59"/>
        <v>41908.650347222225</v>
      </c>
    </row>
    <row r="622" spans="1:22" ht="48" x14ac:dyDescent="0.2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3">
        <f t="shared" si="54"/>
        <v>1</v>
      </c>
      <c r="P622" s="3">
        <f t="shared" si="55"/>
        <v>300</v>
      </c>
      <c r="Q622" s="3" t="s">
        <v>8352</v>
      </c>
      <c r="R622" s="3" t="s">
        <v>8353</v>
      </c>
      <c r="S622" s="23">
        <f t="shared" si="56"/>
        <v>41831.716874999998</v>
      </c>
      <c r="T622" s="23">
        <f t="shared" si="57"/>
        <v>41876.716874999998</v>
      </c>
      <c r="U622" s="3">
        <f t="shared" si="58"/>
        <v>2014</v>
      </c>
      <c r="V622" s="25">
        <f t="shared" si="59"/>
        <v>41831.716874999998</v>
      </c>
    </row>
    <row r="623" spans="1:22" ht="64" x14ac:dyDescent="0.2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3">
        <f t="shared" si="54"/>
        <v>1.04</v>
      </c>
      <c r="P623" s="3">
        <f t="shared" si="55"/>
        <v>87</v>
      </c>
      <c r="Q623" s="3" t="s">
        <v>8352</v>
      </c>
      <c r="R623" s="3" t="s">
        <v>8353</v>
      </c>
      <c r="S623" s="23">
        <f t="shared" si="56"/>
        <v>42528.987696759257</v>
      </c>
      <c r="T623" s="23">
        <f t="shared" si="57"/>
        <v>42558.987696759257</v>
      </c>
      <c r="U623" s="3">
        <f t="shared" si="58"/>
        <v>2016</v>
      </c>
      <c r="V623" s="25">
        <f t="shared" si="59"/>
        <v>42528.987696759257</v>
      </c>
    </row>
    <row r="624" spans="1:22" ht="64" x14ac:dyDescent="0.2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3">
        <f t="shared" si="54"/>
        <v>5.68</v>
      </c>
      <c r="P624" s="3">
        <f t="shared" si="55"/>
        <v>37.89</v>
      </c>
      <c r="Q624" s="3" t="s">
        <v>8352</v>
      </c>
      <c r="R624" s="3" t="s">
        <v>8353</v>
      </c>
      <c r="S624" s="23">
        <f t="shared" si="56"/>
        <v>42532.774745370371</v>
      </c>
      <c r="T624" s="23">
        <f t="shared" si="57"/>
        <v>42552.774745370371</v>
      </c>
      <c r="U624" s="3">
        <f t="shared" si="58"/>
        <v>2016</v>
      </c>
      <c r="V624" s="25">
        <f t="shared" si="59"/>
        <v>42532.774745370371</v>
      </c>
    </row>
    <row r="625" spans="1:22" ht="64" x14ac:dyDescent="0.2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3">
        <f t="shared" si="54"/>
        <v>0</v>
      </c>
      <c r="P625" s="3" t="e">
        <f t="shared" si="55"/>
        <v>#DIV/0!</v>
      </c>
      <c r="Q625" s="3" t="s">
        <v>8352</v>
      </c>
      <c r="R625" s="3" t="s">
        <v>8353</v>
      </c>
      <c r="S625" s="23">
        <f t="shared" si="56"/>
        <v>42122.009224537032</v>
      </c>
      <c r="T625" s="23">
        <f t="shared" si="57"/>
        <v>42152.009224537032</v>
      </c>
      <c r="U625" s="3">
        <f t="shared" si="58"/>
        <v>2015</v>
      </c>
      <c r="V625" s="25">
        <f t="shared" si="59"/>
        <v>42122.009224537032</v>
      </c>
    </row>
    <row r="626" spans="1:22" ht="48" x14ac:dyDescent="0.2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3">
        <f t="shared" si="54"/>
        <v>0</v>
      </c>
      <c r="P626" s="3" t="e">
        <f t="shared" si="55"/>
        <v>#DIV/0!</v>
      </c>
      <c r="Q626" s="3" t="s">
        <v>8352</v>
      </c>
      <c r="R626" s="3" t="s">
        <v>8353</v>
      </c>
      <c r="S626" s="23">
        <f t="shared" si="56"/>
        <v>42108.988900462966</v>
      </c>
      <c r="T626" s="23">
        <f t="shared" si="57"/>
        <v>42138.988900462966</v>
      </c>
      <c r="U626" s="3">
        <f t="shared" si="58"/>
        <v>2015</v>
      </c>
      <c r="V626" s="25">
        <f t="shared" si="59"/>
        <v>42108.988900462966</v>
      </c>
    </row>
    <row r="627" spans="1:22" ht="48" x14ac:dyDescent="0.2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3">
        <f t="shared" si="54"/>
        <v>0</v>
      </c>
      <c r="P627" s="3" t="e">
        <f t="shared" si="55"/>
        <v>#DIV/0!</v>
      </c>
      <c r="Q627" s="3" t="s">
        <v>8352</v>
      </c>
      <c r="R627" s="3" t="s">
        <v>8353</v>
      </c>
      <c r="S627" s="23">
        <f t="shared" si="56"/>
        <v>42790.895567129628</v>
      </c>
      <c r="T627" s="23">
        <f t="shared" si="57"/>
        <v>42820.853900462964</v>
      </c>
      <c r="U627" s="3">
        <f t="shared" si="58"/>
        <v>2017</v>
      </c>
      <c r="V627" s="25">
        <f t="shared" si="59"/>
        <v>42790.895567129628</v>
      </c>
    </row>
    <row r="628" spans="1:22" ht="48" x14ac:dyDescent="0.2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3">
        <f t="shared" si="54"/>
        <v>17.38</v>
      </c>
      <c r="P628" s="3">
        <f t="shared" si="55"/>
        <v>111.41</v>
      </c>
      <c r="Q628" s="3" t="s">
        <v>8352</v>
      </c>
      <c r="R628" s="3" t="s">
        <v>8353</v>
      </c>
      <c r="S628" s="23">
        <f t="shared" si="56"/>
        <v>42198.559479166666</v>
      </c>
      <c r="T628" s="23">
        <f t="shared" si="57"/>
        <v>42231.556944444441</v>
      </c>
      <c r="U628" s="3">
        <f t="shared" si="58"/>
        <v>2015</v>
      </c>
      <c r="V628" s="25">
        <f t="shared" si="59"/>
        <v>42198.559479166666</v>
      </c>
    </row>
    <row r="629" spans="1:22" ht="48" x14ac:dyDescent="0.2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3">
        <f t="shared" si="54"/>
        <v>0.02</v>
      </c>
      <c r="P629" s="3">
        <f t="shared" si="55"/>
        <v>90</v>
      </c>
      <c r="Q629" s="3" t="s">
        <v>8352</v>
      </c>
      <c r="R629" s="3" t="s">
        <v>8353</v>
      </c>
      <c r="S629" s="23">
        <f t="shared" si="56"/>
        <v>42384.306840277779</v>
      </c>
      <c r="T629" s="23">
        <f t="shared" si="57"/>
        <v>42443.958333333328</v>
      </c>
      <c r="U629" s="3">
        <f t="shared" si="58"/>
        <v>2016</v>
      </c>
      <c r="V629" s="25">
        <f t="shared" si="59"/>
        <v>42384.306840277779</v>
      </c>
    </row>
    <row r="630" spans="1:22" ht="48" x14ac:dyDescent="0.2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3">
        <f t="shared" si="54"/>
        <v>0</v>
      </c>
      <c r="P630" s="3" t="e">
        <f t="shared" si="55"/>
        <v>#DIV/0!</v>
      </c>
      <c r="Q630" s="3" t="s">
        <v>8352</v>
      </c>
      <c r="R630" s="3" t="s">
        <v>8353</v>
      </c>
      <c r="S630" s="23">
        <f t="shared" si="56"/>
        <v>41803.692789351851</v>
      </c>
      <c r="T630" s="23">
        <f t="shared" si="57"/>
        <v>41833.692789351851</v>
      </c>
      <c r="U630" s="3">
        <f t="shared" si="58"/>
        <v>2014</v>
      </c>
      <c r="V630" s="25">
        <f t="shared" si="59"/>
        <v>41803.692789351851</v>
      </c>
    </row>
    <row r="631" spans="1:22" ht="48" x14ac:dyDescent="0.2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3">
        <f t="shared" si="54"/>
        <v>0.18</v>
      </c>
      <c r="P631" s="3">
        <f t="shared" si="55"/>
        <v>116.67</v>
      </c>
      <c r="Q631" s="3" t="s">
        <v>8352</v>
      </c>
      <c r="R631" s="3" t="s">
        <v>8353</v>
      </c>
      <c r="S631" s="23">
        <f t="shared" si="56"/>
        <v>42474.637824074074</v>
      </c>
      <c r="T631" s="23">
        <f t="shared" si="57"/>
        <v>42504.637824074074</v>
      </c>
      <c r="U631" s="3">
        <f t="shared" si="58"/>
        <v>2016</v>
      </c>
      <c r="V631" s="25">
        <f t="shared" si="59"/>
        <v>42474.637824074074</v>
      </c>
    </row>
    <row r="632" spans="1:22" ht="64" x14ac:dyDescent="0.2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3">
        <f t="shared" si="54"/>
        <v>0.08</v>
      </c>
      <c r="P632" s="3">
        <f t="shared" si="55"/>
        <v>10</v>
      </c>
      <c r="Q632" s="3" t="s">
        <v>8352</v>
      </c>
      <c r="R632" s="3" t="s">
        <v>8353</v>
      </c>
      <c r="S632" s="23">
        <f t="shared" si="56"/>
        <v>42223.619456018518</v>
      </c>
      <c r="T632" s="23">
        <f t="shared" si="57"/>
        <v>42253.215277777781</v>
      </c>
      <c r="U632" s="3">
        <f t="shared" si="58"/>
        <v>2015</v>
      </c>
      <c r="V632" s="25">
        <f t="shared" si="59"/>
        <v>42223.619456018518</v>
      </c>
    </row>
    <row r="633" spans="1:22" ht="32" x14ac:dyDescent="0.2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3">
        <f t="shared" si="54"/>
        <v>1.38</v>
      </c>
      <c r="P633" s="3">
        <f t="shared" si="55"/>
        <v>76.67</v>
      </c>
      <c r="Q633" s="3" t="s">
        <v>8352</v>
      </c>
      <c r="R633" s="3" t="s">
        <v>8353</v>
      </c>
      <c r="S633" s="23">
        <f t="shared" si="56"/>
        <v>42489.772326388891</v>
      </c>
      <c r="T633" s="23">
        <f t="shared" si="57"/>
        <v>42518.772326388891</v>
      </c>
      <c r="U633" s="3">
        <f t="shared" si="58"/>
        <v>2016</v>
      </c>
      <c r="V633" s="25">
        <f t="shared" si="59"/>
        <v>42489.772326388891</v>
      </c>
    </row>
    <row r="634" spans="1:22" ht="48" x14ac:dyDescent="0.2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3">
        <f t="shared" si="54"/>
        <v>0</v>
      </c>
      <c r="P634" s="3" t="e">
        <f t="shared" si="55"/>
        <v>#DIV/0!</v>
      </c>
      <c r="Q634" s="3" t="s">
        <v>8352</v>
      </c>
      <c r="R634" s="3" t="s">
        <v>8353</v>
      </c>
      <c r="S634" s="23">
        <f t="shared" si="56"/>
        <v>42303.659317129626</v>
      </c>
      <c r="T634" s="23">
        <f t="shared" si="57"/>
        <v>42333.700983796298</v>
      </c>
      <c r="U634" s="3">
        <f t="shared" si="58"/>
        <v>2015</v>
      </c>
      <c r="V634" s="25">
        <f t="shared" si="59"/>
        <v>42303.659317129626</v>
      </c>
    </row>
    <row r="635" spans="1:22" ht="48" x14ac:dyDescent="0.2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3">
        <f t="shared" si="54"/>
        <v>12.45</v>
      </c>
      <c r="P635" s="3">
        <f t="shared" si="55"/>
        <v>49.8</v>
      </c>
      <c r="Q635" s="3" t="s">
        <v>8352</v>
      </c>
      <c r="R635" s="3" t="s">
        <v>8353</v>
      </c>
      <c r="S635" s="23">
        <f t="shared" si="56"/>
        <v>42507.29932870371</v>
      </c>
      <c r="T635" s="23">
        <f t="shared" si="57"/>
        <v>42538.958333333328</v>
      </c>
      <c r="U635" s="3">
        <f t="shared" si="58"/>
        <v>2016</v>
      </c>
      <c r="V635" s="25">
        <f t="shared" si="59"/>
        <v>42507.29932870371</v>
      </c>
    </row>
    <row r="636" spans="1:22" ht="32" x14ac:dyDescent="0.2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3">
        <f t="shared" si="54"/>
        <v>0.02</v>
      </c>
      <c r="P636" s="3">
        <f t="shared" si="55"/>
        <v>1</v>
      </c>
      <c r="Q636" s="3" t="s">
        <v>8352</v>
      </c>
      <c r="R636" s="3" t="s">
        <v>8353</v>
      </c>
      <c r="S636" s="23">
        <f t="shared" si="56"/>
        <v>42031.928576388891</v>
      </c>
      <c r="T636" s="23">
        <f t="shared" si="57"/>
        <v>42061.928576388891</v>
      </c>
      <c r="U636" s="3">
        <f t="shared" si="58"/>
        <v>2015</v>
      </c>
      <c r="V636" s="25">
        <f t="shared" si="59"/>
        <v>42031.928576388891</v>
      </c>
    </row>
    <row r="637" spans="1:22" ht="32" x14ac:dyDescent="0.2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3">
        <f t="shared" si="54"/>
        <v>0.01</v>
      </c>
      <c r="P637" s="3">
        <f t="shared" si="55"/>
        <v>2</v>
      </c>
      <c r="Q637" s="3" t="s">
        <v>8352</v>
      </c>
      <c r="R637" s="3" t="s">
        <v>8353</v>
      </c>
      <c r="S637" s="23">
        <f t="shared" si="56"/>
        <v>42076.092152777783</v>
      </c>
      <c r="T637" s="23">
        <f t="shared" si="57"/>
        <v>42106.092152777783</v>
      </c>
      <c r="U637" s="3">
        <f t="shared" si="58"/>
        <v>2015</v>
      </c>
      <c r="V637" s="25">
        <f t="shared" si="59"/>
        <v>42076.092152777783</v>
      </c>
    </row>
    <row r="638" spans="1:22" ht="48" x14ac:dyDescent="0.2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3">
        <f t="shared" si="54"/>
        <v>0.2</v>
      </c>
      <c r="P638" s="3">
        <f t="shared" si="55"/>
        <v>4</v>
      </c>
      <c r="Q638" s="3" t="s">
        <v>8352</v>
      </c>
      <c r="R638" s="3" t="s">
        <v>8353</v>
      </c>
      <c r="S638" s="23">
        <f t="shared" si="56"/>
        <v>42131.455439814818</v>
      </c>
      <c r="T638" s="23">
        <f t="shared" si="57"/>
        <v>42161.44930555555</v>
      </c>
      <c r="U638" s="3">
        <f t="shared" si="58"/>
        <v>2015</v>
      </c>
      <c r="V638" s="25">
        <f t="shared" si="59"/>
        <v>42131.455439814818</v>
      </c>
    </row>
    <row r="639" spans="1:22" ht="48" x14ac:dyDescent="0.2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3">
        <f t="shared" si="54"/>
        <v>0</v>
      </c>
      <c r="P639" s="3" t="e">
        <f t="shared" si="55"/>
        <v>#DIV/0!</v>
      </c>
      <c r="Q639" s="3" t="s">
        <v>8352</v>
      </c>
      <c r="R639" s="3" t="s">
        <v>8353</v>
      </c>
      <c r="S639" s="23">
        <f t="shared" si="56"/>
        <v>42762.962013888886</v>
      </c>
      <c r="T639" s="23">
        <f t="shared" si="57"/>
        <v>42791.961111111115</v>
      </c>
      <c r="U639" s="3">
        <f t="shared" si="58"/>
        <v>2017</v>
      </c>
      <c r="V639" s="25">
        <f t="shared" si="59"/>
        <v>42762.962013888886</v>
      </c>
    </row>
    <row r="640" spans="1:22" ht="18" x14ac:dyDescent="0.2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3">
        <f t="shared" si="54"/>
        <v>0.01</v>
      </c>
      <c r="P640" s="3">
        <f t="shared" si="55"/>
        <v>3</v>
      </c>
      <c r="Q640" s="3" t="s">
        <v>8352</v>
      </c>
      <c r="R640" s="3" t="s">
        <v>8353</v>
      </c>
      <c r="S640" s="23">
        <f t="shared" si="56"/>
        <v>42759.593310185184</v>
      </c>
      <c r="T640" s="23">
        <f t="shared" si="57"/>
        <v>42819.55164351852</v>
      </c>
      <c r="U640" s="3">
        <f t="shared" si="58"/>
        <v>2017</v>
      </c>
      <c r="V640" s="25">
        <f t="shared" si="59"/>
        <v>42759.593310185184</v>
      </c>
    </row>
    <row r="641" spans="1:22" ht="32" x14ac:dyDescent="0.2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3">
        <f t="shared" si="54"/>
        <v>0</v>
      </c>
      <c r="P641" s="3">
        <f t="shared" si="55"/>
        <v>1</v>
      </c>
      <c r="Q641" s="3" t="s">
        <v>8352</v>
      </c>
      <c r="R641" s="3" t="s">
        <v>8353</v>
      </c>
      <c r="S641" s="23">
        <f t="shared" si="56"/>
        <v>41865.583275462966</v>
      </c>
      <c r="T641" s="23">
        <f t="shared" si="57"/>
        <v>41925.583275462966</v>
      </c>
      <c r="U641" s="3">
        <f t="shared" si="58"/>
        <v>2014</v>
      </c>
      <c r="V641" s="25">
        <f t="shared" si="59"/>
        <v>41865.583275462966</v>
      </c>
    </row>
    <row r="642" spans="1:22" ht="48" x14ac:dyDescent="0.2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3">
        <f t="shared" si="54"/>
        <v>144.29</v>
      </c>
      <c r="P642" s="3">
        <f t="shared" si="55"/>
        <v>50.5</v>
      </c>
      <c r="Q642" s="3" t="s">
        <v>8352</v>
      </c>
      <c r="R642" s="3" t="s">
        <v>8353</v>
      </c>
      <c r="S642" s="23">
        <f t="shared" si="56"/>
        <v>42683.420312500006</v>
      </c>
      <c r="T642" s="23">
        <f t="shared" si="57"/>
        <v>42698.958333333328</v>
      </c>
      <c r="U642" s="3">
        <f t="shared" si="58"/>
        <v>2016</v>
      </c>
      <c r="V642" s="25">
        <f t="shared" si="59"/>
        <v>42683.420312500006</v>
      </c>
    </row>
    <row r="643" spans="1:22" ht="48" x14ac:dyDescent="0.2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3">
        <f t="shared" ref="O643:O706" si="60">ROUND((E643/D643)*100,2)</f>
        <v>119.16</v>
      </c>
      <c r="P643" s="3">
        <f t="shared" ref="P643:P706" si="61">ROUND(E643/L643,2)</f>
        <v>151.32</v>
      </c>
      <c r="Q643" s="3" t="s">
        <v>8352</v>
      </c>
      <c r="R643" s="3" t="s">
        <v>8354</v>
      </c>
      <c r="S643" s="23">
        <f t="shared" ref="S643:S706" si="62">(((J643/60)/60)/24)+DATE(1970,1,1)</f>
        <v>42199.57</v>
      </c>
      <c r="T643" s="23">
        <f t="shared" ref="T643:T706" si="63">(((I643/60)/60)/24)+DATE(1970,1,1)</f>
        <v>42229.57</v>
      </c>
      <c r="U643" s="3">
        <f t="shared" ref="U643:U706" si="64">YEAR(S643)</f>
        <v>2015</v>
      </c>
      <c r="V643" s="25">
        <f t="shared" ref="V643:V706" si="65">S643</f>
        <v>42199.57</v>
      </c>
    </row>
    <row r="644" spans="1:22" ht="48" x14ac:dyDescent="0.2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3">
        <f t="shared" si="60"/>
        <v>1460.49</v>
      </c>
      <c r="P644" s="3">
        <f t="shared" si="61"/>
        <v>134.36000000000001</v>
      </c>
      <c r="Q644" s="3" t="s">
        <v>8352</v>
      </c>
      <c r="R644" s="3" t="s">
        <v>8354</v>
      </c>
      <c r="S644" s="23">
        <f t="shared" si="62"/>
        <v>42199.651319444441</v>
      </c>
      <c r="T644" s="23">
        <f t="shared" si="63"/>
        <v>42235.651319444441</v>
      </c>
      <c r="U644" s="3">
        <f t="shared" si="64"/>
        <v>2015</v>
      </c>
      <c r="V644" s="25">
        <f t="shared" si="65"/>
        <v>42199.651319444441</v>
      </c>
    </row>
    <row r="645" spans="1:22" ht="48" x14ac:dyDescent="0.2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3">
        <f t="shared" si="60"/>
        <v>105.81</v>
      </c>
      <c r="P645" s="3">
        <f t="shared" si="61"/>
        <v>174.03</v>
      </c>
      <c r="Q645" s="3" t="s">
        <v>8352</v>
      </c>
      <c r="R645" s="3" t="s">
        <v>8354</v>
      </c>
      <c r="S645" s="23">
        <f t="shared" si="62"/>
        <v>42100.642071759255</v>
      </c>
      <c r="T645" s="23">
        <f t="shared" si="63"/>
        <v>42155.642071759255</v>
      </c>
      <c r="U645" s="3">
        <f t="shared" si="64"/>
        <v>2015</v>
      </c>
      <c r="V645" s="25">
        <f t="shared" si="65"/>
        <v>42100.642071759255</v>
      </c>
    </row>
    <row r="646" spans="1:22" ht="48" x14ac:dyDescent="0.2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3">
        <f t="shared" si="60"/>
        <v>300.12</v>
      </c>
      <c r="P646" s="3">
        <f t="shared" si="61"/>
        <v>73.489999999999995</v>
      </c>
      <c r="Q646" s="3" t="s">
        <v>8352</v>
      </c>
      <c r="R646" s="3" t="s">
        <v>8354</v>
      </c>
      <c r="S646" s="23">
        <f t="shared" si="62"/>
        <v>41898.665960648148</v>
      </c>
      <c r="T646" s="23">
        <f t="shared" si="63"/>
        <v>41941.041666666664</v>
      </c>
      <c r="U646" s="3">
        <f t="shared" si="64"/>
        <v>2014</v>
      </c>
      <c r="V646" s="25">
        <f t="shared" si="65"/>
        <v>41898.665960648148</v>
      </c>
    </row>
    <row r="647" spans="1:22" ht="32" x14ac:dyDescent="0.2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3">
        <f t="shared" si="60"/>
        <v>278.7</v>
      </c>
      <c r="P647" s="3">
        <f t="shared" si="61"/>
        <v>23.52</v>
      </c>
      <c r="Q647" s="3" t="s">
        <v>8352</v>
      </c>
      <c r="R647" s="3" t="s">
        <v>8354</v>
      </c>
      <c r="S647" s="23">
        <f t="shared" si="62"/>
        <v>42564.026319444441</v>
      </c>
      <c r="T647" s="23">
        <f t="shared" si="63"/>
        <v>42594.026319444441</v>
      </c>
      <c r="U647" s="3">
        <f t="shared" si="64"/>
        <v>2016</v>
      </c>
      <c r="V647" s="25">
        <f t="shared" si="65"/>
        <v>42564.026319444441</v>
      </c>
    </row>
    <row r="648" spans="1:22" ht="48" x14ac:dyDescent="0.2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3">
        <f t="shared" si="60"/>
        <v>131.88</v>
      </c>
      <c r="P648" s="3">
        <f t="shared" si="61"/>
        <v>39.07</v>
      </c>
      <c r="Q648" s="3" t="s">
        <v>8352</v>
      </c>
      <c r="R648" s="3" t="s">
        <v>8354</v>
      </c>
      <c r="S648" s="23">
        <f t="shared" si="62"/>
        <v>41832.852627314816</v>
      </c>
      <c r="T648" s="23">
        <f t="shared" si="63"/>
        <v>41862.852627314816</v>
      </c>
      <c r="U648" s="3">
        <f t="shared" si="64"/>
        <v>2014</v>
      </c>
      <c r="V648" s="25">
        <f t="shared" si="65"/>
        <v>41832.852627314816</v>
      </c>
    </row>
    <row r="649" spans="1:22" ht="64" x14ac:dyDescent="0.2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3">
        <f t="shared" si="60"/>
        <v>107.05</v>
      </c>
      <c r="P649" s="3">
        <f t="shared" si="61"/>
        <v>125.94</v>
      </c>
      <c r="Q649" s="3" t="s">
        <v>8352</v>
      </c>
      <c r="R649" s="3" t="s">
        <v>8354</v>
      </c>
      <c r="S649" s="23">
        <f t="shared" si="62"/>
        <v>42416.767928240741</v>
      </c>
      <c r="T649" s="23">
        <f t="shared" si="63"/>
        <v>42446.726261574076</v>
      </c>
      <c r="U649" s="3">
        <f t="shared" si="64"/>
        <v>2016</v>
      </c>
      <c r="V649" s="25">
        <f t="shared" si="65"/>
        <v>42416.767928240741</v>
      </c>
    </row>
    <row r="650" spans="1:22" ht="32" x14ac:dyDescent="0.2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3">
        <f t="shared" si="60"/>
        <v>126.82</v>
      </c>
      <c r="P650" s="3">
        <f t="shared" si="61"/>
        <v>1644</v>
      </c>
      <c r="Q650" s="3" t="s">
        <v>8352</v>
      </c>
      <c r="R650" s="3" t="s">
        <v>8354</v>
      </c>
      <c r="S650" s="23">
        <f t="shared" si="62"/>
        <v>41891.693379629629</v>
      </c>
      <c r="T650" s="23">
        <f t="shared" si="63"/>
        <v>41926.693379629629</v>
      </c>
      <c r="U650" s="3">
        <f t="shared" si="64"/>
        <v>2014</v>
      </c>
      <c r="V650" s="25">
        <f t="shared" si="65"/>
        <v>41891.693379629629</v>
      </c>
    </row>
    <row r="651" spans="1:22" ht="64" x14ac:dyDescent="0.2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3">
        <f t="shared" si="60"/>
        <v>139.96</v>
      </c>
      <c r="P651" s="3">
        <f t="shared" si="61"/>
        <v>42.67</v>
      </c>
      <c r="Q651" s="3" t="s">
        <v>8352</v>
      </c>
      <c r="R651" s="3" t="s">
        <v>8354</v>
      </c>
      <c r="S651" s="23">
        <f t="shared" si="62"/>
        <v>41877.912187499998</v>
      </c>
      <c r="T651" s="23">
        <f t="shared" si="63"/>
        <v>41898.912187499998</v>
      </c>
      <c r="U651" s="3">
        <f t="shared" si="64"/>
        <v>2014</v>
      </c>
      <c r="V651" s="25">
        <f t="shared" si="65"/>
        <v>41877.912187499998</v>
      </c>
    </row>
    <row r="652" spans="1:22" ht="48" x14ac:dyDescent="0.2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3">
        <f t="shared" si="60"/>
        <v>112.4</v>
      </c>
      <c r="P652" s="3">
        <f t="shared" si="61"/>
        <v>35.130000000000003</v>
      </c>
      <c r="Q652" s="3" t="s">
        <v>8352</v>
      </c>
      <c r="R652" s="3" t="s">
        <v>8354</v>
      </c>
      <c r="S652" s="23">
        <f t="shared" si="62"/>
        <v>41932.036851851852</v>
      </c>
      <c r="T652" s="23">
        <f t="shared" si="63"/>
        <v>41992.078518518523</v>
      </c>
      <c r="U652" s="3">
        <f t="shared" si="64"/>
        <v>2014</v>
      </c>
      <c r="V652" s="25">
        <f t="shared" si="65"/>
        <v>41932.036851851852</v>
      </c>
    </row>
    <row r="653" spans="1:22" ht="48" x14ac:dyDescent="0.2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3">
        <f t="shared" si="60"/>
        <v>100.53</v>
      </c>
      <c r="P653" s="3">
        <f t="shared" si="61"/>
        <v>239.35</v>
      </c>
      <c r="Q653" s="3" t="s">
        <v>8352</v>
      </c>
      <c r="R653" s="3" t="s">
        <v>8354</v>
      </c>
      <c r="S653" s="23">
        <f t="shared" si="62"/>
        <v>41956.017488425925</v>
      </c>
      <c r="T653" s="23">
        <f t="shared" si="63"/>
        <v>41986.017488425925</v>
      </c>
      <c r="U653" s="3">
        <f t="shared" si="64"/>
        <v>2014</v>
      </c>
      <c r="V653" s="25">
        <f t="shared" si="65"/>
        <v>41956.017488425925</v>
      </c>
    </row>
    <row r="654" spans="1:22" ht="64" x14ac:dyDescent="0.2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3">
        <f t="shared" si="60"/>
        <v>100.47</v>
      </c>
      <c r="P654" s="3">
        <f t="shared" si="61"/>
        <v>107.64</v>
      </c>
      <c r="Q654" s="3" t="s">
        <v>8352</v>
      </c>
      <c r="R654" s="3" t="s">
        <v>8354</v>
      </c>
      <c r="S654" s="23">
        <f t="shared" si="62"/>
        <v>42675.690393518518</v>
      </c>
      <c r="T654" s="23">
        <f t="shared" si="63"/>
        <v>42705.732060185182</v>
      </c>
      <c r="U654" s="3">
        <f t="shared" si="64"/>
        <v>2016</v>
      </c>
      <c r="V654" s="25">
        <f t="shared" si="65"/>
        <v>42675.690393518518</v>
      </c>
    </row>
    <row r="655" spans="1:22" ht="64" x14ac:dyDescent="0.2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3">
        <f t="shared" si="60"/>
        <v>141.44999999999999</v>
      </c>
      <c r="P655" s="3">
        <f t="shared" si="61"/>
        <v>95.83</v>
      </c>
      <c r="Q655" s="3" t="s">
        <v>8352</v>
      </c>
      <c r="R655" s="3" t="s">
        <v>8354</v>
      </c>
      <c r="S655" s="23">
        <f t="shared" si="62"/>
        <v>42199.618518518517</v>
      </c>
      <c r="T655" s="23">
        <f t="shared" si="63"/>
        <v>42236.618518518517</v>
      </c>
      <c r="U655" s="3">
        <f t="shared" si="64"/>
        <v>2015</v>
      </c>
      <c r="V655" s="25">
        <f t="shared" si="65"/>
        <v>42199.618518518517</v>
      </c>
    </row>
    <row r="656" spans="1:22" ht="48" x14ac:dyDescent="0.2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3">
        <f t="shared" si="60"/>
        <v>267.29000000000002</v>
      </c>
      <c r="P656" s="3">
        <f t="shared" si="61"/>
        <v>31.66</v>
      </c>
      <c r="Q656" s="3" t="s">
        <v>8352</v>
      </c>
      <c r="R656" s="3" t="s">
        <v>8354</v>
      </c>
      <c r="S656" s="23">
        <f t="shared" si="62"/>
        <v>42163.957326388889</v>
      </c>
      <c r="T656" s="23">
        <f t="shared" si="63"/>
        <v>42193.957326388889</v>
      </c>
      <c r="U656" s="3">
        <f t="shared" si="64"/>
        <v>2015</v>
      </c>
      <c r="V656" s="25">
        <f t="shared" si="65"/>
        <v>42163.957326388889</v>
      </c>
    </row>
    <row r="657" spans="1:22" ht="48" x14ac:dyDescent="0.2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3">
        <f t="shared" si="60"/>
        <v>146.88999999999999</v>
      </c>
      <c r="P657" s="3">
        <f t="shared" si="61"/>
        <v>42.89</v>
      </c>
      <c r="Q657" s="3" t="s">
        <v>8352</v>
      </c>
      <c r="R657" s="3" t="s">
        <v>8354</v>
      </c>
      <c r="S657" s="23">
        <f t="shared" si="62"/>
        <v>42045.957314814819</v>
      </c>
      <c r="T657" s="23">
        <f t="shared" si="63"/>
        <v>42075.915648148148</v>
      </c>
      <c r="U657" s="3">
        <f t="shared" si="64"/>
        <v>2015</v>
      </c>
      <c r="V657" s="25">
        <f t="shared" si="65"/>
        <v>42045.957314814819</v>
      </c>
    </row>
    <row r="658" spans="1:22" ht="48" x14ac:dyDescent="0.2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3">
        <f t="shared" si="60"/>
        <v>213.56</v>
      </c>
      <c r="P658" s="3">
        <f t="shared" si="61"/>
        <v>122.74</v>
      </c>
      <c r="Q658" s="3" t="s">
        <v>8352</v>
      </c>
      <c r="R658" s="3" t="s">
        <v>8354</v>
      </c>
      <c r="S658" s="23">
        <f t="shared" si="62"/>
        <v>42417.804618055554</v>
      </c>
      <c r="T658" s="23">
        <f t="shared" si="63"/>
        <v>42477.762951388882</v>
      </c>
      <c r="U658" s="3">
        <f t="shared" si="64"/>
        <v>2016</v>
      </c>
      <c r="V658" s="25">
        <f t="shared" si="65"/>
        <v>42417.804618055554</v>
      </c>
    </row>
    <row r="659" spans="1:22" ht="48" x14ac:dyDescent="0.2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3">
        <f t="shared" si="60"/>
        <v>125.7</v>
      </c>
      <c r="P659" s="3">
        <f t="shared" si="61"/>
        <v>190.45</v>
      </c>
      <c r="Q659" s="3" t="s">
        <v>8352</v>
      </c>
      <c r="R659" s="3" t="s">
        <v>8354</v>
      </c>
      <c r="S659" s="23">
        <f t="shared" si="62"/>
        <v>42331.84574074074</v>
      </c>
      <c r="T659" s="23">
        <f t="shared" si="63"/>
        <v>42361.84574074074</v>
      </c>
      <c r="U659" s="3">
        <f t="shared" si="64"/>
        <v>2015</v>
      </c>
      <c r="V659" s="25">
        <f t="shared" si="65"/>
        <v>42331.84574074074</v>
      </c>
    </row>
    <row r="660" spans="1:22" ht="48" x14ac:dyDescent="0.2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3">
        <f t="shared" si="60"/>
        <v>104.46</v>
      </c>
      <c r="P660" s="3">
        <f t="shared" si="61"/>
        <v>109.34</v>
      </c>
      <c r="Q660" s="3" t="s">
        <v>8352</v>
      </c>
      <c r="R660" s="3" t="s">
        <v>8354</v>
      </c>
      <c r="S660" s="23">
        <f t="shared" si="62"/>
        <v>42179.160752314812</v>
      </c>
      <c r="T660" s="23">
        <f t="shared" si="63"/>
        <v>42211.75</v>
      </c>
      <c r="U660" s="3">
        <f t="shared" si="64"/>
        <v>2015</v>
      </c>
      <c r="V660" s="25">
        <f t="shared" si="65"/>
        <v>42179.160752314812</v>
      </c>
    </row>
    <row r="661" spans="1:22" ht="18" x14ac:dyDescent="0.2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3">
        <f t="shared" si="60"/>
        <v>100.57</v>
      </c>
      <c r="P661" s="3">
        <f t="shared" si="61"/>
        <v>143.66999999999999</v>
      </c>
      <c r="Q661" s="3" t="s">
        <v>8352</v>
      </c>
      <c r="R661" s="3" t="s">
        <v>8354</v>
      </c>
      <c r="S661" s="23">
        <f t="shared" si="62"/>
        <v>42209.593692129631</v>
      </c>
      <c r="T661" s="23">
        <f t="shared" si="63"/>
        <v>42239.593692129631</v>
      </c>
      <c r="U661" s="3">
        <f t="shared" si="64"/>
        <v>2015</v>
      </c>
      <c r="V661" s="25">
        <f t="shared" si="65"/>
        <v>42209.593692129631</v>
      </c>
    </row>
    <row r="662" spans="1:22" ht="48" x14ac:dyDescent="0.2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3">
        <f t="shared" si="60"/>
        <v>3.06</v>
      </c>
      <c r="P662" s="3">
        <f t="shared" si="61"/>
        <v>84.94</v>
      </c>
      <c r="Q662" s="3" t="s">
        <v>8352</v>
      </c>
      <c r="R662" s="3" t="s">
        <v>8354</v>
      </c>
      <c r="S662" s="23">
        <f t="shared" si="62"/>
        <v>41922.741655092592</v>
      </c>
      <c r="T662" s="23">
        <f t="shared" si="63"/>
        <v>41952.783321759263</v>
      </c>
      <c r="U662" s="3">
        <f t="shared" si="64"/>
        <v>2014</v>
      </c>
      <c r="V662" s="25">
        <f t="shared" si="65"/>
        <v>41922.741655092592</v>
      </c>
    </row>
    <row r="663" spans="1:22" ht="48" x14ac:dyDescent="0.2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3">
        <f t="shared" si="60"/>
        <v>0.95</v>
      </c>
      <c r="P663" s="3">
        <f t="shared" si="61"/>
        <v>10.56</v>
      </c>
      <c r="Q663" s="3" t="s">
        <v>8352</v>
      </c>
      <c r="R663" s="3" t="s">
        <v>8354</v>
      </c>
      <c r="S663" s="23">
        <f t="shared" si="62"/>
        <v>42636.645358796297</v>
      </c>
      <c r="T663" s="23">
        <f t="shared" si="63"/>
        <v>42666.645358796297</v>
      </c>
      <c r="U663" s="3">
        <f t="shared" si="64"/>
        <v>2016</v>
      </c>
      <c r="V663" s="25">
        <f t="shared" si="65"/>
        <v>42636.645358796297</v>
      </c>
    </row>
    <row r="664" spans="1:22" ht="48" x14ac:dyDescent="0.2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3">
        <f t="shared" si="60"/>
        <v>0.4</v>
      </c>
      <c r="P664" s="3">
        <f t="shared" si="61"/>
        <v>39</v>
      </c>
      <c r="Q664" s="3" t="s">
        <v>8352</v>
      </c>
      <c r="R664" s="3" t="s">
        <v>8354</v>
      </c>
      <c r="S664" s="23">
        <f t="shared" si="62"/>
        <v>41990.438043981485</v>
      </c>
      <c r="T664" s="23">
        <f t="shared" si="63"/>
        <v>42020.438043981485</v>
      </c>
      <c r="U664" s="3">
        <f t="shared" si="64"/>
        <v>2014</v>
      </c>
      <c r="V664" s="25">
        <f t="shared" si="65"/>
        <v>41990.438043981485</v>
      </c>
    </row>
    <row r="665" spans="1:22" ht="64" x14ac:dyDescent="0.2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3">
        <f t="shared" si="60"/>
        <v>0.35</v>
      </c>
      <c r="P665" s="3">
        <f t="shared" si="61"/>
        <v>100</v>
      </c>
      <c r="Q665" s="3" t="s">
        <v>8352</v>
      </c>
      <c r="R665" s="3" t="s">
        <v>8354</v>
      </c>
      <c r="S665" s="23">
        <f t="shared" si="62"/>
        <v>42173.843240740738</v>
      </c>
      <c r="T665" s="23">
        <f t="shared" si="63"/>
        <v>42203.843240740738</v>
      </c>
      <c r="U665" s="3">
        <f t="shared" si="64"/>
        <v>2015</v>
      </c>
      <c r="V665" s="25">
        <f t="shared" si="65"/>
        <v>42173.843240740738</v>
      </c>
    </row>
    <row r="666" spans="1:22" ht="48" x14ac:dyDescent="0.2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3">
        <f t="shared" si="60"/>
        <v>7.53</v>
      </c>
      <c r="P666" s="3">
        <f t="shared" si="61"/>
        <v>31.17</v>
      </c>
      <c r="Q666" s="3" t="s">
        <v>8352</v>
      </c>
      <c r="R666" s="3" t="s">
        <v>8354</v>
      </c>
      <c r="S666" s="23">
        <f t="shared" si="62"/>
        <v>42077.666377314818</v>
      </c>
      <c r="T666" s="23">
        <f t="shared" si="63"/>
        <v>42107.666377314818</v>
      </c>
      <c r="U666" s="3">
        <f t="shared" si="64"/>
        <v>2015</v>
      </c>
      <c r="V666" s="25">
        <f t="shared" si="65"/>
        <v>42077.666377314818</v>
      </c>
    </row>
    <row r="667" spans="1:22" ht="48" x14ac:dyDescent="0.2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3">
        <f t="shared" si="60"/>
        <v>18.64</v>
      </c>
      <c r="P667" s="3">
        <f t="shared" si="61"/>
        <v>155.33000000000001</v>
      </c>
      <c r="Q667" s="3" t="s">
        <v>8352</v>
      </c>
      <c r="R667" s="3" t="s">
        <v>8354</v>
      </c>
      <c r="S667" s="23">
        <f t="shared" si="62"/>
        <v>42688.711354166662</v>
      </c>
      <c r="T667" s="23">
        <f t="shared" si="63"/>
        <v>42748.711354166662</v>
      </c>
      <c r="U667" s="3">
        <f t="shared" si="64"/>
        <v>2016</v>
      </c>
      <c r="V667" s="25">
        <f t="shared" si="65"/>
        <v>42688.711354166662</v>
      </c>
    </row>
    <row r="668" spans="1:22" ht="48" x14ac:dyDescent="0.2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3">
        <f t="shared" si="60"/>
        <v>0</v>
      </c>
      <c r="P668" s="3">
        <f t="shared" si="61"/>
        <v>2</v>
      </c>
      <c r="Q668" s="3" t="s">
        <v>8352</v>
      </c>
      <c r="R668" s="3" t="s">
        <v>8354</v>
      </c>
      <c r="S668" s="23">
        <f t="shared" si="62"/>
        <v>41838.832152777781</v>
      </c>
      <c r="T668" s="23">
        <f t="shared" si="63"/>
        <v>41868.832152777781</v>
      </c>
      <c r="U668" s="3">
        <f t="shared" si="64"/>
        <v>2014</v>
      </c>
      <c r="V668" s="25">
        <f t="shared" si="65"/>
        <v>41838.832152777781</v>
      </c>
    </row>
    <row r="669" spans="1:22" ht="64" x14ac:dyDescent="0.2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3">
        <f t="shared" si="60"/>
        <v>10.02</v>
      </c>
      <c r="P669" s="3">
        <f t="shared" si="61"/>
        <v>178.93</v>
      </c>
      <c r="Q669" s="3" t="s">
        <v>8352</v>
      </c>
      <c r="R669" s="3" t="s">
        <v>8354</v>
      </c>
      <c r="S669" s="23">
        <f t="shared" si="62"/>
        <v>42632.373414351852</v>
      </c>
      <c r="T669" s="23">
        <f t="shared" si="63"/>
        <v>42672.373414351852</v>
      </c>
      <c r="U669" s="3">
        <f t="shared" si="64"/>
        <v>2016</v>
      </c>
      <c r="V669" s="25">
        <f t="shared" si="65"/>
        <v>42632.373414351852</v>
      </c>
    </row>
    <row r="670" spans="1:22" ht="48" x14ac:dyDescent="0.2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3">
        <f t="shared" si="60"/>
        <v>4.5599999999999996</v>
      </c>
      <c r="P670" s="3">
        <f t="shared" si="61"/>
        <v>27.36</v>
      </c>
      <c r="Q670" s="3" t="s">
        <v>8352</v>
      </c>
      <c r="R670" s="3" t="s">
        <v>8354</v>
      </c>
      <c r="S670" s="23">
        <f t="shared" si="62"/>
        <v>42090.831273148149</v>
      </c>
      <c r="T670" s="23">
        <f t="shared" si="63"/>
        <v>42135.831273148149</v>
      </c>
      <c r="U670" s="3">
        <f t="shared" si="64"/>
        <v>2015</v>
      </c>
      <c r="V670" s="25">
        <f t="shared" si="65"/>
        <v>42090.831273148149</v>
      </c>
    </row>
    <row r="671" spans="1:22" ht="64" x14ac:dyDescent="0.2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3">
        <f t="shared" si="60"/>
        <v>21.51</v>
      </c>
      <c r="P671" s="3">
        <f t="shared" si="61"/>
        <v>1536.25</v>
      </c>
      <c r="Q671" s="3" t="s">
        <v>8352</v>
      </c>
      <c r="R671" s="3" t="s">
        <v>8354</v>
      </c>
      <c r="S671" s="23">
        <f t="shared" si="62"/>
        <v>42527.625671296293</v>
      </c>
      <c r="T671" s="23">
        <f t="shared" si="63"/>
        <v>42557.625671296293</v>
      </c>
      <c r="U671" s="3">
        <f t="shared" si="64"/>
        <v>2016</v>
      </c>
      <c r="V671" s="25">
        <f t="shared" si="65"/>
        <v>42527.625671296293</v>
      </c>
    </row>
    <row r="672" spans="1:22" ht="64" x14ac:dyDescent="0.2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3">
        <f t="shared" si="60"/>
        <v>29.28</v>
      </c>
      <c r="P672" s="3">
        <f t="shared" si="61"/>
        <v>85</v>
      </c>
      <c r="Q672" s="3" t="s">
        <v>8352</v>
      </c>
      <c r="R672" s="3" t="s">
        <v>8354</v>
      </c>
      <c r="S672" s="23">
        <f t="shared" si="62"/>
        <v>42506.709722222222</v>
      </c>
      <c r="T672" s="23">
        <f t="shared" si="63"/>
        <v>42540.340277777781</v>
      </c>
      <c r="U672" s="3">
        <f t="shared" si="64"/>
        <v>2016</v>
      </c>
      <c r="V672" s="25">
        <f t="shared" si="65"/>
        <v>42506.709722222222</v>
      </c>
    </row>
    <row r="673" spans="1:22" ht="64" x14ac:dyDescent="0.2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3">
        <f t="shared" si="60"/>
        <v>39.43</v>
      </c>
      <c r="P673" s="3">
        <f t="shared" si="61"/>
        <v>788.53</v>
      </c>
      <c r="Q673" s="3" t="s">
        <v>8352</v>
      </c>
      <c r="R673" s="3" t="s">
        <v>8354</v>
      </c>
      <c r="S673" s="23">
        <f t="shared" si="62"/>
        <v>41984.692731481482</v>
      </c>
      <c r="T673" s="23">
        <f t="shared" si="63"/>
        <v>42018.166666666672</v>
      </c>
      <c r="U673" s="3">
        <f t="shared" si="64"/>
        <v>2014</v>
      </c>
      <c r="V673" s="25">
        <f t="shared" si="65"/>
        <v>41984.692731481482</v>
      </c>
    </row>
    <row r="674" spans="1:22" ht="48" x14ac:dyDescent="0.2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3">
        <f t="shared" si="60"/>
        <v>21.63</v>
      </c>
      <c r="P674" s="3">
        <f t="shared" si="61"/>
        <v>50.3</v>
      </c>
      <c r="Q674" s="3" t="s">
        <v>8352</v>
      </c>
      <c r="R674" s="3" t="s">
        <v>8354</v>
      </c>
      <c r="S674" s="23">
        <f t="shared" si="62"/>
        <v>41974.219490740739</v>
      </c>
      <c r="T674" s="23">
        <f t="shared" si="63"/>
        <v>42005.207638888889</v>
      </c>
      <c r="U674" s="3">
        <f t="shared" si="64"/>
        <v>2014</v>
      </c>
      <c r="V674" s="25">
        <f t="shared" si="65"/>
        <v>41974.219490740739</v>
      </c>
    </row>
    <row r="675" spans="1:22" ht="64" x14ac:dyDescent="0.2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3">
        <f t="shared" si="60"/>
        <v>0.21</v>
      </c>
      <c r="P675" s="3">
        <f t="shared" si="61"/>
        <v>68.33</v>
      </c>
      <c r="Q675" s="3" t="s">
        <v>8352</v>
      </c>
      <c r="R675" s="3" t="s">
        <v>8354</v>
      </c>
      <c r="S675" s="23">
        <f t="shared" si="62"/>
        <v>41838.840474537035</v>
      </c>
      <c r="T675" s="23">
        <f t="shared" si="63"/>
        <v>41883.840474537035</v>
      </c>
      <c r="U675" s="3">
        <f t="shared" si="64"/>
        <v>2014</v>
      </c>
      <c r="V675" s="25">
        <f t="shared" si="65"/>
        <v>41838.840474537035</v>
      </c>
    </row>
    <row r="676" spans="1:22" ht="32" x14ac:dyDescent="0.2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3">
        <f t="shared" si="60"/>
        <v>0.03</v>
      </c>
      <c r="P676" s="3">
        <f t="shared" si="61"/>
        <v>7.5</v>
      </c>
      <c r="Q676" s="3" t="s">
        <v>8352</v>
      </c>
      <c r="R676" s="3" t="s">
        <v>8354</v>
      </c>
      <c r="S676" s="23">
        <f t="shared" si="62"/>
        <v>41803.116053240738</v>
      </c>
      <c r="T676" s="23">
        <f t="shared" si="63"/>
        <v>41863.116053240738</v>
      </c>
      <c r="U676" s="3">
        <f t="shared" si="64"/>
        <v>2014</v>
      </c>
      <c r="V676" s="25">
        <f t="shared" si="65"/>
        <v>41803.116053240738</v>
      </c>
    </row>
    <row r="677" spans="1:22" ht="48" x14ac:dyDescent="0.2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3">
        <f t="shared" si="60"/>
        <v>14.85</v>
      </c>
      <c r="P677" s="3">
        <f t="shared" si="61"/>
        <v>34.270000000000003</v>
      </c>
      <c r="Q677" s="3" t="s">
        <v>8352</v>
      </c>
      <c r="R677" s="3" t="s">
        <v>8354</v>
      </c>
      <c r="S677" s="23">
        <f t="shared" si="62"/>
        <v>41975.930601851855</v>
      </c>
      <c r="T677" s="23">
        <f t="shared" si="63"/>
        <v>42005.290972222225</v>
      </c>
      <c r="U677" s="3">
        <f t="shared" si="64"/>
        <v>2014</v>
      </c>
      <c r="V677" s="25">
        <f t="shared" si="65"/>
        <v>41975.930601851855</v>
      </c>
    </row>
    <row r="678" spans="1:22" ht="64" x14ac:dyDescent="0.2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3">
        <f t="shared" si="60"/>
        <v>1.47</v>
      </c>
      <c r="P678" s="3">
        <f t="shared" si="61"/>
        <v>61.29</v>
      </c>
      <c r="Q678" s="3" t="s">
        <v>8352</v>
      </c>
      <c r="R678" s="3" t="s">
        <v>8354</v>
      </c>
      <c r="S678" s="23">
        <f t="shared" si="62"/>
        <v>42012.768298611118</v>
      </c>
      <c r="T678" s="23">
        <f t="shared" si="63"/>
        <v>42042.768298611118</v>
      </c>
      <c r="U678" s="3">
        <f t="shared" si="64"/>
        <v>2015</v>
      </c>
      <c r="V678" s="25">
        <f t="shared" si="65"/>
        <v>42012.768298611118</v>
      </c>
    </row>
    <row r="679" spans="1:22" ht="64" x14ac:dyDescent="0.2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3">
        <f t="shared" si="60"/>
        <v>25.58</v>
      </c>
      <c r="P679" s="3">
        <f t="shared" si="61"/>
        <v>133.25</v>
      </c>
      <c r="Q679" s="3" t="s">
        <v>8352</v>
      </c>
      <c r="R679" s="3" t="s">
        <v>8354</v>
      </c>
      <c r="S679" s="23">
        <f t="shared" si="62"/>
        <v>42504.403877314813</v>
      </c>
      <c r="T679" s="23">
        <f t="shared" si="63"/>
        <v>42549.403877314813</v>
      </c>
      <c r="U679" s="3">
        <f t="shared" si="64"/>
        <v>2016</v>
      </c>
      <c r="V679" s="25">
        <f t="shared" si="65"/>
        <v>42504.403877314813</v>
      </c>
    </row>
    <row r="680" spans="1:22" ht="48" x14ac:dyDescent="0.2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3">
        <f t="shared" si="60"/>
        <v>3.82</v>
      </c>
      <c r="P680" s="3">
        <f t="shared" si="61"/>
        <v>65.180000000000007</v>
      </c>
      <c r="Q680" s="3" t="s">
        <v>8352</v>
      </c>
      <c r="R680" s="3" t="s">
        <v>8354</v>
      </c>
      <c r="S680" s="23">
        <f t="shared" si="62"/>
        <v>42481.376597222217</v>
      </c>
      <c r="T680" s="23">
        <f t="shared" si="63"/>
        <v>42511.376597222217</v>
      </c>
      <c r="U680" s="3">
        <f t="shared" si="64"/>
        <v>2016</v>
      </c>
      <c r="V680" s="25">
        <f t="shared" si="65"/>
        <v>42481.376597222217</v>
      </c>
    </row>
    <row r="681" spans="1:22" ht="48" x14ac:dyDescent="0.2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3">
        <f t="shared" si="60"/>
        <v>15.49</v>
      </c>
      <c r="P681" s="3">
        <f t="shared" si="61"/>
        <v>93.9</v>
      </c>
      <c r="Q681" s="3" t="s">
        <v>8352</v>
      </c>
      <c r="R681" s="3" t="s">
        <v>8354</v>
      </c>
      <c r="S681" s="23">
        <f t="shared" si="62"/>
        <v>42556.695706018523</v>
      </c>
      <c r="T681" s="23">
        <f t="shared" si="63"/>
        <v>42616.695706018523</v>
      </c>
      <c r="U681" s="3">
        <f t="shared" si="64"/>
        <v>2016</v>
      </c>
      <c r="V681" s="25">
        <f t="shared" si="65"/>
        <v>42556.695706018523</v>
      </c>
    </row>
    <row r="682" spans="1:22" ht="64" x14ac:dyDescent="0.2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3">
        <f t="shared" si="60"/>
        <v>25.91</v>
      </c>
      <c r="P682" s="3">
        <f t="shared" si="61"/>
        <v>150.65</v>
      </c>
      <c r="Q682" s="3" t="s">
        <v>8352</v>
      </c>
      <c r="R682" s="3" t="s">
        <v>8354</v>
      </c>
      <c r="S682" s="23">
        <f t="shared" si="62"/>
        <v>41864.501516203702</v>
      </c>
      <c r="T682" s="23">
        <f t="shared" si="63"/>
        <v>41899.501516203702</v>
      </c>
      <c r="U682" s="3">
        <f t="shared" si="64"/>
        <v>2014</v>
      </c>
      <c r="V682" s="25">
        <f t="shared" si="65"/>
        <v>41864.501516203702</v>
      </c>
    </row>
    <row r="683" spans="1:22" ht="48" x14ac:dyDescent="0.2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3">
        <f t="shared" si="60"/>
        <v>0.04</v>
      </c>
      <c r="P683" s="3">
        <f t="shared" si="61"/>
        <v>1</v>
      </c>
      <c r="Q683" s="3" t="s">
        <v>8352</v>
      </c>
      <c r="R683" s="3" t="s">
        <v>8354</v>
      </c>
      <c r="S683" s="23">
        <f t="shared" si="62"/>
        <v>42639.805601851855</v>
      </c>
      <c r="T683" s="23">
        <f t="shared" si="63"/>
        <v>42669.805601851855</v>
      </c>
      <c r="U683" s="3">
        <f t="shared" si="64"/>
        <v>2016</v>
      </c>
      <c r="V683" s="25">
        <f t="shared" si="65"/>
        <v>42639.805601851855</v>
      </c>
    </row>
    <row r="684" spans="1:22" ht="48" x14ac:dyDescent="0.2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3">
        <f t="shared" si="60"/>
        <v>0.11</v>
      </c>
      <c r="P684" s="3">
        <f t="shared" si="61"/>
        <v>13.25</v>
      </c>
      <c r="Q684" s="3" t="s">
        <v>8352</v>
      </c>
      <c r="R684" s="3" t="s">
        <v>8354</v>
      </c>
      <c r="S684" s="23">
        <f t="shared" si="62"/>
        <v>42778.765300925923</v>
      </c>
      <c r="T684" s="23">
        <f t="shared" si="63"/>
        <v>42808.723634259266</v>
      </c>
      <c r="U684" s="3">
        <f t="shared" si="64"/>
        <v>2017</v>
      </c>
      <c r="V684" s="25">
        <f t="shared" si="65"/>
        <v>42778.765300925923</v>
      </c>
    </row>
    <row r="685" spans="1:22" ht="64" x14ac:dyDescent="0.2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3">
        <f t="shared" si="60"/>
        <v>0.85</v>
      </c>
      <c r="P685" s="3">
        <f t="shared" si="61"/>
        <v>99.33</v>
      </c>
      <c r="Q685" s="3" t="s">
        <v>8352</v>
      </c>
      <c r="R685" s="3" t="s">
        <v>8354</v>
      </c>
      <c r="S685" s="23">
        <f t="shared" si="62"/>
        <v>42634.900046296301</v>
      </c>
      <c r="T685" s="23">
        <f t="shared" si="63"/>
        <v>42674.900046296301</v>
      </c>
      <c r="U685" s="3">
        <f t="shared" si="64"/>
        <v>2016</v>
      </c>
      <c r="V685" s="25">
        <f t="shared" si="65"/>
        <v>42634.900046296301</v>
      </c>
    </row>
    <row r="686" spans="1:22" ht="32" x14ac:dyDescent="0.2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3">
        <f t="shared" si="60"/>
        <v>7.48</v>
      </c>
      <c r="P686" s="3">
        <f t="shared" si="61"/>
        <v>177.39</v>
      </c>
      <c r="Q686" s="3" t="s">
        <v>8352</v>
      </c>
      <c r="R686" s="3" t="s">
        <v>8354</v>
      </c>
      <c r="S686" s="23">
        <f t="shared" si="62"/>
        <v>41809.473275462966</v>
      </c>
      <c r="T686" s="23">
        <f t="shared" si="63"/>
        <v>41845.125</v>
      </c>
      <c r="U686" s="3">
        <f t="shared" si="64"/>
        <v>2014</v>
      </c>
      <c r="V686" s="25">
        <f t="shared" si="65"/>
        <v>41809.473275462966</v>
      </c>
    </row>
    <row r="687" spans="1:22" ht="48" x14ac:dyDescent="0.2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3">
        <f t="shared" si="60"/>
        <v>27.65</v>
      </c>
      <c r="P687" s="3">
        <f t="shared" si="61"/>
        <v>55.3</v>
      </c>
      <c r="Q687" s="3" t="s">
        <v>8352</v>
      </c>
      <c r="R687" s="3" t="s">
        <v>8354</v>
      </c>
      <c r="S687" s="23">
        <f t="shared" si="62"/>
        <v>41971.866574074069</v>
      </c>
      <c r="T687" s="23">
        <f t="shared" si="63"/>
        <v>42016.866574074069</v>
      </c>
      <c r="U687" s="3">
        <f t="shared" si="64"/>
        <v>2014</v>
      </c>
      <c r="V687" s="25">
        <f t="shared" si="65"/>
        <v>41971.866574074069</v>
      </c>
    </row>
    <row r="688" spans="1:22" ht="64" x14ac:dyDescent="0.2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3">
        <f t="shared" si="60"/>
        <v>0</v>
      </c>
      <c r="P688" s="3" t="e">
        <f t="shared" si="61"/>
        <v>#DIV/0!</v>
      </c>
      <c r="Q688" s="3" t="s">
        <v>8352</v>
      </c>
      <c r="R688" s="3" t="s">
        <v>8354</v>
      </c>
      <c r="S688" s="23">
        <f t="shared" si="62"/>
        <v>42189.673263888893</v>
      </c>
      <c r="T688" s="23">
        <f t="shared" si="63"/>
        <v>42219.673263888893</v>
      </c>
      <c r="U688" s="3">
        <f t="shared" si="64"/>
        <v>2015</v>
      </c>
      <c r="V688" s="25">
        <f t="shared" si="65"/>
        <v>42189.673263888893</v>
      </c>
    </row>
    <row r="689" spans="1:22" ht="48" x14ac:dyDescent="0.2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3">
        <f t="shared" si="60"/>
        <v>3.55</v>
      </c>
      <c r="P689" s="3">
        <f t="shared" si="61"/>
        <v>591.66999999999996</v>
      </c>
      <c r="Q689" s="3" t="s">
        <v>8352</v>
      </c>
      <c r="R689" s="3" t="s">
        <v>8354</v>
      </c>
      <c r="S689" s="23">
        <f t="shared" si="62"/>
        <v>42711.750613425931</v>
      </c>
      <c r="T689" s="23">
        <f t="shared" si="63"/>
        <v>42771.750613425931</v>
      </c>
      <c r="U689" s="3">
        <f t="shared" si="64"/>
        <v>2016</v>
      </c>
      <c r="V689" s="25">
        <f t="shared" si="65"/>
        <v>42711.750613425931</v>
      </c>
    </row>
    <row r="690" spans="1:22" ht="64" x14ac:dyDescent="0.2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3">
        <f t="shared" si="60"/>
        <v>72.989999999999995</v>
      </c>
      <c r="P690" s="3">
        <f t="shared" si="61"/>
        <v>405.5</v>
      </c>
      <c r="Q690" s="3" t="s">
        <v>8352</v>
      </c>
      <c r="R690" s="3" t="s">
        <v>8354</v>
      </c>
      <c r="S690" s="23">
        <f t="shared" si="62"/>
        <v>42262.104780092588</v>
      </c>
      <c r="T690" s="23">
        <f t="shared" si="63"/>
        <v>42292.104780092588</v>
      </c>
      <c r="U690" s="3">
        <f t="shared" si="64"/>
        <v>2015</v>
      </c>
      <c r="V690" s="25">
        <f t="shared" si="65"/>
        <v>42262.104780092588</v>
      </c>
    </row>
    <row r="691" spans="1:22" ht="64" x14ac:dyDescent="0.2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3">
        <f t="shared" si="60"/>
        <v>57.65</v>
      </c>
      <c r="P691" s="3">
        <f t="shared" si="61"/>
        <v>343.15</v>
      </c>
      <c r="Q691" s="3" t="s">
        <v>8352</v>
      </c>
      <c r="R691" s="3" t="s">
        <v>8354</v>
      </c>
      <c r="S691" s="23">
        <f t="shared" si="62"/>
        <v>42675.66778935185</v>
      </c>
      <c r="T691" s="23">
        <f t="shared" si="63"/>
        <v>42712.207638888889</v>
      </c>
      <c r="U691" s="3">
        <f t="shared" si="64"/>
        <v>2016</v>
      </c>
      <c r="V691" s="25">
        <f t="shared" si="65"/>
        <v>42675.66778935185</v>
      </c>
    </row>
    <row r="692" spans="1:22" ht="32" x14ac:dyDescent="0.2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3">
        <f t="shared" si="60"/>
        <v>12.34</v>
      </c>
      <c r="P692" s="3">
        <f t="shared" si="61"/>
        <v>72.59</v>
      </c>
      <c r="Q692" s="3" t="s">
        <v>8352</v>
      </c>
      <c r="R692" s="3" t="s">
        <v>8354</v>
      </c>
      <c r="S692" s="23">
        <f t="shared" si="62"/>
        <v>42579.634733796294</v>
      </c>
      <c r="T692" s="23">
        <f t="shared" si="63"/>
        <v>42622.25</v>
      </c>
      <c r="U692" s="3">
        <f t="shared" si="64"/>
        <v>2016</v>
      </c>
      <c r="V692" s="25">
        <f t="shared" si="65"/>
        <v>42579.634733796294</v>
      </c>
    </row>
    <row r="693" spans="1:22" ht="48" x14ac:dyDescent="0.2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3">
        <f t="shared" si="60"/>
        <v>0.52</v>
      </c>
      <c r="P693" s="3">
        <f t="shared" si="61"/>
        <v>26</v>
      </c>
      <c r="Q693" s="3" t="s">
        <v>8352</v>
      </c>
      <c r="R693" s="3" t="s">
        <v>8354</v>
      </c>
      <c r="S693" s="23">
        <f t="shared" si="62"/>
        <v>42158.028310185182</v>
      </c>
      <c r="T693" s="23">
        <f t="shared" si="63"/>
        <v>42186.028310185182</v>
      </c>
      <c r="U693" s="3">
        <f t="shared" si="64"/>
        <v>2015</v>
      </c>
      <c r="V693" s="25">
        <f t="shared" si="65"/>
        <v>42158.028310185182</v>
      </c>
    </row>
    <row r="694" spans="1:22" ht="48" x14ac:dyDescent="0.2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3">
        <f t="shared" si="60"/>
        <v>6.53</v>
      </c>
      <c r="P694" s="3">
        <f t="shared" si="61"/>
        <v>6.5</v>
      </c>
      <c r="Q694" s="3" t="s">
        <v>8352</v>
      </c>
      <c r="R694" s="3" t="s">
        <v>8354</v>
      </c>
      <c r="S694" s="23">
        <f t="shared" si="62"/>
        <v>42696.37572916667</v>
      </c>
      <c r="T694" s="23">
        <f t="shared" si="63"/>
        <v>42726.37572916667</v>
      </c>
      <c r="U694" s="3">
        <f t="shared" si="64"/>
        <v>2016</v>
      </c>
      <c r="V694" s="25">
        <f t="shared" si="65"/>
        <v>42696.37572916667</v>
      </c>
    </row>
    <row r="695" spans="1:22" ht="48" x14ac:dyDescent="0.2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3">
        <f t="shared" si="60"/>
        <v>35.340000000000003</v>
      </c>
      <c r="P695" s="3">
        <f t="shared" si="61"/>
        <v>119.39</v>
      </c>
      <c r="Q695" s="3" t="s">
        <v>8352</v>
      </c>
      <c r="R695" s="3" t="s">
        <v>8354</v>
      </c>
      <c r="S695" s="23">
        <f t="shared" si="62"/>
        <v>42094.808182870373</v>
      </c>
      <c r="T695" s="23">
        <f t="shared" si="63"/>
        <v>42124.808182870373</v>
      </c>
      <c r="U695" s="3">
        <f t="shared" si="64"/>
        <v>2015</v>
      </c>
      <c r="V695" s="25">
        <f t="shared" si="65"/>
        <v>42094.808182870373</v>
      </c>
    </row>
    <row r="696" spans="1:22" ht="48" x14ac:dyDescent="0.2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3">
        <f t="shared" si="60"/>
        <v>0.39</v>
      </c>
      <c r="P696" s="3">
        <f t="shared" si="61"/>
        <v>84.29</v>
      </c>
      <c r="Q696" s="3" t="s">
        <v>8352</v>
      </c>
      <c r="R696" s="3" t="s">
        <v>8354</v>
      </c>
      <c r="S696" s="23">
        <f t="shared" si="62"/>
        <v>42737.663877314815</v>
      </c>
      <c r="T696" s="23">
        <f t="shared" si="63"/>
        <v>42767.663877314815</v>
      </c>
      <c r="U696" s="3">
        <f t="shared" si="64"/>
        <v>2017</v>
      </c>
      <c r="V696" s="25">
        <f t="shared" si="65"/>
        <v>42737.663877314815</v>
      </c>
    </row>
    <row r="697" spans="1:22" ht="64" x14ac:dyDescent="0.2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3">
        <f t="shared" si="60"/>
        <v>1.06</v>
      </c>
      <c r="P697" s="3">
        <f t="shared" si="61"/>
        <v>90.86</v>
      </c>
      <c r="Q697" s="3" t="s">
        <v>8352</v>
      </c>
      <c r="R697" s="3" t="s">
        <v>8354</v>
      </c>
      <c r="S697" s="23">
        <f t="shared" si="62"/>
        <v>41913.521064814813</v>
      </c>
      <c r="T697" s="23">
        <f t="shared" si="63"/>
        <v>41943.521064814813</v>
      </c>
      <c r="U697" s="3">
        <f t="shared" si="64"/>
        <v>2014</v>
      </c>
      <c r="V697" s="25">
        <f t="shared" si="65"/>
        <v>41913.521064814813</v>
      </c>
    </row>
    <row r="698" spans="1:22" ht="32" x14ac:dyDescent="0.2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3">
        <f t="shared" si="60"/>
        <v>0</v>
      </c>
      <c r="P698" s="3">
        <f t="shared" si="61"/>
        <v>1</v>
      </c>
      <c r="Q698" s="3" t="s">
        <v>8352</v>
      </c>
      <c r="R698" s="3" t="s">
        <v>8354</v>
      </c>
      <c r="S698" s="23">
        <f t="shared" si="62"/>
        <v>41815.927106481482</v>
      </c>
      <c r="T698" s="23">
        <f t="shared" si="63"/>
        <v>41845.927106481482</v>
      </c>
      <c r="U698" s="3">
        <f t="shared" si="64"/>
        <v>2014</v>
      </c>
      <c r="V698" s="25">
        <f t="shared" si="65"/>
        <v>41815.927106481482</v>
      </c>
    </row>
    <row r="699" spans="1:22" ht="48" x14ac:dyDescent="0.2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3">
        <f t="shared" si="60"/>
        <v>46.38</v>
      </c>
      <c r="P699" s="3">
        <f t="shared" si="61"/>
        <v>20.34</v>
      </c>
      <c r="Q699" s="3" t="s">
        <v>8352</v>
      </c>
      <c r="R699" s="3" t="s">
        <v>8354</v>
      </c>
      <c r="S699" s="23">
        <f t="shared" si="62"/>
        <v>42388.523020833338</v>
      </c>
      <c r="T699" s="23">
        <f t="shared" si="63"/>
        <v>42403.523020833338</v>
      </c>
      <c r="U699" s="3">
        <f t="shared" si="64"/>
        <v>2016</v>
      </c>
      <c r="V699" s="25">
        <f t="shared" si="65"/>
        <v>42388.523020833338</v>
      </c>
    </row>
    <row r="700" spans="1:22" ht="48" x14ac:dyDescent="0.2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3">
        <f t="shared" si="60"/>
        <v>15.39</v>
      </c>
      <c r="P700" s="3">
        <f t="shared" si="61"/>
        <v>530.69000000000005</v>
      </c>
      <c r="Q700" s="3" t="s">
        <v>8352</v>
      </c>
      <c r="R700" s="3" t="s">
        <v>8354</v>
      </c>
      <c r="S700" s="23">
        <f t="shared" si="62"/>
        <v>41866.931076388886</v>
      </c>
      <c r="T700" s="23">
        <f t="shared" si="63"/>
        <v>41900.083333333336</v>
      </c>
      <c r="U700" s="3">
        <f t="shared" si="64"/>
        <v>2014</v>
      </c>
      <c r="V700" s="25">
        <f t="shared" si="65"/>
        <v>41866.931076388886</v>
      </c>
    </row>
    <row r="701" spans="1:22" ht="48" x14ac:dyDescent="0.2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3">
        <f t="shared" si="60"/>
        <v>82.42</v>
      </c>
      <c r="P701" s="3">
        <f t="shared" si="61"/>
        <v>120.39</v>
      </c>
      <c r="Q701" s="3" t="s">
        <v>8352</v>
      </c>
      <c r="R701" s="3" t="s">
        <v>8354</v>
      </c>
      <c r="S701" s="23">
        <f t="shared" si="62"/>
        <v>41563.485509259262</v>
      </c>
      <c r="T701" s="23">
        <f t="shared" si="63"/>
        <v>41600.666666666664</v>
      </c>
      <c r="U701" s="3">
        <f t="shared" si="64"/>
        <v>2013</v>
      </c>
      <c r="V701" s="25">
        <f t="shared" si="65"/>
        <v>41563.485509259262</v>
      </c>
    </row>
    <row r="702" spans="1:22" ht="48" x14ac:dyDescent="0.2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3">
        <f t="shared" si="60"/>
        <v>2.69</v>
      </c>
      <c r="P702" s="3">
        <f t="shared" si="61"/>
        <v>13</v>
      </c>
      <c r="Q702" s="3" t="s">
        <v>8352</v>
      </c>
      <c r="R702" s="3" t="s">
        <v>8354</v>
      </c>
      <c r="S702" s="23">
        <f t="shared" si="62"/>
        <v>42715.688437500001</v>
      </c>
      <c r="T702" s="23">
        <f t="shared" si="63"/>
        <v>42745.688437500001</v>
      </c>
      <c r="U702" s="3">
        <f t="shared" si="64"/>
        <v>2016</v>
      </c>
      <c r="V702" s="25">
        <f t="shared" si="65"/>
        <v>42715.688437500001</v>
      </c>
    </row>
    <row r="703" spans="1:22" ht="48" x14ac:dyDescent="0.2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3">
        <f t="shared" si="60"/>
        <v>26.6</v>
      </c>
      <c r="P703" s="3">
        <f t="shared" si="61"/>
        <v>291.33</v>
      </c>
      <c r="Q703" s="3" t="s">
        <v>8352</v>
      </c>
      <c r="R703" s="3" t="s">
        <v>8354</v>
      </c>
      <c r="S703" s="23">
        <f t="shared" si="62"/>
        <v>41813.662962962961</v>
      </c>
      <c r="T703" s="23">
        <f t="shared" si="63"/>
        <v>41843.662962962961</v>
      </c>
      <c r="U703" s="3">
        <f t="shared" si="64"/>
        <v>2014</v>
      </c>
      <c r="V703" s="25">
        <f t="shared" si="65"/>
        <v>41813.662962962961</v>
      </c>
    </row>
    <row r="704" spans="1:22" ht="48" x14ac:dyDescent="0.2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3">
        <f t="shared" si="60"/>
        <v>30.81</v>
      </c>
      <c r="P704" s="3">
        <f t="shared" si="61"/>
        <v>124.92</v>
      </c>
      <c r="Q704" s="3" t="s">
        <v>8352</v>
      </c>
      <c r="R704" s="3" t="s">
        <v>8354</v>
      </c>
      <c r="S704" s="23">
        <f t="shared" si="62"/>
        <v>42668.726701388892</v>
      </c>
      <c r="T704" s="23">
        <f t="shared" si="63"/>
        <v>42698.768368055549</v>
      </c>
      <c r="U704" s="3">
        <f t="shared" si="64"/>
        <v>2016</v>
      </c>
      <c r="V704" s="25">
        <f t="shared" si="65"/>
        <v>42668.726701388892</v>
      </c>
    </row>
    <row r="705" spans="1:22" ht="48" x14ac:dyDescent="0.2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3">
        <f t="shared" si="60"/>
        <v>5.58</v>
      </c>
      <c r="P705" s="3">
        <f t="shared" si="61"/>
        <v>119.57</v>
      </c>
      <c r="Q705" s="3" t="s">
        <v>8352</v>
      </c>
      <c r="R705" s="3" t="s">
        <v>8354</v>
      </c>
      <c r="S705" s="23">
        <f t="shared" si="62"/>
        <v>42711.950798611113</v>
      </c>
      <c r="T705" s="23">
        <f t="shared" si="63"/>
        <v>42766.98055555555</v>
      </c>
      <c r="U705" s="3">
        <f t="shared" si="64"/>
        <v>2016</v>
      </c>
      <c r="V705" s="25">
        <f t="shared" si="65"/>
        <v>42711.950798611113</v>
      </c>
    </row>
    <row r="706" spans="1:22" ht="48" x14ac:dyDescent="0.2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3">
        <f t="shared" si="60"/>
        <v>0.87</v>
      </c>
      <c r="P706" s="3">
        <f t="shared" si="61"/>
        <v>120.25</v>
      </c>
      <c r="Q706" s="3" t="s">
        <v>8352</v>
      </c>
      <c r="R706" s="3" t="s">
        <v>8354</v>
      </c>
      <c r="S706" s="23">
        <f t="shared" si="62"/>
        <v>42726.192916666667</v>
      </c>
      <c r="T706" s="23">
        <f t="shared" si="63"/>
        <v>42786.192916666667</v>
      </c>
      <c r="U706" s="3">
        <f t="shared" si="64"/>
        <v>2016</v>
      </c>
      <c r="V706" s="25">
        <f t="shared" si="65"/>
        <v>42726.192916666667</v>
      </c>
    </row>
    <row r="707" spans="1:22" ht="32" x14ac:dyDescent="0.2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3">
        <f t="shared" ref="O707:O770" si="66">ROUND((E707/D707)*100,2)</f>
        <v>0.98</v>
      </c>
      <c r="P707" s="3">
        <f t="shared" ref="P707:P770" si="67">ROUND(E707/L707,2)</f>
        <v>195.4</v>
      </c>
      <c r="Q707" s="3" t="s">
        <v>8352</v>
      </c>
      <c r="R707" s="3" t="s">
        <v>8354</v>
      </c>
      <c r="S707" s="23">
        <f t="shared" ref="S707:S770" si="68">(((J707/60)/60)/24)+DATE(1970,1,1)</f>
        <v>42726.491643518515</v>
      </c>
      <c r="T707" s="23">
        <f t="shared" ref="T707:T770" si="69">(((I707/60)/60)/24)+DATE(1970,1,1)</f>
        <v>42756.491643518515</v>
      </c>
      <c r="U707" s="3">
        <f t="shared" ref="U707:U770" si="70">YEAR(S707)</f>
        <v>2016</v>
      </c>
      <c r="V707" s="25">
        <f t="shared" ref="V707:V770" si="71">S707</f>
        <v>42726.491643518515</v>
      </c>
    </row>
    <row r="708" spans="1:22" ht="64" x14ac:dyDescent="0.2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3">
        <f t="shared" si="66"/>
        <v>0</v>
      </c>
      <c r="P708" s="3" t="e">
        <f t="shared" si="67"/>
        <v>#DIV/0!</v>
      </c>
      <c r="Q708" s="3" t="s">
        <v>8352</v>
      </c>
      <c r="R708" s="3" t="s">
        <v>8354</v>
      </c>
      <c r="S708" s="23">
        <f t="shared" si="68"/>
        <v>42676.995173611111</v>
      </c>
      <c r="T708" s="23">
        <f t="shared" si="69"/>
        <v>42718.777083333334</v>
      </c>
      <c r="U708" s="3">
        <f t="shared" si="70"/>
        <v>2016</v>
      </c>
      <c r="V708" s="25">
        <f t="shared" si="71"/>
        <v>42676.995173611111</v>
      </c>
    </row>
    <row r="709" spans="1:22" ht="48" x14ac:dyDescent="0.2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3">
        <f t="shared" si="66"/>
        <v>78.930000000000007</v>
      </c>
      <c r="P709" s="3">
        <f t="shared" si="67"/>
        <v>117.7</v>
      </c>
      <c r="Q709" s="3" t="s">
        <v>8352</v>
      </c>
      <c r="R709" s="3" t="s">
        <v>8354</v>
      </c>
      <c r="S709" s="23">
        <f t="shared" si="68"/>
        <v>42696.663506944446</v>
      </c>
      <c r="T709" s="23">
        <f t="shared" si="69"/>
        <v>42736.663506944446</v>
      </c>
      <c r="U709" s="3">
        <f t="shared" si="70"/>
        <v>2016</v>
      </c>
      <c r="V709" s="25">
        <f t="shared" si="71"/>
        <v>42696.663506944446</v>
      </c>
    </row>
    <row r="710" spans="1:22" ht="48" x14ac:dyDescent="0.2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3">
        <f t="shared" si="66"/>
        <v>22.09</v>
      </c>
      <c r="P710" s="3">
        <f t="shared" si="67"/>
        <v>23.95</v>
      </c>
      <c r="Q710" s="3" t="s">
        <v>8352</v>
      </c>
      <c r="R710" s="3" t="s">
        <v>8354</v>
      </c>
      <c r="S710" s="23">
        <f t="shared" si="68"/>
        <v>41835.581018518518</v>
      </c>
      <c r="T710" s="23">
        <f t="shared" si="69"/>
        <v>41895.581018518518</v>
      </c>
      <c r="U710" s="3">
        <f t="shared" si="70"/>
        <v>2014</v>
      </c>
      <c r="V710" s="25">
        <f t="shared" si="71"/>
        <v>41835.581018518518</v>
      </c>
    </row>
    <row r="711" spans="1:22" ht="32" x14ac:dyDescent="0.2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3">
        <f t="shared" si="66"/>
        <v>0.41</v>
      </c>
      <c r="P711" s="3">
        <f t="shared" si="67"/>
        <v>30.5</v>
      </c>
      <c r="Q711" s="3" t="s">
        <v>8352</v>
      </c>
      <c r="R711" s="3" t="s">
        <v>8354</v>
      </c>
      <c r="S711" s="23">
        <f t="shared" si="68"/>
        <v>41948.041192129633</v>
      </c>
      <c r="T711" s="23">
        <f t="shared" si="69"/>
        <v>41978.041192129633</v>
      </c>
      <c r="U711" s="3">
        <f t="shared" si="70"/>
        <v>2014</v>
      </c>
      <c r="V711" s="25">
        <f t="shared" si="71"/>
        <v>41948.041192129633</v>
      </c>
    </row>
    <row r="712" spans="1:22" ht="32" x14ac:dyDescent="0.2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3">
        <f t="shared" si="66"/>
        <v>0</v>
      </c>
      <c r="P712" s="3" t="e">
        <f t="shared" si="67"/>
        <v>#DIV/0!</v>
      </c>
      <c r="Q712" s="3" t="s">
        <v>8352</v>
      </c>
      <c r="R712" s="3" t="s">
        <v>8354</v>
      </c>
      <c r="S712" s="23">
        <f t="shared" si="68"/>
        <v>41837.984976851854</v>
      </c>
      <c r="T712" s="23">
        <f t="shared" si="69"/>
        <v>41871.030555555553</v>
      </c>
      <c r="U712" s="3">
        <f t="shared" si="70"/>
        <v>2014</v>
      </c>
      <c r="V712" s="25">
        <f t="shared" si="71"/>
        <v>41837.984976851854</v>
      </c>
    </row>
    <row r="713" spans="1:22" ht="64" x14ac:dyDescent="0.2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3">
        <f t="shared" si="66"/>
        <v>33.79</v>
      </c>
      <c r="P713" s="3">
        <f t="shared" si="67"/>
        <v>99.97</v>
      </c>
      <c r="Q713" s="3" t="s">
        <v>8352</v>
      </c>
      <c r="R713" s="3" t="s">
        <v>8354</v>
      </c>
      <c r="S713" s="23">
        <f t="shared" si="68"/>
        <v>42678.459120370375</v>
      </c>
      <c r="T713" s="23">
        <f t="shared" si="69"/>
        <v>42718.500787037032</v>
      </c>
      <c r="U713" s="3">
        <f t="shared" si="70"/>
        <v>2016</v>
      </c>
      <c r="V713" s="25">
        <f t="shared" si="71"/>
        <v>42678.459120370375</v>
      </c>
    </row>
    <row r="714" spans="1:22" ht="64" x14ac:dyDescent="0.2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3">
        <f t="shared" si="66"/>
        <v>0.22</v>
      </c>
      <c r="P714" s="3">
        <f t="shared" si="67"/>
        <v>26.25</v>
      </c>
      <c r="Q714" s="3" t="s">
        <v>8352</v>
      </c>
      <c r="R714" s="3" t="s">
        <v>8354</v>
      </c>
      <c r="S714" s="23">
        <f t="shared" si="68"/>
        <v>42384.680925925932</v>
      </c>
      <c r="T714" s="23">
        <f t="shared" si="69"/>
        <v>42414.680925925932</v>
      </c>
      <c r="U714" s="3">
        <f t="shared" si="70"/>
        <v>2016</v>
      </c>
      <c r="V714" s="25">
        <f t="shared" si="71"/>
        <v>42384.680925925932</v>
      </c>
    </row>
    <row r="715" spans="1:22" ht="48" x14ac:dyDescent="0.2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3">
        <f t="shared" si="66"/>
        <v>0.8</v>
      </c>
      <c r="P715" s="3">
        <f t="shared" si="67"/>
        <v>199</v>
      </c>
      <c r="Q715" s="3" t="s">
        <v>8352</v>
      </c>
      <c r="R715" s="3" t="s">
        <v>8354</v>
      </c>
      <c r="S715" s="23">
        <f t="shared" si="68"/>
        <v>42496.529305555552</v>
      </c>
      <c r="T715" s="23">
        <f t="shared" si="69"/>
        <v>42526.529305555552</v>
      </c>
      <c r="U715" s="3">
        <f t="shared" si="70"/>
        <v>2016</v>
      </c>
      <c r="V715" s="25">
        <f t="shared" si="71"/>
        <v>42496.529305555552</v>
      </c>
    </row>
    <row r="716" spans="1:22" ht="48" x14ac:dyDescent="0.2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3">
        <f t="shared" si="66"/>
        <v>14.99</v>
      </c>
      <c r="P716" s="3">
        <f t="shared" si="67"/>
        <v>80.319999999999993</v>
      </c>
      <c r="Q716" s="3" t="s">
        <v>8352</v>
      </c>
      <c r="R716" s="3" t="s">
        <v>8354</v>
      </c>
      <c r="S716" s="23">
        <f t="shared" si="68"/>
        <v>42734.787986111114</v>
      </c>
      <c r="T716" s="23">
        <f t="shared" si="69"/>
        <v>42794.787986111114</v>
      </c>
      <c r="U716" s="3">
        <f t="shared" si="70"/>
        <v>2016</v>
      </c>
      <c r="V716" s="25">
        <f t="shared" si="71"/>
        <v>42734.787986111114</v>
      </c>
    </row>
    <row r="717" spans="1:22" ht="64" x14ac:dyDescent="0.2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3">
        <f t="shared" si="66"/>
        <v>5.05</v>
      </c>
      <c r="P717" s="3">
        <f t="shared" si="67"/>
        <v>115.75</v>
      </c>
      <c r="Q717" s="3" t="s">
        <v>8352</v>
      </c>
      <c r="R717" s="3" t="s">
        <v>8354</v>
      </c>
      <c r="S717" s="23">
        <f t="shared" si="68"/>
        <v>42273.090740740736</v>
      </c>
      <c r="T717" s="23">
        <f t="shared" si="69"/>
        <v>42313.132407407407</v>
      </c>
      <c r="U717" s="3">
        <f t="shared" si="70"/>
        <v>2015</v>
      </c>
      <c r="V717" s="25">
        <f t="shared" si="71"/>
        <v>42273.090740740736</v>
      </c>
    </row>
    <row r="718" spans="1:22" ht="48" x14ac:dyDescent="0.2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3">
        <f t="shared" si="66"/>
        <v>10.210000000000001</v>
      </c>
      <c r="P718" s="3">
        <f t="shared" si="67"/>
        <v>44.69</v>
      </c>
      <c r="Q718" s="3" t="s">
        <v>8352</v>
      </c>
      <c r="R718" s="3" t="s">
        <v>8354</v>
      </c>
      <c r="S718" s="23">
        <f t="shared" si="68"/>
        <v>41940.658645833333</v>
      </c>
      <c r="T718" s="23">
        <f t="shared" si="69"/>
        <v>41974</v>
      </c>
      <c r="U718" s="3">
        <f t="shared" si="70"/>
        <v>2014</v>
      </c>
      <c r="V718" s="25">
        <f t="shared" si="71"/>
        <v>41940.658645833333</v>
      </c>
    </row>
    <row r="719" spans="1:22" ht="18" x14ac:dyDescent="0.2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3">
        <f t="shared" si="66"/>
        <v>0.31</v>
      </c>
      <c r="P719" s="3">
        <f t="shared" si="67"/>
        <v>76.25</v>
      </c>
      <c r="Q719" s="3" t="s">
        <v>8352</v>
      </c>
      <c r="R719" s="3" t="s">
        <v>8354</v>
      </c>
      <c r="S719" s="23">
        <f t="shared" si="68"/>
        <v>41857.854189814818</v>
      </c>
      <c r="T719" s="23">
        <f t="shared" si="69"/>
        <v>41887.854189814818</v>
      </c>
      <c r="U719" s="3">
        <f t="shared" si="70"/>
        <v>2014</v>
      </c>
      <c r="V719" s="25">
        <f t="shared" si="71"/>
        <v>41857.854189814818</v>
      </c>
    </row>
    <row r="720" spans="1:22" ht="48" x14ac:dyDescent="0.2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3">
        <f t="shared" si="66"/>
        <v>0.75</v>
      </c>
      <c r="P720" s="3">
        <f t="shared" si="67"/>
        <v>22.5</v>
      </c>
      <c r="Q720" s="3" t="s">
        <v>8352</v>
      </c>
      <c r="R720" s="3" t="s">
        <v>8354</v>
      </c>
      <c r="S720" s="23">
        <f t="shared" si="68"/>
        <v>42752.845451388886</v>
      </c>
      <c r="T720" s="23">
        <f t="shared" si="69"/>
        <v>42784.249305555553</v>
      </c>
      <c r="U720" s="3">
        <f t="shared" si="70"/>
        <v>2017</v>
      </c>
      <c r="V720" s="25">
        <f t="shared" si="71"/>
        <v>42752.845451388886</v>
      </c>
    </row>
    <row r="721" spans="1:22" ht="48" x14ac:dyDescent="0.2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3">
        <f t="shared" si="66"/>
        <v>1.29</v>
      </c>
      <c r="P721" s="3">
        <f t="shared" si="67"/>
        <v>19.399999999999999</v>
      </c>
      <c r="Q721" s="3" t="s">
        <v>8352</v>
      </c>
      <c r="R721" s="3" t="s">
        <v>8354</v>
      </c>
      <c r="S721" s="23">
        <f t="shared" si="68"/>
        <v>42409.040231481486</v>
      </c>
      <c r="T721" s="23">
        <f t="shared" si="69"/>
        <v>42423.040231481486</v>
      </c>
      <c r="U721" s="3">
        <f t="shared" si="70"/>
        <v>2016</v>
      </c>
      <c r="V721" s="25">
        <f t="shared" si="71"/>
        <v>42409.040231481486</v>
      </c>
    </row>
    <row r="722" spans="1:22" ht="48" x14ac:dyDescent="0.2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3">
        <f t="shared" si="66"/>
        <v>143.94999999999999</v>
      </c>
      <c r="P722" s="3">
        <f t="shared" si="67"/>
        <v>66.709999999999994</v>
      </c>
      <c r="Q722" s="3" t="s">
        <v>8352</v>
      </c>
      <c r="R722" s="3" t="s">
        <v>8354</v>
      </c>
      <c r="S722" s="23">
        <f t="shared" si="68"/>
        <v>40909.649201388893</v>
      </c>
      <c r="T722" s="23">
        <f t="shared" si="69"/>
        <v>40937.649201388893</v>
      </c>
      <c r="U722" s="3">
        <f t="shared" si="70"/>
        <v>2012</v>
      </c>
      <c r="V722" s="25">
        <f t="shared" si="71"/>
        <v>40909.649201388893</v>
      </c>
    </row>
    <row r="723" spans="1:22" ht="64" x14ac:dyDescent="0.2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3">
        <f t="shared" si="66"/>
        <v>122.11</v>
      </c>
      <c r="P723" s="3">
        <f t="shared" si="67"/>
        <v>84.14</v>
      </c>
      <c r="Q723" s="3" t="s">
        <v>8355</v>
      </c>
      <c r="R723" s="3" t="s">
        <v>8356</v>
      </c>
      <c r="S723" s="23">
        <f t="shared" si="68"/>
        <v>41807.571840277778</v>
      </c>
      <c r="T723" s="23">
        <f t="shared" si="69"/>
        <v>41852.571840277778</v>
      </c>
      <c r="U723" s="3">
        <f t="shared" si="70"/>
        <v>2014</v>
      </c>
      <c r="V723" s="25">
        <f t="shared" si="71"/>
        <v>41807.571840277778</v>
      </c>
    </row>
    <row r="724" spans="1:22" ht="48" x14ac:dyDescent="0.2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3">
        <f t="shared" si="66"/>
        <v>132.02000000000001</v>
      </c>
      <c r="P724" s="3">
        <f t="shared" si="67"/>
        <v>215.73</v>
      </c>
      <c r="Q724" s="3" t="s">
        <v>8355</v>
      </c>
      <c r="R724" s="3" t="s">
        <v>8356</v>
      </c>
      <c r="S724" s="23">
        <f t="shared" si="68"/>
        <v>40977.805300925924</v>
      </c>
      <c r="T724" s="23">
        <f t="shared" si="69"/>
        <v>41007.76363425926</v>
      </c>
      <c r="U724" s="3">
        <f t="shared" si="70"/>
        <v>2012</v>
      </c>
      <c r="V724" s="25">
        <f t="shared" si="71"/>
        <v>40977.805300925924</v>
      </c>
    </row>
    <row r="725" spans="1:22" ht="32" x14ac:dyDescent="0.2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3">
        <f t="shared" si="66"/>
        <v>109.38</v>
      </c>
      <c r="P725" s="3">
        <f t="shared" si="67"/>
        <v>54.69</v>
      </c>
      <c r="Q725" s="3" t="s">
        <v>8355</v>
      </c>
      <c r="R725" s="3" t="s">
        <v>8356</v>
      </c>
      <c r="S725" s="23">
        <f t="shared" si="68"/>
        <v>42184.816539351858</v>
      </c>
      <c r="T725" s="23">
        <f t="shared" si="69"/>
        <v>42215.165972222225</v>
      </c>
      <c r="U725" s="3">
        <f t="shared" si="70"/>
        <v>2015</v>
      </c>
      <c r="V725" s="25">
        <f t="shared" si="71"/>
        <v>42184.816539351858</v>
      </c>
    </row>
    <row r="726" spans="1:22" ht="64" x14ac:dyDescent="0.2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3">
        <f t="shared" si="66"/>
        <v>105.47</v>
      </c>
      <c r="P726" s="3">
        <f t="shared" si="67"/>
        <v>51.63</v>
      </c>
      <c r="Q726" s="3" t="s">
        <v>8355</v>
      </c>
      <c r="R726" s="3" t="s">
        <v>8356</v>
      </c>
      <c r="S726" s="23">
        <f t="shared" si="68"/>
        <v>40694.638460648144</v>
      </c>
      <c r="T726" s="23">
        <f t="shared" si="69"/>
        <v>40724.638460648144</v>
      </c>
      <c r="U726" s="3">
        <f t="shared" si="70"/>
        <v>2011</v>
      </c>
      <c r="V726" s="25">
        <f t="shared" si="71"/>
        <v>40694.638460648144</v>
      </c>
    </row>
    <row r="727" spans="1:22" ht="48" x14ac:dyDescent="0.2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3">
        <f t="shared" si="66"/>
        <v>100.35</v>
      </c>
      <c r="P727" s="3">
        <f t="shared" si="67"/>
        <v>143.36000000000001</v>
      </c>
      <c r="Q727" s="3" t="s">
        <v>8355</v>
      </c>
      <c r="R727" s="3" t="s">
        <v>8356</v>
      </c>
      <c r="S727" s="23">
        <f t="shared" si="68"/>
        <v>42321.626296296294</v>
      </c>
      <c r="T727" s="23">
        <f t="shared" si="69"/>
        <v>42351.626296296294</v>
      </c>
      <c r="U727" s="3">
        <f t="shared" si="70"/>
        <v>2015</v>
      </c>
      <c r="V727" s="25">
        <f t="shared" si="71"/>
        <v>42321.626296296294</v>
      </c>
    </row>
    <row r="728" spans="1:22" ht="48" x14ac:dyDescent="0.2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3">
        <f t="shared" si="66"/>
        <v>101.4</v>
      </c>
      <c r="P728" s="3">
        <f t="shared" si="67"/>
        <v>72.430000000000007</v>
      </c>
      <c r="Q728" s="3" t="s">
        <v>8355</v>
      </c>
      <c r="R728" s="3" t="s">
        <v>8356</v>
      </c>
      <c r="S728" s="23">
        <f t="shared" si="68"/>
        <v>41346.042673611111</v>
      </c>
      <c r="T728" s="23">
        <f t="shared" si="69"/>
        <v>41376.042673611111</v>
      </c>
      <c r="U728" s="3">
        <f t="shared" si="70"/>
        <v>2013</v>
      </c>
      <c r="V728" s="25">
        <f t="shared" si="71"/>
        <v>41346.042673611111</v>
      </c>
    </row>
    <row r="729" spans="1:22" ht="64" x14ac:dyDescent="0.2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3">
        <f t="shared" si="66"/>
        <v>155.51</v>
      </c>
      <c r="P729" s="3">
        <f t="shared" si="67"/>
        <v>36.53</v>
      </c>
      <c r="Q729" s="3" t="s">
        <v>8355</v>
      </c>
      <c r="R729" s="3" t="s">
        <v>8356</v>
      </c>
      <c r="S729" s="23">
        <f t="shared" si="68"/>
        <v>41247.020243055551</v>
      </c>
      <c r="T729" s="23">
        <f t="shared" si="69"/>
        <v>41288.888888888891</v>
      </c>
      <c r="U729" s="3">
        <f t="shared" si="70"/>
        <v>2012</v>
      </c>
      <c r="V729" s="25">
        <f t="shared" si="71"/>
        <v>41247.020243055551</v>
      </c>
    </row>
    <row r="730" spans="1:22" ht="48" x14ac:dyDescent="0.2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3">
        <f t="shared" si="66"/>
        <v>105.57</v>
      </c>
      <c r="P730" s="3">
        <f t="shared" si="67"/>
        <v>60.9</v>
      </c>
      <c r="Q730" s="3" t="s">
        <v>8355</v>
      </c>
      <c r="R730" s="3" t="s">
        <v>8356</v>
      </c>
      <c r="S730" s="23">
        <f t="shared" si="68"/>
        <v>40731.837465277778</v>
      </c>
      <c r="T730" s="23">
        <f t="shared" si="69"/>
        <v>40776.837465277778</v>
      </c>
      <c r="U730" s="3">
        <f t="shared" si="70"/>
        <v>2011</v>
      </c>
      <c r="V730" s="25">
        <f t="shared" si="71"/>
        <v>40731.837465277778</v>
      </c>
    </row>
    <row r="731" spans="1:22" ht="48" x14ac:dyDescent="0.2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3">
        <f t="shared" si="66"/>
        <v>130.65</v>
      </c>
      <c r="P731" s="3">
        <f t="shared" si="67"/>
        <v>43.55</v>
      </c>
      <c r="Q731" s="3" t="s">
        <v>8355</v>
      </c>
      <c r="R731" s="3" t="s">
        <v>8356</v>
      </c>
      <c r="S731" s="23">
        <f t="shared" si="68"/>
        <v>41111.185891203706</v>
      </c>
      <c r="T731" s="23">
        <f t="shared" si="69"/>
        <v>41171.185891203706</v>
      </c>
      <c r="U731" s="3">
        <f t="shared" si="70"/>
        <v>2012</v>
      </c>
      <c r="V731" s="25">
        <f t="shared" si="71"/>
        <v>41111.185891203706</v>
      </c>
    </row>
    <row r="732" spans="1:22" ht="32" x14ac:dyDescent="0.2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3">
        <f t="shared" si="66"/>
        <v>132.19</v>
      </c>
      <c r="P732" s="3">
        <f t="shared" si="67"/>
        <v>99.77</v>
      </c>
      <c r="Q732" s="3" t="s">
        <v>8355</v>
      </c>
      <c r="R732" s="3" t="s">
        <v>8356</v>
      </c>
      <c r="S732" s="23">
        <f t="shared" si="68"/>
        <v>40854.745266203703</v>
      </c>
      <c r="T732" s="23">
        <f t="shared" si="69"/>
        <v>40884.745266203703</v>
      </c>
      <c r="U732" s="3">
        <f t="shared" si="70"/>
        <v>2011</v>
      </c>
      <c r="V732" s="25">
        <f t="shared" si="71"/>
        <v>40854.745266203703</v>
      </c>
    </row>
    <row r="733" spans="1:22" ht="48" x14ac:dyDescent="0.2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3">
        <f t="shared" si="66"/>
        <v>126</v>
      </c>
      <c r="P733" s="3">
        <f t="shared" si="67"/>
        <v>88.73</v>
      </c>
      <c r="Q733" s="3" t="s">
        <v>8355</v>
      </c>
      <c r="R733" s="3" t="s">
        <v>8356</v>
      </c>
      <c r="S733" s="23">
        <f t="shared" si="68"/>
        <v>40879.795682870368</v>
      </c>
      <c r="T733" s="23">
        <f t="shared" si="69"/>
        <v>40930.25</v>
      </c>
      <c r="U733" s="3">
        <f t="shared" si="70"/>
        <v>2011</v>
      </c>
      <c r="V733" s="25">
        <f t="shared" si="71"/>
        <v>40879.795682870368</v>
      </c>
    </row>
    <row r="734" spans="1:22" ht="48" x14ac:dyDescent="0.2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3">
        <f t="shared" si="66"/>
        <v>160</v>
      </c>
      <c r="P734" s="3">
        <f t="shared" si="67"/>
        <v>4.92</v>
      </c>
      <c r="Q734" s="3" t="s">
        <v>8355</v>
      </c>
      <c r="R734" s="3" t="s">
        <v>8356</v>
      </c>
      <c r="S734" s="23">
        <f t="shared" si="68"/>
        <v>41486.424317129626</v>
      </c>
      <c r="T734" s="23">
        <f t="shared" si="69"/>
        <v>41546.424317129626</v>
      </c>
      <c r="U734" s="3">
        <f t="shared" si="70"/>
        <v>2013</v>
      </c>
      <c r="V734" s="25">
        <f t="shared" si="71"/>
        <v>41486.424317129626</v>
      </c>
    </row>
    <row r="735" spans="1:22" ht="64" x14ac:dyDescent="0.2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3">
        <f t="shared" si="66"/>
        <v>120.48</v>
      </c>
      <c r="P735" s="3">
        <f t="shared" si="67"/>
        <v>17.82</v>
      </c>
      <c r="Q735" s="3" t="s">
        <v>8355</v>
      </c>
      <c r="R735" s="3" t="s">
        <v>8356</v>
      </c>
      <c r="S735" s="23">
        <f t="shared" si="68"/>
        <v>41598.420046296298</v>
      </c>
      <c r="T735" s="23">
        <f t="shared" si="69"/>
        <v>41628.420046296298</v>
      </c>
      <c r="U735" s="3">
        <f t="shared" si="70"/>
        <v>2013</v>
      </c>
      <c r="V735" s="25">
        <f t="shared" si="71"/>
        <v>41598.420046296298</v>
      </c>
    </row>
    <row r="736" spans="1:22" ht="48" x14ac:dyDescent="0.2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3">
        <f t="shared" si="66"/>
        <v>125.53</v>
      </c>
      <c r="P736" s="3">
        <f t="shared" si="67"/>
        <v>187.19</v>
      </c>
      <c r="Q736" s="3" t="s">
        <v>8355</v>
      </c>
      <c r="R736" s="3" t="s">
        <v>8356</v>
      </c>
      <c r="S736" s="23">
        <f t="shared" si="68"/>
        <v>42102.164583333331</v>
      </c>
      <c r="T736" s="23">
        <f t="shared" si="69"/>
        <v>42133.208333333328</v>
      </c>
      <c r="U736" s="3">
        <f t="shared" si="70"/>
        <v>2015</v>
      </c>
      <c r="V736" s="25">
        <f t="shared" si="71"/>
        <v>42102.164583333331</v>
      </c>
    </row>
    <row r="737" spans="1:22" ht="48" x14ac:dyDescent="0.2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3">
        <f t="shared" si="66"/>
        <v>114.41</v>
      </c>
      <c r="P737" s="3">
        <f t="shared" si="67"/>
        <v>234.81</v>
      </c>
      <c r="Q737" s="3" t="s">
        <v>8355</v>
      </c>
      <c r="R737" s="3" t="s">
        <v>8356</v>
      </c>
      <c r="S737" s="23">
        <f t="shared" si="68"/>
        <v>41946.029467592591</v>
      </c>
      <c r="T737" s="23">
        <f t="shared" si="69"/>
        <v>41977.027083333334</v>
      </c>
      <c r="U737" s="3">
        <f t="shared" si="70"/>
        <v>2014</v>
      </c>
      <c r="V737" s="25">
        <f t="shared" si="71"/>
        <v>41946.029467592591</v>
      </c>
    </row>
    <row r="738" spans="1:22" ht="48" x14ac:dyDescent="0.2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3">
        <f t="shared" si="66"/>
        <v>315.14</v>
      </c>
      <c r="P738" s="3">
        <f t="shared" si="67"/>
        <v>105.05</v>
      </c>
      <c r="Q738" s="3" t="s">
        <v>8355</v>
      </c>
      <c r="R738" s="3" t="s">
        <v>8356</v>
      </c>
      <c r="S738" s="23">
        <f t="shared" si="68"/>
        <v>41579.734259259261</v>
      </c>
      <c r="T738" s="23">
        <f t="shared" si="69"/>
        <v>41599.207638888889</v>
      </c>
      <c r="U738" s="3">
        <f t="shared" si="70"/>
        <v>2013</v>
      </c>
      <c r="V738" s="25">
        <f t="shared" si="71"/>
        <v>41579.734259259261</v>
      </c>
    </row>
    <row r="739" spans="1:22" ht="48" x14ac:dyDescent="0.2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3">
        <f t="shared" si="66"/>
        <v>122.4</v>
      </c>
      <c r="P739" s="3">
        <f t="shared" si="67"/>
        <v>56.67</v>
      </c>
      <c r="Q739" s="3" t="s">
        <v>8355</v>
      </c>
      <c r="R739" s="3" t="s">
        <v>8356</v>
      </c>
      <c r="S739" s="23">
        <f t="shared" si="68"/>
        <v>41667.275312500002</v>
      </c>
      <c r="T739" s="23">
        <f t="shared" si="69"/>
        <v>41684.833333333336</v>
      </c>
      <c r="U739" s="3">
        <f t="shared" si="70"/>
        <v>2014</v>
      </c>
      <c r="V739" s="25">
        <f t="shared" si="71"/>
        <v>41667.275312500002</v>
      </c>
    </row>
    <row r="740" spans="1:22" ht="32" x14ac:dyDescent="0.2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3">
        <f t="shared" si="66"/>
        <v>106.73</v>
      </c>
      <c r="P740" s="3">
        <f t="shared" si="67"/>
        <v>39.049999999999997</v>
      </c>
      <c r="Q740" s="3" t="s">
        <v>8355</v>
      </c>
      <c r="R740" s="3" t="s">
        <v>8356</v>
      </c>
      <c r="S740" s="23">
        <f t="shared" si="68"/>
        <v>41943.604097222218</v>
      </c>
      <c r="T740" s="23">
        <f t="shared" si="69"/>
        <v>41974.207638888889</v>
      </c>
      <c r="U740" s="3">
        <f t="shared" si="70"/>
        <v>2014</v>
      </c>
      <c r="V740" s="25">
        <f t="shared" si="71"/>
        <v>41943.604097222218</v>
      </c>
    </row>
    <row r="741" spans="1:22" ht="48" x14ac:dyDescent="0.2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3">
        <f t="shared" si="66"/>
        <v>158.33000000000001</v>
      </c>
      <c r="P741" s="3">
        <f t="shared" si="67"/>
        <v>68.349999999999994</v>
      </c>
      <c r="Q741" s="3" t="s">
        <v>8355</v>
      </c>
      <c r="R741" s="3" t="s">
        <v>8356</v>
      </c>
      <c r="S741" s="23">
        <f t="shared" si="68"/>
        <v>41829.502650462964</v>
      </c>
      <c r="T741" s="23">
        <f t="shared" si="69"/>
        <v>41862.502650462964</v>
      </c>
      <c r="U741" s="3">
        <f t="shared" si="70"/>
        <v>2014</v>
      </c>
      <c r="V741" s="25">
        <f t="shared" si="71"/>
        <v>41829.502650462964</v>
      </c>
    </row>
    <row r="742" spans="1:22" ht="64" x14ac:dyDescent="0.2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3">
        <f t="shared" si="66"/>
        <v>107.4</v>
      </c>
      <c r="P742" s="3">
        <f t="shared" si="67"/>
        <v>169.58</v>
      </c>
      <c r="Q742" s="3" t="s">
        <v>8355</v>
      </c>
      <c r="R742" s="3" t="s">
        <v>8356</v>
      </c>
      <c r="S742" s="23">
        <f t="shared" si="68"/>
        <v>42162.146782407406</v>
      </c>
      <c r="T742" s="23">
        <f t="shared" si="69"/>
        <v>42176.146782407406</v>
      </c>
      <c r="U742" s="3">
        <f t="shared" si="70"/>
        <v>2015</v>
      </c>
      <c r="V742" s="25">
        <f t="shared" si="71"/>
        <v>42162.146782407406</v>
      </c>
    </row>
    <row r="743" spans="1:22" ht="32" x14ac:dyDescent="0.2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3">
        <f t="shared" si="66"/>
        <v>102.26</v>
      </c>
      <c r="P743" s="3">
        <f t="shared" si="67"/>
        <v>141.41999999999999</v>
      </c>
      <c r="Q743" s="3" t="s">
        <v>8355</v>
      </c>
      <c r="R743" s="3" t="s">
        <v>8356</v>
      </c>
      <c r="S743" s="23">
        <f t="shared" si="68"/>
        <v>41401.648217592592</v>
      </c>
      <c r="T743" s="23">
        <f t="shared" si="69"/>
        <v>41436.648217592592</v>
      </c>
      <c r="U743" s="3">
        <f t="shared" si="70"/>
        <v>2013</v>
      </c>
      <c r="V743" s="25">
        <f t="shared" si="71"/>
        <v>41401.648217592592</v>
      </c>
    </row>
    <row r="744" spans="1:22" ht="64" x14ac:dyDescent="0.2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3">
        <f t="shared" si="66"/>
        <v>110.71</v>
      </c>
      <c r="P744" s="3">
        <f t="shared" si="67"/>
        <v>67.39</v>
      </c>
      <c r="Q744" s="3" t="s">
        <v>8355</v>
      </c>
      <c r="R744" s="3" t="s">
        <v>8356</v>
      </c>
      <c r="S744" s="23">
        <f t="shared" si="68"/>
        <v>41689.917962962965</v>
      </c>
      <c r="T744" s="23">
        <f t="shared" si="69"/>
        <v>41719.876296296294</v>
      </c>
      <c r="U744" s="3">
        <f t="shared" si="70"/>
        <v>2014</v>
      </c>
      <c r="V744" s="25">
        <f t="shared" si="71"/>
        <v>41689.917962962965</v>
      </c>
    </row>
    <row r="745" spans="1:22" ht="48" x14ac:dyDescent="0.2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3">
        <f t="shared" si="66"/>
        <v>148</v>
      </c>
      <c r="P745" s="3">
        <f t="shared" si="67"/>
        <v>54.27</v>
      </c>
      <c r="Q745" s="3" t="s">
        <v>8355</v>
      </c>
      <c r="R745" s="3" t="s">
        <v>8356</v>
      </c>
      <c r="S745" s="23">
        <f t="shared" si="68"/>
        <v>40990.709317129629</v>
      </c>
      <c r="T745" s="23">
        <f t="shared" si="69"/>
        <v>41015.875</v>
      </c>
      <c r="U745" s="3">
        <f t="shared" si="70"/>
        <v>2012</v>
      </c>
      <c r="V745" s="25">
        <f t="shared" si="71"/>
        <v>40990.709317129629</v>
      </c>
    </row>
    <row r="746" spans="1:22" ht="48" x14ac:dyDescent="0.2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3">
        <f t="shared" si="66"/>
        <v>102.32</v>
      </c>
      <c r="P746" s="3">
        <f t="shared" si="67"/>
        <v>82.52</v>
      </c>
      <c r="Q746" s="3" t="s">
        <v>8355</v>
      </c>
      <c r="R746" s="3" t="s">
        <v>8356</v>
      </c>
      <c r="S746" s="23">
        <f t="shared" si="68"/>
        <v>41226.95721064815</v>
      </c>
      <c r="T746" s="23">
        <f t="shared" si="69"/>
        <v>41256.95721064815</v>
      </c>
      <c r="U746" s="3">
        <f t="shared" si="70"/>
        <v>2012</v>
      </c>
      <c r="V746" s="25">
        <f t="shared" si="71"/>
        <v>41226.95721064815</v>
      </c>
    </row>
    <row r="747" spans="1:22" ht="64" x14ac:dyDescent="0.2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3">
        <f t="shared" si="66"/>
        <v>179.1</v>
      </c>
      <c r="P747" s="3">
        <f t="shared" si="67"/>
        <v>53.73</v>
      </c>
      <c r="Q747" s="3" t="s">
        <v>8355</v>
      </c>
      <c r="R747" s="3" t="s">
        <v>8356</v>
      </c>
      <c r="S747" s="23">
        <f t="shared" si="68"/>
        <v>41367.572280092594</v>
      </c>
      <c r="T747" s="23">
        <f t="shared" si="69"/>
        <v>41397.572280092594</v>
      </c>
      <c r="U747" s="3">
        <f t="shared" si="70"/>
        <v>2013</v>
      </c>
      <c r="V747" s="25">
        <f t="shared" si="71"/>
        <v>41367.572280092594</v>
      </c>
    </row>
    <row r="748" spans="1:22" ht="32" x14ac:dyDescent="0.2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3">
        <f t="shared" si="66"/>
        <v>111.08</v>
      </c>
      <c r="P748" s="3">
        <f t="shared" si="67"/>
        <v>34.21</v>
      </c>
      <c r="Q748" s="3" t="s">
        <v>8355</v>
      </c>
      <c r="R748" s="3" t="s">
        <v>8356</v>
      </c>
      <c r="S748" s="23">
        <f t="shared" si="68"/>
        <v>41157.042928240742</v>
      </c>
      <c r="T748" s="23">
        <f t="shared" si="69"/>
        <v>41175.165972222225</v>
      </c>
      <c r="U748" s="3">
        <f t="shared" si="70"/>
        <v>2012</v>
      </c>
      <c r="V748" s="25">
        <f t="shared" si="71"/>
        <v>41157.042928240742</v>
      </c>
    </row>
    <row r="749" spans="1:22" ht="48" x14ac:dyDescent="0.2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3">
        <f t="shared" si="66"/>
        <v>100.04</v>
      </c>
      <c r="P749" s="3">
        <f t="shared" si="67"/>
        <v>127.33</v>
      </c>
      <c r="Q749" s="3" t="s">
        <v>8355</v>
      </c>
      <c r="R749" s="3" t="s">
        <v>8356</v>
      </c>
      <c r="S749" s="23">
        <f t="shared" si="68"/>
        <v>41988.548831018517</v>
      </c>
      <c r="T749" s="23">
        <f t="shared" si="69"/>
        <v>42019.454166666663</v>
      </c>
      <c r="U749" s="3">
        <f t="shared" si="70"/>
        <v>2014</v>
      </c>
      <c r="V749" s="25">
        <f t="shared" si="71"/>
        <v>41988.548831018517</v>
      </c>
    </row>
    <row r="750" spans="1:22" ht="48" x14ac:dyDescent="0.2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3">
        <f t="shared" si="66"/>
        <v>100.25</v>
      </c>
      <c r="P750" s="3">
        <f t="shared" si="67"/>
        <v>45.57</v>
      </c>
      <c r="Q750" s="3" t="s">
        <v>8355</v>
      </c>
      <c r="R750" s="3" t="s">
        <v>8356</v>
      </c>
      <c r="S750" s="23">
        <f t="shared" si="68"/>
        <v>41831.846828703703</v>
      </c>
      <c r="T750" s="23">
        <f t="shared" si="69"/>
        <v>41861.846828703703</v>
      </c>
      <c r="U750" s="3">
        <f t="shared" si="70"/>
        <v>2014</v>
      </c>
      <c r="V750" s="25">
        <f t="shared" si="71"/>
        <v>41831.846828703703</v>
      </c>
    </row>
    <row r="751" spans="1:22" ht="48" x14ac:dyDescent="0.2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3">
        <f t="shared" si="66"/>
        <v>105.56</v>
      </c>
      <c r="P751" s="3">
        <f t="shared" si="67"/>
        <v>95.96</v>
      </c>
      <c r="Q751" s="3" t="s">
        <v>8355</v>
      </c>
      <c r="R751" s="3" t="s">
        <v>8356</v>
      </c>
      <c r="S751" s="23">
        <f t="shared" si="68"/>
        <v>42733.94131944445</v>
      </c>
      <c r="T751" s="23">
        <f t="shared" si="69"/>
        <v>42763.94131944445</v>
      </c>
      <c r="U751" s="3">
        <f t="shared" si="70"/>
        <v>2016</v>
      </c>
      <c r="V751" s="25">
        <f t="shared" si="71"/>
        <v>42733.94131944445</v>
      </c>
    </row>
    <row r="752" spans="1:22" ht="48" x14ac:dyDescent="0.2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3">
        <f t="shared" si="66"/>
        <v>102.59</v>
      </c>
      <c r="P752" s="3">
        <f t="shared" si="67"/>
        <v>77.27</v>
      </c>
      <c r="Q752" s="3" t="s">
        <v>8355</v>
      </c>
      <c r="R752" s="3" t="s">
        <v>8356</v>
      </c>
      <c r="S752" s="23">
        <f t="shared" si="68"/>
        <v>41299.878148148149</v>
      </c>
      <c r="T752" s="23">
        <f t="shared" si="69"/>
        <v>41329.878148148149</v>
      </c>
      <c r="U752" s="3">
        <f t="shared" si="70"/>
        <v>2013</v>
      </c>
      <c r="V752" s="25">
        <f t="shared" si="71"/>
        <v>41299.878148148149</v>
      </c>
    </row>
    <row r="753" spans="1:22" ht="48" x14ac:dyDescent="0.2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3">
        <f t="shared" si="66"/>
        <v>118.5</v>
      </c>
      <c r="P753" s="3">
        <f t="shared" si="67"/>
        <v>57.34</v>
      </c>
      <c r="Q753" s="3" t="s">
        <v>8355</v>
      </c>
      <c r="R753" s="3" t="s">
        <v>8356</v>
      </c>
      <c r="S753" s="23">
        <f t="shared" si="68"/>
        <v>40713.630497685182</v>
      </c>
      <c r="T753" s="23">
        <f t="shared" si="69"/>
        <v>40759.630497685182</v>
      </c>
      <c r="U753" s="3">
        <f t="shared" si="70"/>
        <v>2011</v>
      </c>
      <c r="V753" s="25">
        <f t="shared" si="71"/>
        <v>40713.630497685182</v>
      </c>
    </row>
    <row r="754" spans="1:22" ht="64" x14ac:dyDescent="0.2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3">
        <f t="shared" si="66"/>
        <v>111.7</v>
      </c>
      <c r="P754" s="3">
        <f t="shared" si="67"/>
        <v>53.19</v>
      </c>
      <c r="Q754" s="3" t="s">
        <v>8355</v>
      </c>
      <c r="R754" s="3" t="s">
        <v>8356</v>
      </c>
      <c r="S754" s="23">
        <f t="shared" si="68"/>
        <v>42639.421493055561</v>
      </c>
      <c r="T754" s="23">
        <f t="shared" si="69"/>
        <v>42659.458333333328</v>
      </c>
      <c r="U754" s="3">
        <f t="shared" si="70"/>
        <v>2016</v>
      </c>
      <c r="V754" s="25">
        <f t="shared" si="71"/>
        <v>42639.421493055561</v>
      </c>
    </row>
    <row r="755" spans="1:22" ht="48" x14ac:dyDescent="0.2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3">
        <f t="shared" si="66"/>
        <v>128</v>
      </c>
      <c r="P755" s="3">
        <f t="shared" si="67"/>
        <v>492.31</v>
      </c>
      <c r="Q755" s="3" t="s">
        <v>8355</v>
      </c>
      <c r="R755" s="3" t="s">
        <v>8356</v>
      </c>
      <c r="S755" s="23">
        <f t="shared" si="68"/>
        <v>42019.590173611112</v>
      </c>
      <c r="T755" s="23">
        <f t="shared" si="69"/>
        <v>42049.590173611112</v>
      </c>
      <c r="U755" s="3">
        <f t="shared" si="70"/>
        <v>2015</v>
      </c>
      <c r="V755" s="25">
        <f t="shared" si="71"/>
        <v>42019.590173611112</v>
      </c>
    </row>
    <row r="756" spans="1:22" ht="64" x14ac:dyDescent="0.2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3">
        <f t="shared" si="66"/>
        <v>103.75</v>
      </c>
      <c r="P756" s="3">
        <f t="shared" si="67"/>
        <v>42.35</v>
      </c>
      <c r="Q756" s="3" t="s">
        <v>8355</v>
      </c>
      <c r="R756" s="3" t="s">
        <v>8356</v>
      </c>
      <c r="S756" s="23">
        <f t="shared" si="68"/>
        <v>41249.749085648145</v>
      </c>
      <c r="T756" s="23">
        <f t="shared" si="69"/>
        <v>41279.749085648145</v>
      </c>
      <c r="U756" s="3">
        <f t="shared" si="70"/>
        <v>2012</v>
      </c>
      <c r="V756" s="25">
        <f t="shared" si="71"/>
        <v>41249.749085648145</v>
      </c>
    </row>
    <row r="757" spans="1:22" ht="48" x14ac:dyDescent="0.2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3">
        <f t="shared" si="66"/>
        <v>101.91</v>
      </c>
      <c r="P757" s="3">
        <f t="shared" si="67"/>
        <v>37.47</v>
      </c>
      <c r="Q757" s="3" t="s">
        <v>8355</v>
      </c>
      <c r="R757" s="3" t="s">
        <v>8356</v>
      </c>
      <c r="S757" s="23">
        <f t="shared" si="68"/>
        <v>41383.605057870373</v>
      </c>
      <c r="T757" s="23">
        <f t="shared" si="69"/>
        <v>41414.02847222222</v>
      </c>
      <c r="U757" s="3">
        <f t="shared" si="70"/>
        <v>2013</v>
      </c>
      <c r="V757" s="25">
        <f t="shared" si="71"/>
        <v>41383.605057870373</v>
      </c>
    </row>
    <row r="758" spans="1:22" ht="48" x14ac:dyDescent="0.2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3">
        <f t="shared" si="66"/>
        <v>117.71</v>
      </c>
      <c r="P758" s="3">
        <f t="shared" si="67"/>
        <v>37.450000000000003</v>
      </c>
      <c r="Q758" s="3" t="s">
        <v>8355</v>
      </c>
      <c r="R758" s="3" t="s">
        <v>8356</v>
      </c>
      <c r="S758" s="23">
        <f t="shared" si="68"/>
        <v>40590.766886574071</v>
      </c>
      <c r="T758" s="23">
        <f t="shared" si="69"/>
        <v>40651.725219907406</v>
      </c>
      <c r="U758" s="3">
        <f t="shared" si="70"/>
        <v>2011</v>
      </c>
      <c r="V758" s="25">
        <f t="shared" si="71"/>
        <v>40590.766886574071</v>
      </c>
    </row>
    <row r="759" spans="1:22" ht="48" x14ac:dyDescent="0.2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3">
        <f t="shared" si="66"/>
        <v>238</v>
      </c>
      <c r="P759" s="3">
        <f t="shared" si="67"/>
        <v>33.06</v>
      </c>
      <c r="Q759" s="3" t="s">
        <v>8355</v>
      </c>
      <c r="R759" s="3" t="s">
        <v>8356</v>
      </c>
      <c r="S759" s="23">
        <f t="shared" si="68"/>
        <v>41235.054560185185</v>
      </c>
      <c r="T759" s="23">
        <f t="shared" si="69"/>
        <v>41249.054560185185</v>
      </c>
      <c r="U759" s="3">
        <f t="shared" si="70"/>
        <v>2012</v>
      </c>
      <c r="V759" s="25">
        <f t="shared" si="71"/>
        <v>41235.054560185185</v>
      </c>
    </row>
    <row r="760" spans="1:22" ht="32" x14ac:dyDescent="0.2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3">
        <f t="shared" si="66"/>
        <v>102</v>
      </c>
      <c r="P760" s="3">
        <f t="shared" si="67"/>
        <v>134.21</v>
      </c>
      <c r="Q760" s="3" t="s">
        <v>8355</v>
      </c>
      <c r="R760" s="3" t="s">
        <v>8356</v>
      </c>
      <c r="S760" s="23">
        <f t="shared" si="68"/>
        <v>40429.836435185185</v>
      </c>
      <c r="T760" s="23">
        <f t="shared" si="69"/>
        <v>40459.836435185185</v>
      </c>
      <c r="U760" s="3">
        <f t="shared" si="70"/>
        <v>2010</v>
      </c>
      <c r="V760" s="25">
        <f t="shared" si="71"/>
        <v>40429.836435185185</v>
      </c>
    </row>
    <row r="761" spans="1:22" ht="48" x14ac:dyDescent="0.2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3">
        <f t="shared" si="66"/>
        <v>101.92</v>
      </c>
      <c r="P761" s="3">
        <f t="shared" si="67"/>
        <v>51.47</v>
      </c>
      <c r="Q761" s="3" t="s">
        <v>8355</v>
      </c>
      <c r="R761" s="3" t="s">
        <v>8356</v>
      </c>
      <c r="S761" s="23">
        <f t="shared" si="68"/>
        <v>41789.330312500002</v>
      </c>
      <c r="T761" s="23">
        <f t="shared" si="69"/>
        <v>41829.330312500002</v>
      </c>
      <c r="U761" s="3">
        <f t="shared" si="70"/>
        <v>2014</v>
      </c>
      <c r="V761" s="25">
        <f t="shared" si="71"/>
        <v>41789.330312500002</v>
      </c>
    </row>
    <row r="762" spans="1:22" ht="48" x14ac:dyDescent="0.2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3">
        <f t="shared" si="66"/>
        <v>0</v>
      </c>
      <c r="P762" s="3" t="e">
        <f t="shared" si="67"/>
        <v>#DIV/0!</v>
      </c>
      <c r="Q762" s="3" t="s">
        <v>8355</v>
      </c>
      <c r="R762" s="3" t="s">
        <v>8356</v>
      </c>
      <c r="S762" s="23">
        <f t="shared" si="68"/>
        <v>42670.764039351852</v>
      </c>
      <c r="T762" s="23">
        <f t="shared" si="69"/>
        <v>42700.805706018517</v>
      </c>
      <c r="U762" s="3">
        <f t="shared" si="70"/>
        <v>2016</v>
      </c>
      <c r="V762" s="25">
        <f t="shared" si="71"/>
        <v>42670.764039351852</v>
      </c>
    </row>
    <row r="763" spans="1:22" ht="48" x14ac:dyDescent="0.2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3">
        <f t="shared" si="66"/>
        <v>4.7</v>
      </c>
      <c r="P763" s="3">
        <f t="shared" si="67"/>
        <v>39.17</v>
      </c>
      <c r="Q763" s="3" t="s">
        <v>8355</v>
      </c>
      <c r="R763" s="3" t="s">
        <v>8357</v>
      </c>
      <c r="S763" s="23">
        <f t="shared" si="68"/>
        <v>41642.751458333332</v>
      </c>
      <c r="T763" s="23">
        <f t="shared" si="69"/>
        <v>41672.751458333332</v>
      </c>
      <c r="U763" s="3">
        <f t="shared" si="70"/>
        <v>2014</v>
      </c>
      <c r="V763" s="25">
        <f t="shared" si="71"/>
        <v>41642.751458333332</v>
      </c>
    </row>
    <row r="764" spans="1:22" ht="48" x14ac:dyDescent="0.2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3">
        <f t="shared" si="66"/>
        <v>0</v>
      </c>
      <c r="P764" s="3" t="e">
        <f t="shared" si="67"/>
        <v>#DIV/0!</v>
      </c>
      <c r="Q764" s="3" t="s">
        <v>8355</v>
      </c>
      <c r="R764" s="3" t="s">
        <v>8357</v>
      </c>
      <c r="S764" s="23">
        <f t="shared" si="68"/>
        <v>42690.858449074076</v>
      </c>
      <c r="T764" s="23">
        <f t="shared" si="69"/>
        <v>42708.25</v>
      </c>
      <c r="U764" s="3">
        <f t="shared" si="70"/>
        <v>2016</v>
      </c>
      <c r="V764" s="25">
        <f t="shared" si="71"/>
        <v>42690.858449074076</v>
      </c>
    </row>
    <row r="765" spans="1:22" ht="48" x14ac:dyDescent="0.2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3">
        <f t="shared" si="66"/>
        <v>0.12</v>
      </c>
      <c r="P765" s="3">
        <f t="shared" si="67"/>
        <v>5</v>
      </c>
      <c r="Q765" s="3" t="s">
        <v>8355</v>
      </c>
      <c r="R765" s="3" t="s">
        <v>8357</v>
      </c>
      <c r="S765" s="23">
        <f t="shared" si="68"/>
        <v>41471.446851851848</v>
      </c>
      <c r="T765" s="23">
        <f t="shared" si="69"/>
        <v>41501.446851851848</v>
      </c>
      <c r="U765" s="3">
        <f t="shared" si="70"/>
        <v>2013</v>
      </c>
      <c r="V765" s="25">
        <f t="shared" si="71"/>
        <v>41471.446851851848</v>
      </c>
    </row>
    <row r="766" spans="1:22" ht="48" x14ac:dyDescent="0.2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3">
        <f t="shared" si="66"/>
        <v>0</v>
      </c>
      <c r="P766" s="3" t="e">
        <f t="shared" si="67"/>
        <v>#DIV/0!</v>
      </c>
      <c r="Q766" s="3" t="s">
        <v>8355</v>
      </c>
      <c r="R766" s="3" t="s">
        <v>8357</v>
      </c>
      <c r="S766" s="23">
        <f t="shared" si="68"/>
        <v>42227.173159722224</v>
      </c>
      <c r="T766" s="23">
        <f t="shared" si="69"/>
        <v>42257.173159722224</v>
      </c>
      <c r="U766" s="3">
        <f t="shared" si="70"/>
        <v>2015</v>
      </c>
      <c r="V766" s="25">
        <f t="shared" si="71"/>
        <v>42227.173159722224</v>
      </c>
    </row>
    <row r="767" spans="1:22" ht="48" x14ac:dyDescent="0.2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3">
        <f t="shared" si="66"/>
        <v>36.01</v>
      </c>
      <c r="P767" s="3">
        <f t="shared" si="67"/>
        <v>57.3</v>
      </c>
      <c r="Q767" s="3" t="s">
        <v>8355</v>
      </c>
      <c r="R767" s="3" t="s">
        <v>8357</v>
      </c>
      <c r="S767" s="23">
        <f t="shared" si="68"/>
        <v>41901.542638888888</v>
      </c>
      <c r="T767" s="23">
        <f t="shared" si="69"/>
        <v>41931.542638888888</v>
      </c>
      <c r="U767" s="3">
        <f t="shared" si="70"/>
        <v>2014</v>
      </c>
      <c r="V767" s="25">
        <f t="shared" si="71"/>
        <v>41901.542638888888</v>
      </c>
    </row>
    <row r="768" spans="1:22" ht="48" x14ac:dyDescent="0.2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3">
        <f t="shared" si="66"/>
        <v>0</v>
      </c>
      <c r="P768" s="3" t="e">
        <f t="shared" si="67"/>
        <v>#DIV/0!</v>
      </c>
      <c r="Q768" s="3" t="s">
        <v>8355</v>
      </c>
      <c r="R768" s="3" t="s">
        <v>8357</v>
      </c>
      <c r="S768" s="23">
        <f t="shared" si="68"/>
        <v>42021.783368055556</v>
      </c>
      <c r="T768" s="23">
        <f t="shared" si="69"/>
        <v>42051.783368055556</v>
      </c>
      <c r="U768" s="3">
        <f t="shared" si="70"/>
        <v>2015</v>
      </c>
      <c r="V768" s="25">
        <f t="shared" si="71"/>
        <v>42021.783368055556</v>
      </c>
    </row>
    <row r="769" spans="1:22" ht="80" x14ac:dyDescent="0.2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3">
        <f t="shared" si="66"/>
        <v>3.54</v>
      </c>
      <c r="P769" s="3">
        <f t="shared" si="67"/>
        <v>59</v>
      </c>
      <c r="Q769" s="3" t="s">
        <v>8355</v>
      </c>
      <c r="R769" s="3" t="s">
        <v>8357</v>
      </c>
      <c r="S769" s="23">
        <f t="shared" si="68"/>
        <v>42115.143634259264</v>
      </c>
      <c r="T769" s="23">
        <f t="shared" si="69"/>
        <v>42145.143634259264</v>
      </c>
      <c r="U769" s="3">
        <f t="shared" si="70"/>
        <v>2015</v>
      </c>
      <c r="V769" s="25">
        <f t="shared" si="71"/>
        <v>42115.143634259264</v>
      </c>
    </row>
    <row r="770" spans="1:22" ht="48" x14ac:dyDescent="0.2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3">
        <f t="shared" si="66"/>
        <v>0</v>
      </c>
      <c r="P770" s="3" t="e">
        <f t="shared" si="67"/>
        <v>#DIV/0!</v>
      </c>
      <c r="Q770" s="3" t="s">
        <v>8355</v>
      </c>
      <c r="R770" s="3" t="s">
        <v>8357</v>
      </c>
      <c r="S770" s="23">
        <f t="shared" si="68"/>
        <v>41594.207060185188</v>
      </c>
      <c r="T770" s="23">
        <f t="shared" si="69"/>
        <v>41624.207060185188</v>
      </c>
      <c r="U770" s="3">
        <f t="shared" si="70"/>
        <v>2013</v>
      </c>
      <c r="V770" s="25">
        <f t="shared" si="71"/>
        <v>41594.207060185188</v>
      </c>
    </row>
    <row r="771" spans="1:22" ht="64" x14ac:dyDescent="0.2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3">
        <f t="shared" ref="O771:O834" si="72">ROUND((E771/D771)*100,2)</f>
        <v>41.4</v>
      </c>
      <c r="P771" s="3">
        <f t="shared" ref="P771:P834" si="73">ROUND(E771/L771,2)</f>
        <v>31.85</v>
      </c>
      <c r="Q771" s="3" t="s">
        <v>8355</v>
      </c>
      <c r="R771" s="3" t="s">
        <v>8357</v>
      </c>
      <c r="S771" s="23">
        <f t="shared" ref="S771:S834" si="74">(((J771/60)/60)/24)+DATE(1970,1,1)</f>
        <v>41604.996458333335</v>
      </c>
      <c r="T771" s="23">
        <f t="shared" ref="T771:T834" si="75">(((I771/60)/60)/24)+DATE(1970,1,1)</f>
        <v>41634.996458333335</v>
      </c>
      <c r="U771" s="3">
        <f t="shared" ref="U771:U834" si="76">YEAR(S771)</f>
        <v>2013</v>
      </c>
      <c r="V771" s="25">
        <f t="shared" ref="V771:V834" si="77">S771</f>
        <v>41604.996458333335</v>
      </c>
    </row>
    <row r="772" spans="1:22" ht="48" x14ac:dyDescent="0.2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3">
        <f t="shared" si="72"/>
        <v>0</v>
      </c>
      <c r="P772" s="3" t="e">
        <f t="shared" si="73"/>
        <v>#DIV/0!</v>
      </c>
      <c r="Q772" s="3" t="s">
        <v>8355</v>
      </c>
      <c r="R772" s="3" t="s">
        <v>8357</v>
      </c>
      <c r="S772" s="23">
        <f t="shared" si="74"/>
        <v>41289.999641203707</v>
      </c>
      <c r="T772" s="23">
        <f t="shared" si="75"/>
        <v>41329.999641203707</v>
      </c>
      <c r="U772" s="3">
        <f t="shared" si="76"/>
        <v>2013</v>
      </c>
      <c r="V772" s="25">
        <f t="shared" si="77"/>
        <v>41289.999641203707</v>
      </c>
    </row>
    <row r="773" spans="1:22" ht="48" x14ac:dyDescent="0.2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3">
        <f t="shared" si="72"/>
        <v>0.03</v>
      </c>
      <c r="P773" s="3">
        <f t="shared" si="73"/>
        <v>10</v>
      </c>
      <c r="Q773" s="3" t="s">
        <v>8355</v>
      </c>
      <c r="R773" s="3" t="s">
        <v>8357</v>
      </c>
      <c r="S773" s="23">
        <f t="shared" si="74"/>
        <v>42349.824097222227</v>
      </c>
      <c r="T773" s="23">
        <f t="shared" si="75"/>
        <v>42399.824097222227</v>
      </c>
      <c r="U773" s="3">
        <f t="shared" si="76"/>
        <v>2015</v>
      </c>
      <c r="V773" s="25">
        <f t="shared" si="77"/>
        <v>42349.824097222227</v>
      </c>
    </row>
    <row r="774" spans="1:22" ht="64" x14ac:dyDescent="0.2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3">
        <f t="shared" si="72"/>
        <v>3.33</v>
      </c>
      <c r="P774" s="3">
        <f t="shared" si="73"/>
        <v>50</v>
      </c>
      <c r="Q774" s="3" t="s">
        <v>8355</v>
      </c>
      <c r="R774" s="3" t="s">
        <v>8357</v>
      </c>
      <c r="S774" s="23">
        <f t="shared" si="74"/>
        <v>40068.056932870371</v>
      </c>
      <c r="T774" s="23">
        <f t="shared" si="75"/>
        <v>40118.165972222225</v>
      </c>
      <c r="U774" s="3">
        <f t="shared" si="76"/>
        <v>2009</v>
      </c>
      <c r="V774" s="25">
        <f t="shared" si="77"/>
        <v>40068.056932870371</v>
      </c>
    </row>
    <row r="775" spans="1:22" ht="48" x14ac:dyDescent="0.2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3">
        <f t="shared" si="72"/>
        <v>0.85</v>
      </c>
      <c r="P775" s="3">
        <f t="shared" si="73"/>
        <v>16</v>
      </c>
      <c r="Q775" s="3" t="s">
        <v>8355</v>
      </c>
      <c r="R775" s="3" t="s">
        <v>8357</v>
      </c>
      <c r="S775" s="23">
        <f t="shared" si="74"/>
        <v>42100.735937499994</v>
      </c>
      <c r="T775" s="23">
        <f t="shared" si="75"/>
        <v>42134.959027777775</v>
      </c>
      <c r="U775" s="3">
        <f t="shared" si="76"/>
        <v>2015</v>
      </c>
      <c r="V775" s="25">
        <f t="shared" si="77"/>
        <v>42100.735937499994</v>
      </c>
    </row>
    <row r="776" spans="1:22" ht="48" x14ac:dyDescent="0.2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3">
        <f t="shared" si="72"/>
        <v>70.2</v>
      </c>
      <c r="P776" s="3">
        <f t="shared" si="73"/>
        <v>39</v>
      </c>
      <c r="Q776" s="3" t="s">
        <v>8355</v>
      </c>
      <c r="R776" s="3" t="s">
        <v>8357</v>
      </c>
      <c r="S776" s="23">
        <f t="shared" si="74"/>
        <v>41663.780300925922</v>
      </c>
      <c r="T776" s="23">
        <f t="shared" si="75"/>
        <v>41693.780300925922</v>
      </c>
      <c r="U776" s="3">
        <f t="shared" si="76"/>
        <v>2014</v>
      </c>
      <c r="V776" s="25">
        <f t="shared" si="77"/>
        <v>41663.780300925922</v>
      </c>
    </row>
    <row r="777" spans="1:22" ht="48" x14ac:dyDescent="0.2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3">
        <f t="shared" si="72"/>
        <v>1.7</v>
      </c>
      <c r="P777" s="3">
        <f t="shared" si="73"/>
        <v>34</v>
      </c>
      <c r="Q777" s="3" t="s">
        <v>8355</v>
      </c>
      <c r="R777" s="3" t="s">
        <v>8357</v>
      </c>
      <c r="S777" s="23">
        <f t="shared" si="74"/>
        <v>40863.060127314813</v>
      </c>
      <c r="T777" s="23">
        <f t="shared" si="75"/>
        <v>40893.060127314813</v>
      </c>
      <c r="U777" s="3">
        <f t="shared" si="76"/>
        <v>2011</v>
      </c>
      <c r="V777" s="25">
        <f t="shared" si="77"/>
        <v>40863.060127314813</v>
      </c>
    </row>
    <row r="778" spans="1:22" ht="48" x14ac:dyDescent="0.2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3">
        <f t="shared" si="72"/>
        <v>51.4</v>
      </c>
      <c r="P778" s="3">
        <f t="shared" si="73"/>
        <v>63.12</v>
      </c>
      <c r="Q778" s="3" t="s">
        <v>8355</v>
      </c>
      <c r="R778" s="3" t="s">
        <v>8357</v>
      </c>
      <c r="S778" s="23">
        <f t="shared" si="74"/>
        <v>42250.685706018514</v>
      </c>
      <c r="T778" s="23">
        <f t="shared" si="75"/>
        <v>42288.208333333328</v>
      </c>
      <c r="U778" s="3">
        <f t="shared" si="76"/>
        <v>2015</v>
      </c>
      <c r="V778" s="25">
        <f t="shared" si="77"/>
        <v>42250.685706018514</v>
      </c>
    </row>
    <row r="779" spans="1:22" ht="64" x14ac:dyDescent="0.2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3">
        <f t="shared" si="72"/>
        <v>0.7</v>
      </c>
      <c r="P779" s="3">
        <f t="shared" si="73"/>
        <v>7</v>
      </c>
      <c r="Q779" s="3" t="s">
        <v>8355</v>
      </c>
      <c r="R779" s="3" t="s">
        <v>8357</v>
      </c>
      <c r="S779" s="23">
        <f t="shared" si="74"/>
        <v>41456.981215277774</v>
      </c>
      <c r="T779" s="23">
        <f t="shared" si="75"/>
        <v>41486.981215277774</v>
      </c>
      <c r="U779" s="3">
        <f t="shared" si="76"/>
        <v>2013</v>
      </c>
      <c r="V779" s="25">
        <f t="shared" si="77"/>
        <v>41456.981215277774</v>
      </c>
    </row>
    <row r="780" spans="1:22" ht="48" x14ac:dyDescent="0.2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3">
        <f t="shared" si="72"/>
        <v>0.4</v>
      </c>
      <c r="P780" s="3">
        <f t="shared" si="73"/>
        <v>2</v>
      </c>
      <c r="Q780" s="3" t="s">
        <v>8355</v>
      </c>
      <c r="R780" s="3" t="s">
        <v>8357</v>
      </c>
      <c r="S780" s="23">
        <f t="shared" si="74"/>
        <v>41729.702314814815</v>
      </c>
      <c r="T780" s="23">
        <f t="shared" si="75"/>
        <v>41759.702314814815</v>
      </c>
      <c r="U780" s="3">
        <f t="shared" si="76"/>
        <v>2014</v>
      </c>
      <c r="V780" s="25">
        <f t="shared" si="77"/>
        <v>41729.702314814815</v>
      </c>
    </row>
    <row r="781" spans="1:22" ht="64" x14ac:dyDescent="0.2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3">
        <f t="shared" si="72"/>
        <v>2.67</v>
      </c>
      <c r="P781" s="3">
        <f t="shared" si="73"/>
        <v>66.67</v>
      </c>
      <c r="Q781" s="3" t="s">
        <v>8355</v>
      </c>
      <c r="R781" s="3" t="s">
        <v>8357</v>
      </c>
      <c r="S781" s="23">
        <f t="shared" si="74"/>
        <v>40436.68408564815</v>
      </c>
      <c r="T781" s="23">
        <f t="shared" si="75"/>
        <v>40466.166666666664</v>
      </c>
      <c r="U781" s="3">
        <f t="shared" si="76"/>
        <v>2010</v>
      </c>
      <c r="V781" s="25">
        <f t="shared" si="77"/>
        <v>40436.68408564815</v>
      </c>
    </row>
    <row r="782" spans="1:22" ht="48" x14ac:dyDescent="0.2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3">
        <f t="shared" si="72"/>
        <v>104</v>
      </c>
      <c r="P782" s="3">
        <f t="shared" si="73"/>
        <v>38.520000000000003</v>
      </c>
      <c r="Q782" s="3" t="s">
        <v>8355</v>
      </c>
      <c r="R782" s="3" t="s">
        <v>8357</v>
      </c>
      <c r="S782" s="23">
        <f t="shared" si="74"/>
        <v>40636.673900462964</v>
      </c>
      <c r="T782" s="23">
        <f t="shared" si="75"/>
        <v>40666.673900462964</v>
      </c>
      <c r="U782" s="3">
        <f t="shared" si="76"/>
        <v>2011</v>
      </c>
      <c r="V782" s="25">
        <f t="shared" si="77"/>
        <v>40636.673900462964</v>
      </c>
    </row>
    <row r="783" spans="1:22" ht="48" x14ac:dyDescent="0.2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3">
        <f t="shared" si="72"/>
        <v>133.15</v>
      </c>
      <c r="P783" s="3">
        <f t="shared" si="73"/>
        <v>42.61</v>
      </c>
      <c r="Q783" s="3" t="s">
        <v>8358</v>
      </c>
      <c r="R783" s="3" t="s">
        <v>8359</v>
      </c>
      <c r="S783" s="23">
        <f t="shared" si="74"/>
        <v>41403.000856481485</v>
      </c>
      <c r="T783" s="23">
        <f t="shared" si="75"/>
        <v>41433.000856481485</v>
      </c>
      <c r="U783" s="3">
        <f t="shared" si="76"/>
        <v>2013</v>
      </c>
      <c r="V783" s="25">
        <f t="shared" si="77"/>
        <v>41403.000856481485</v>
      </c>
    </row>
    <row r="784" spans="1:22" ht="48" x14ac:dyDescent="0.2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3">
        <f t="shared" si="72"/>
        <v>100</v>
      </c>
      <c r="P784" s="3">
        <f t="shared" si="73"/>
        <v>50</v>
      </c>
      <c r="Q784" s="3" t="s">
        <v>8358</v>
      </c>
      <c r="R784" s="3" t="s">
        <v>8359</v>
      </c>
      <c r="S784" s="23">
        <f t="shared" si="74"/>
        <v>41116.758125</v>
      </c>
      <c r="T784" s="23">
        <f t="shared" si="75"/>
        <v>41146.758125</v>
      </c>
      <c r="U784" s="3">
        <f t="shared" si="76"/>
        <v>2012</v>
      </c>
      <c r="V784" s="25">
        <f t="shared" si="77"/>
        <v>41116.758125</v>
      </c>
    </row>
    <row r="785" spans="1:22" ht="48" x14ac:dyDescent="0.2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3">
        <f t="shared" si="72"/>
        <v>148.13</v>
      </c>
      <c r="P785" s="3">
        <f t="shared" si="73"/>
        <v>63.49</v>
      </c>
      <c r="Q785" s="3" t="s">
        <v>8358</v>
      </c>
      <c r="R785" s="3" t="s">
        <v>8359</v>
      </c>
      <c r="S785" s="23">
        <f t="shared" si="74"/>
        <v>40987.773715277777</v>
      </c>
      <c r="T785" s="23">
        <f t="shared" si="75"/>
        <v>41026.916666666664</v>
      </c>
      <c r="U785" s="3">
        <f t="shared" si="76"/>
        <v>2012</v>
      </c>
      <c r="V785" s="25">
        <f t="shared" si="77"/>
        <v>40987.773715277777</v>
      </c>
    </row>
    <row r="786" spans="1:22" ht="48" x14ac:dyDescent="0.2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3">
        <f t="shared" si="72"/>
        <v>102.5</v>
      </c>
      <c r="P786" s="3">
        <f t="shared" si="73"/>
        <v>102.5</v>
      </c>
      <c r="Q786" s="3" t="s">
        <v>8358</v>
      </c>
      <c r="R786" s="3" t="s">
        <v>8359</v>
      </c>
      <c r="S786" s="23">
        <f t="shared" si="74"/>
        <v>41675.149525462963</v>
      </c>
      <c r="T786" s="23">
        <f t="shared" si="75"/>
        <v>41715.107858796298</v>
      </c>
      <c r="U786" s="3">
        <f t="shared" si="76"/>
        <v>2014</v>
      </c>
      <c r="V786" s="25">
        <f t="shared" si="77"/>
        <v>41675.149525462963</v>
      </c>
    </row>
    <row r="787" spans="1:22" ht="48" x14ac:dyDescent="0.2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3">
        <f t="shared" si="72"/>
        <v>180.63</v>
      </c>
      <c r="P787" s="3">
        <f t="shared" si="73"/>
        <v>31.14</v>
      </c>
      <c r="Q787" s="3" t="s">
        <v>8358</v>
      </c>
      <c r="R787" s="3" t="s">
        <v>8359</v>
      </c>
      <c r="S787" s="23">
        <f t="shared" si="74"/>
        <v>41303.593923611108</v>
      </c>
      <c r="T787" s="23">
        <f t="shared" si="75"/>
        <v>41333.593923611108</v>
      </c>
      <c r="U787" s="3">
        <f t="shared" si="76"/>
        <v>2013</v>
      </c>
      <c r="V787" s="25">
        <f t="shared" si="77"/>
        <v>41303.593923611108</v>
      </c>
    </row>
    <row r="788" spans="1:22" ht="48" x14ac:dyDescent="0.2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3">
        <f t="shared" si="72"/>
        <v>142.80000000000001</v>
      </c>
      <c r="P788" s="3">
        <f t="shared" si="73"/>
        <v>162.27000000000001</v>
      </c>
      <c r="Q788" s="3" t="s">
        <v>8358</v>
      </c>
      <c r="R788" s="3" t="s">
        <v>8359</v>
      </c>
      <c r="S788" s="23">
        <f t="shared" si="74"/>
        <v>40983.055949074071</v>
      </c>
      <c r="T788" s="23">
        <f t="shared" si="75"/>
        <v>41040.657638888886</v>
      </c>
      <c r="U788" s="3">
        <f t="shared" si="76"/>
        <v>2012</v>
      </c>
      <c r="V788" s="25">
        <f t="shared" si="77"/>
        <v>40983.055949074071</v>
      </c>
    </row>
    <row r="789" spans="1:22" ht="48" x14ac:dyDescent="0.2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3">
        <f t="shared" si="72"/>
        <v>114.17</v>
      </c>
      <c r="P789" s="3">
        <f t="shared" si="73"/>
        <v>80.59</v>
      </c>
      <c r="Q789" s="3" t="s">
        <v>8358</v>
      </c>
      <c r="R789" s="3" t="s">
        <v>8359</v>
      </c>
      <c r="S789" s="23">
        <f t="shared" si="74"/>
        <v>41549.627615740741</v>
      </c>
      <c r="T789" s="23">
        <f t="shared" si="75"/>
        <v>41579.627615740741</v>
      </c>
      <c r="U789" s="3">
        <f t="shared" si="76"/>
        <v>2013</v>
      </c>
      <c r="V789" s="25">
        <f t="shared" si="77"/>
        <v>41549.627615740741</v>
      </c>
    </row>
    <row r="790" spans="1:22" ht="48" x14ac:dyDescent="0.2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3">
        <f t="shared" si="72"/>
        <v>203.51</v>
      </c>
      <c r="P790" s="3">
        <f t="shared" si="73"/>
        <v>59.85</v>
      </c>
      <c r="Q790" s="3" t="s">
        <v>8358</v>
      </c>
      <c r="R790" s="3" t="s">
        <v>8359</v>
      </c>
      <c r="S790" s="23">
        <f t="shared" si="74"/>
        <v>41059.006805555553</v>
      </c>
      <c r="T790" s="23">
        <f t="shared" si="75"/>
        <v>41097.165972222225</v>
      </c>
      <c r="U790" s="3">
        <f t="shared" si="76"/>
        <v>2012</v>
      </c>
      <c r="V790" s="25">
        <f t="shared" si="77"/>
        <v>41059.006805555553</v>
      </c>
    </row>
    <row r="791" spans="1:22" ht="48" x14ac:dyDescent="0.2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3">
        <f t="shared" si="72"/>
        <v>109.41</v>
      </c>
      <c r="P791" s="3">
        <f t="shared" si="73"/>
        <v>132.86000000000001</v>
      </c>
      <c r="Q791" s="3" t="s">
        <v>8358</v>
      </c>
      <c r="R791" s="3" t="s">
        <v>8359</v>
      </c>
      <c r="S791" s="23">
        <f t="shared" si="74"/>
        <v>41277.186111111114</v>
      </c>
      <c r="T791" s="23">
        <f t="shared" si="75"/>
        <v>41295.332638888889</v>
      </c>
      <c r="U791" s="3">
        <f t="shared" si="76"/>
        <v>2013</v>
      </c>
      <c r="V791" s="25">
        <f t="shared" si="77"/>
        <v>41277.186111111114</v>
      </c>
    </row>
    <row r="792" spans="1:22" ht="48" x14ac:dyDescent="0.2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3">
        <f t="shared" si="72"/>
        <v>144.37</v>
      </c>
      <c r="P792" s="3">
        <f t="shared" si="73"/>
        <v>92.55</v>
      </c>
      <c r="Q792" s="3" t="s">
        <v>8358</v>
      </c>
      <c r="R792" s="3" t="s">
        <v>8359</v>
      </c>
      <c r="S792" s="23">
        <f t="shared" si="74"/>
        <v>41276.047905092593</v>
      </c>
      <c r="T792" s="23">
        <f t="shared" si="75"/>
        <v>41306.047905092593</v>
      </c>
      <c r="U792" s="3">
        <f t="shared" si="76"/>
        <v>2013</v>
      </c>
      <c r="V792" s="25">
        <f t="shared" si="77"/>
        <v>41276.047905092593</v>
      </c>
    </row>
    <row r="793" spans="1:22" ht="48" x14ac:dyDescent="0.2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3">
        <f t="shared" si="72"/>
        <v>103.87</v>
      </c>
      <c r="P793" s="3">
        <f t="shared" si="73"/>
        <v>60.86</v>
      </c>
      <c r="Q793" s="3" t="s">
        <v>8358</v>
      </c>
      <c r="R793" s="3" t="s">
        <v>8359</v>
      </c>
      <c r="S793" s="23">
        <f t="shared" si="74"/>
        <v>41557.780624999999</v>
      </c>
      <c r="T793" s="23">
        <f t="shared" si="75"/>
        <v>41591.249305555553</v>
      </c>
      <c r="U793" s="3">
        <f t="shared" si="76"/>
        <v>2013</v>
      </c>
      <c r="V793" s="25">
        <f t="shared" si="77"/>
        <v>41557.780624999999</v>
      </c>
    </row>
    <row r="794" spans="1:22" ht="32" x14ac:dyDescent="0.2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3">
        <f t="shared" si="72"/>
        <v>100.44</v>
      </c>
      <c r="P794" s="3">
        <f t="shared" si="73"/>
        <v>41.85</v>
      </c>
      <c r="Q794" s="3" t="s">
        <v>8358</v>
      </c>
      <c r="R794" s="3" t="s">
        <v>8359</v>
      </c>
      <c r="S794" s="23">
        <f t="shared" si="74"/>
        <v>41555.873645833337</v>
      </c>
      <c r="T794" s="23">
        <f t="shared" si="75"/>
        <v>41585.915312500001</v>
      </c>
      <c r="U794" s="3">
        <f t="shared" si="76"/>
        <v>2013</v>
      </c>
      <c r="V794" s="25">
        <f t="shared" si="77"/>
        <v>41555.873645833337</v>
      </c>
    </row>
    <row r="795" spans="1:22" ht="48" x14ac:dyDescent="0.2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3">
        <f t="shared" si="72"/>
        <v>102.78</v>
      </c>
      <c r="P795" s="3">
        <f t="shared" si="73"/>
        <v>88.33</v>
      </c>
      <c r="Q795" s="3" t="s">
        <v>8358</v>
      </c>
      <c r="R795" s="3" t="s">
        <v>8359</v>
      </c>
      <c r="S795" s="23">
        <f t="shared" si="74"/>
        <v>41442.741249999999</v>
      </c>
      <c r="T795" s="23">
        <f t="shared" si="75"/>
        <v>41458.207638888889</v>
      </c>
      <c r="U795" s="3">
        <f t="shared" si="76"/>
        <v>2013</v>
      </c>
      <c r="V795" s="25">
        <f t="shared" si="77"/>
        <v>41442.741249999999</v>
      </c>
    </row>
    <row r="796" spans="1:22" ht="48" x14ac:dyDescent="0.2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3">
        <f t="shared" si="72"/>
        <v>105.31</v>
      </c>
      <c r="P796" s="3">
        <f t="shared" si="73"/>
        <v>158.96</v>
      </c>
      <c r="Q796" s="3" t="s">
        <v>8358</v>
      </c>
      <c r="R796" s="3" t="s">
        <v>8359</v>
      </c>
      <c r="S796" s="23">
        <f t="shared" si="74"/>
        <v>40736.115011574075</v>
      </c>
      <c r="T796" s="23">
        <f t="shared" si="75"/>
        <v>40791.712500000001</v>
      </c>
      <c r="U796" s="3">
        <f t="shared" si="76"/>
        <v>2011</v>
      </c>
      <c r="V796" s="25">
        <f t="shared" si="77"/>
        <v>40736.115011574075</v>
      </c>
    </row>
    <row r="797" spans="1:22" ht="48" x14ac:dyDescent="0.2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3">
        <f t="shared" si="72"/>
        <v>111.79</v>
      </c>
      <c r="P797" s="3">
        <f t="shared" si="73"/>
        <v>85.05</v>
      </c>
      <c r="Q797" s="3" t="s">
        <v>8358</v>
      </c>
      <c r="R797" s="3" t="s">
        <v>8359</v>
      </c>
      <c r="S797" s="23">
        <f t="shared" si="74"/>
        <v>40963.613032407404</v>
      </c>
      <c r="T797" s="23">
        <f t="shared" si="75"/>
        <v>41006.207638888889</v>
      </c>
      <c r="U797" s="3">
        <f t="shared" si="76"/>
        <v>2012</v>
      </c>
      <c r="V797" s="25">
        <f t="shared" si="77"/>
        <v>40963.613032407404</v>
      </c>
    </row>
    <row r="798" spans="1:22" ht="64" x14ac:dyDescent="0.2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3">
        <f t="shared" si="72"/>
        <v>101.35</v>
      </c>
      <c r="P798" s="3">
        <f t="shared" si="73"/>
        <v>112.61</v>
      </c>
      <c r="Q798" s="3" t="s">
        <v>8358</v>
      </c>
      <c r="R798" s="3" t="s">
        <v>8359</v>
      </c>
      <c r="S798" s="23">
        <f t="shared" si="74"/>
        <v>41502.882928240739</v>
      </c>
      <c r="T798" s="23">
        <f t="shared" si="75"/>
        <v>41532.881944444445</v>
      </c>
      <c r="U798" s="3">
        <f t="shared" si="76"/>
        <v>2013</v>
      </c>
      <c r="V798" s="25">
        <f t="shared" si="77"/>
        <v>41502.882928240739</v>
      </c>
    </row>
    <row r="799" spans="1:22" ht="48" x14ac:dyDescent="0.2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3">
        <f t="shared" si="72"/>
        <v>107.53</v>
      </c>
      <c r="P799" s="3">
        <f t="shared" si="73"/>
        <v>45.44</v>
      </c>
      <c r="Q799" s="3" t="s">
        <v>8358</v>
      </c>
      <c r="R799" s="3" t="s">
        <v>8359</v>
      </c>
      <c r="S799" s="23">
        <f t="shared" si="74"/>
        <v>40996.994074074071</v>
      </c>
      <c r="T799" s="23">
        <f t="shared" si="75"/>
        <v>41028.166666666664</v>
      </c>
      <c r="U799" s="3">
        <f t="shared" si="76"/>
        <v>2012</v>
      </c>
      <c r="V799" s="25">
        <f t="shared" si="77"/>
        <v>40996.994074074071</v>
      </c>
    </row>
    <row r="800" spans="1:22" ht="48" x14ac:dyDescent="0.2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3">
        <f t="shared" si="72"/>
        <v>114.89</v>
      </c>
      <c r="P800" s="3">
        <f t="shared" si="73"/>
        <v>46.22</v>
      </c>
      <c r="Q800" s="3" t="s">
        <v>8358</v>
      </c>
      <c r="R800" s="3" t="s">
        <v>8359</v>
      </c>
      <c r="S800" s="23">
        <f t="shared" si="74"/>
        <v>41882.590127314819</v>
      </c>
      <c r="T800" s="23">
        <f t="shared" si="75"/>
        <v>41912.590127314819</v>
      </c>
      <c r="U800" s="3">
        <f t="shared" si="76"/>
        <v>2014</v>
      </c>
      <c r="V800" s="25">
        <f t="shared" si="77"/>
        <v>41882.590127314819</v>
      </c>
    </row>
    <row r="801" spans="1:22" ht="64" x14ac:dyDescent="0.2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3">
        <f t="shared" si="72"/>
        <v>100.02</v>
      </c>
      <c r="P801" s="3">
        <f t="shared" si="73"/>
        <v>178.61</v>
      </c>
      <c r="Q801" s="3" t="s">
        <v>8358</v>
      </c>
      <c r="R801" s="3" t="s">
        <v>8359</v>
      </c>
      <c r="S801" s="23">
        <f t="shared" si="74"/>
        <v>40996.667199074072</v>
      </c>
      <c r="T801" s="23">
        <f t="shared" si="75"/>
        <v>41026.667199074072</v>
      </c>
      <c r="U801" s="3">
        <f t="shared" si="76"/>
        <v>2012</v>
      </c>
      <c r="V801" s="25">
        <f t="shared" si="77"/>
        <v>40996.667199074072</v>
      </c>
    </row>
    <row r="802" spans="1:22" ht="48" x14ac:dyDescent="0.2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3">
        <f t="shared" si="72"/>
        <v>152.13</v>
      </c>
      <c r="P802" s="3">
        <f t="shared" si="73"/>
        <v>40.75</v>
      </c>
      <c r="Q802" s="3" t="s">
        <v>8358</v>
      </c>
      <c r="R802" s="3" t="s">
        <v>8359</v>
      </c>
      <c r="S802" s="23">
        <f t="shared" si="74"/>
        <v>41863.433495370373</v>
      </c>
      <c r="T802" s="23">
        <f t="shared" si="75"/>
        <v>41893.433495370373</v>
      </c>
      <c r="U802" s="3">
        <f t="shared" si="76"/>
        <v>2014</v>
      </c>
      <c r="V802" s="25">
        <f t="shared" si="77"/>
        <v>41863.433495370373</v>
      </c>
    </row>
    <row r="803" spans="1:22" ht="48" x14ac:dyDescent="0.2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3">
        <f t="shared" si="72"/>
        <v>111.52</v>
      </c>
      <c r="P803" s="3">
        <f t="shared" si="73"/>
        <v>43.73</v>
      </c>
      <c r="Q803" s="3" t="s">
        <v>8358</v>
      </c>
      <c r="R803" s="3" t="s">
        <v>8359</v>
      </c>
      <c r="S803" s="23">
        <f t="shared" si="74"/>
        <v>40695.795370370368</v>
      </c>
      <c r="T803" s="23">
        <f t="shared" si="75"/>
        <v>40725.795370370368</v>
      </c>
      <c r="U803" s="3">
        <f t="shared" si="76"/>
        <v>2011</v>
      </c>
      <c r="V803" s="25">
        <f t="shared" si="77"/>
        <v>40695.795370370368</v>
      </c>
    </row>
    <row r="804" spans="1:22" ht="64" x14ac:dyDescent="0.2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3">
        <f t="shared" si="72"/>
        <v>101.33</v>
      </c>
      <c r="P804" s="3">
        <f t="shared" si="73"/>
        <v>81.069999999999993</v>
      </c>
      <c r="Q804" s="3" t="s">
        <v>8358</v>
      </c>
      <c r="R804" s="3" t="s">
        <v>8359</v>
      </c>
      <c r="S804" s="23">
        <f t="shared" si="74"/>
        <v>41123.022268518522</v>
      </c>
      <c r="T804" s="23">
        <f t="shared" si="75"/>
        <v>41169.170138888891</v>
      </c>
      <c r="U804" s="3">
        <f t="shared" si="76"/>
        <v>2012</v>
      </c>
      <c r="V804" s="25">
        <f t="shared" si="77"/>
        <v>41123.022268518522</v>
      </c>
    </row>
    <row r="805" spans="1:22" ht="48" x14ac:dyDescent="0.2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3">
        <f t="shared" si="72"/>
        <v>123.26</v>
      </c>
      <c r="P805" s="3">
        <f t="shared" si="73"/>
        <v>74.61</v>
      </c>
      <c r="Q805" s="3" t="s">
        <v>8358</v>
      </c>
      <c r="R805" s="3" t="s">
        <v>8359</v>
      </c>
      <c r="S805" s="23">
        <f t="shared" si="74"/>
        <v>40665.949976851851</v>
      </c>
      <c r="T805" s="23">
        <f t="shared" si="75"/>
        <v>40692.041666666664</v>
      </c>
      <c r="U805" s="3">
        <f t="shared" si="76"/>
        <v>2011</v>
      </c>
      <c r="V805" s="25">
        <f t="shared" si="77"/>
        <v>40665.949976851851</v>
      </c>
    </row>
    <row r="806" spans="1:22" ht="48" x14ac:dyDescent="0.2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3">
        <f t="shared" si="72"/>
        <v>100</v>
      </c>
      <c r="P806" s="3">
        <f t="shared" si="73"/>
        <v>305.56</v>
      </c>
      <c r="Q806" s="3" t="s">
        <v>8358</v>
      </c>
      <c r="R806" s="3" t="s">
        <v>8359</v>
      </c>
      <c r="S806" s="23">
        <f t="shared" si="74"/>
        <v>40730.105625000004</v>
      </c>
      <c r="T806" s="23">
        <f t="shared" si="75"/>
        <v>40747.165972222225</v>
      </c>
      <c r="U806" s="3">
        <f t="shared" si="76"/>
        <v>2011</v>
      </c>
      <c r="V806" s="25">
        <f t="shared" si="77"/>
        <v>40730.105625000004</v>
      </c>
    </row>
    <row r="807" spans="1:22" ht="48" x14ac:dyDescent="0.2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3">
        <f t="shared" si="72"/>
        <v>105</v>
      </c>
      <c r="P807" s="3">
        <f t="shared" si="73"/>
        <v>58.33</v>
      </c>
      <c r="Q807" s="3" t="s">
        <v>8358</v>
      </c>
      <c r="R807" s="3" t="s">
        <v>8359</v>
      </c>
      <c r="S807" s="23">
        <f t="shared" si="74"/>
        <v>40690.823055555556</v>
      </c>
      <c r="T807" s="23">
        <f t="shared" si="75"/>
        <v>40740.958333333336</v>
      </c>
      <c r="U807" s="3">
        <f t="shared" si="76"/>
        <v>2011</v>
      </c>
      <c r="V807" s="25">
        <f t="shared" si="77"/>
        <v>40690.823055555556</v>
      </c>
    </row>
    <row r="808" spans="1:22" ht="18" x14ac:dyDescent="0.2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3">
        <f t="shared" si="72"/>
        <v>104.44</v>
      </c>
      <c r="P808" s="3">
        <f t="shared" si="73"/>
        <v>117.68</v>
      </c>
      <c r="Q808" s="3" t="s">
        <v>8358</v>
      </c>
      <c r="R808" s="3" t="s">
        <v>8359</v>
      </c>
      <c r="S808" s="23">
        <f t="shared" si="74"/>
        <v>40763.691423611112</v>
      </c>
      <c r="T808" s="23">
        <f t="shared" si="75"/>
        <v>40793.691423611112</v>
      </c>
      <c r="U808" s="3">
        <f t="shared" si="76"/>
        <v>2011</v>
      </c>
      <c r="V808" s="25">
        <f t="shared" si="77"/>
        <v>40763.691423611112</v>
      </c>
    </row>
    <row r="809" spans="1:22" ht="32" x14ac:dyDescent="0.2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3">
        <f t="shared" si="72"/>
        <v>105.13</v>
      </c>
      <c r="P809" s="3">
        <f t="shared" si="73"/>
        <v>73.77</v>
      </c>
      <c r="Q809" s="3" t="s">
        <v>8358</v>
      </c>
      <c r="R809" s="3" t="s">
        <v>8359</v>
      </c>
      <c r="S809" s="23">
        <f t="shared" si="74"/>
        <v>42759.628599537042</v>
      </c>
      <c r="T809" s="23">
        <f t="shared" si="75"/>
        <v>42795.083333333328</v>
      </c>
      <c r="U809" s="3">
        <f t="shared" si="76"/>
        <v>2017</v>
      </c>
      <c r="V809" s="25">
        <f t="shared" si="77"/>
        <v>42759.628599537042</v>
      </c>
    </row>
    <row r="810" spans="1:22" ht="48" x14ac:dyDescent="0.2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3">
        <f t="shared" si="72"/>
        <v>100</v>
      </c>
      <c r="P810" s="3">
        <f t="shared" si="73"/>
        <v>104.65</v>
      </c>
      <c r="Q810" s="3" t="s">
        <v>8358</v>
      </c>
      <c r="R810" s="3" t="s">
        <v>8359</v>
      </c>
      <c r="S810" s="23">
        <f t="shared" si="74"/>
        <v>41962.100532407407</v>
      </c>
      <c r="T810" s="23">
        <f t="shared" si="75"/>
        <v>41995.207638888889</v>
      </c>
      <c r="U810" s="3">
        <f t="shared" si="76"/>
        <v>2014</v>
      </c>
      <c r="V810" s="25">
        <f t="shared" si="77"/>
        <v>41962.100532407407</v>
      </c>
    </row>
    <row r="811" spans="1:22" ht="48" x14ac:dyDescent="0.2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3">
        <f t="shared" si="72"/>
        <v>103.78</v>
      </c>
      <c r="P811" s="3">
        <f t="shared" si="73"/>
        <v>79.83</v>
      </c>
      <c r="Q811" s="3" t="s">
        <v>8358</v>
      </c>
      <c r="R811" s="3" t="s">
        <v>8359</v>
      </c>
      <c r="S811" s="23">
        <f t="shared" si="74"/>
        <v>41628.833680555559</v>
      </c>
      <c r="T811" s="23">
        <f t="shared" si="75"/>
        <v>41658.833680555559</v>
      </c>
      <c r="U811" s="3">
        <f t="shared" si="76"/>
        <v>2013</v>
      </c>
      <c r="V811" s="25">
        <f t="shared" si="77"/>
        <v>41628.833680555559</v>
      </c>
    </row>
    <row r="812" spans="1:22" ht="48" x14ac:dyDescent="0.2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3">
        <f t="shared" si="72"/>
        <v>105</v>
      </c>
      <c r="P812" s="3">
        <f t="shared" si="73"/>
        <v>58.33</v>
      </c>
      <c r="Q812" s="3" t="s">
        <v>8358</v>
      </c>
      <c r="R812" s="3" t="s">
        <v>8359</v>
      </c>
      <c r="S812" s="23">
        <f t="shared" si="74"/>
        <v>41123.056273148148</v>
      </c>
      <c r="T812" s="23">
        <f t="shared" si="75"/>
        <v>41153.056273148148</v>
      </c>
      <c r="U812" s="3">
        <f t="shared" si="76"/>
        <v>2012</v>
      </c>
      <c r="V812" s="25">
        <f t="shared" si="77"/>
        <v>41123.056273148148</v>
      </c>
    </row>
    <row r="813" spans="1:22" ht="48" x14ac:dyDescent="0.2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3">
        <f t="shared" si="72"/>
        <v>104</v>
      </c>
      <c r="P813" s="3">
        <f t="shared" si="73"/>
        <v>86.67</v>
      </c>
      <c r="Q813" s="3" t="s">
        <v>8358</v>
      </c>
      <c r="R813" s="3" t="s">
        <v>8359</v>
      </c>
      <c r="S813" s="23">
        <f t="shared" si="74"/>
        <v>41443.643541666665</v>
      </c>
      <c r="T813" s="23">
        <f t="shared" si="75"/>
        <v>41465.702777777777</v>
      </c>
      <c r="U813" s="3">
        <f t="shared" si="76"/>
        <v>2013</v>
      </c>
      <c r="V813" s="25">
        <f t="shared" si="77"/>
        <v>41443.643541666665</v>
      </c>
    </row>
    <row r="814" spans="1:22" ht="48" x14ac:dyDescent="0.2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3">
        <f t="shared" si="72"/>
        <v>151.83000000000001</v>
      </c>
      <c r="P814" s="3">
        <f t="shared" si="73"/>
        <v>27.61</v>
      </c>
      <c r="Q814" s="3" t="s">
        <v>8358</v>
      </c>
      <c r="R814" s="3" t="s">
        <v>8359</v>
      </c>
      <c r="S814" s="23">
        <f t="shared" si="74"/>
        <v>41282.017962962964</v>
      </c>
      <c r="T814" s="23">
        <f t="shared" si="75"/>
        <v>41334.581944444442</v>
      </c>
      <c r="U814" s="3">
        <f t="shared" si="76"/>
        <v>2013</v>
      </c>
      <c r="V814" s="25">
        <f t="shared" si="77"/>
        <v>41282.017962962964</v>
      </c>
    </row>
    <row r="815" spans="1:22" ht="32" x14ac:dyDescent="0.2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3">
        <f t="shared" si="72"/>
        <v>160</v>
      </c>
      <c r="P815" s="3">
        <f t="shared" si="73"/>
        <v>25</v>
      </c>
      <c r="Q815" s="3" t="s">
        <v>8358</v>
      </c>
      <c r="R815" s="3" t="s">
        <v>8359</v>
      </c>
      <c r="S815" s="23">
        <f t="shared" si="74"/>
        <v>41080.960243055553</v>
      </c>
      <c r="T815" s="23">
        <f t="shared" si="75"/>
        <v>41110.960243055553</v>
      </c>
      <c r="U815" s="3">
        <f t="shared" si="76"/>
        <v>2012</v>
      </c>
      <c r="V815" s="25">
        <f t="shared" si="77"/>
        <v>41080.960243055553</v>
      </c>
    </row>
    <row r="816" spans="1:22" ht="48" x14ac:dyDescent="0.2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3">
        <f t="shared" si="72"/>
        <v>127.3</v>
      </c>
      <c r="P816" s="3">
        <f t="shared" si="73"/>
        <v>45.46</v>
      </c>
      <c r="Q816" s="3" t="s">
        <v>8358</v>
      </c>
      <c r="R816" s="3" t="s">
        <v>8359</v>
      </c>
      <c r="S816" s="23">
        <f t="shared" si="74"/>
        <v>40679.743067129632</v>
      </c>
      <c r="T816" s="23">
        <f t="shared" si="75"/>
        <v>40694.75277777778</v>
      </c>
      <c r="U816" s="3">
        <f t="shared" si="76"/>
        <v>2011</v>
      </c>
      <c r="V816" s="25">
        <f t="shared" si="77"/>
        <v>40679.743067129632</v>
      </c>
    </row>
    <row r="817" spans="1:22" ht="32" x14ac:dyDescent="0.2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3">
        <f t="shared" si="72"/>
        <v>107</v>
      </c>
      <c r="P817" s="3">
        <f t="shared" si="73"/>
        <v>99.53</v>
      </c>
      <c r="Q817" s="3" t="s">
        <v>8358</v>
      </c>
      <c r="R817" s="3" t="s">
        <v>8359</v>
      </c>
      <c r="S817" s="23">
        <f t="shared" si="74"/>
        <v>41914.917858796296</v>
      </c>
      <c r="T817" s="23">
        <f t="shared" si="75"/>
        <v>41944.917858796296</v>
      </c>
      <c r="U817" s="3">
        <f t="shared" si="76"/>
        <v>2014</v>
      </c>
      <c r="V817" s="25">
        <f t="shared" si="77"/>
        <v>41914.917858796296</v>
      </c>
    </row>
    <row r="818" spans="1:22" ht="32" x14ac:dyDescent="0.2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3">
        <f t="shared" si="72"/>
        <v>115.12</v>
      </c>
      <c r="P818" s="3">
        <f t="shared" si="73"/>
        <v>39.31</v>
      </c>
      <c r="Q818" s="3" t="s">
        <v>8358</v>
      </c>
      <c r="R818" s="3" t="s">
        <v>8359</v>
      </c>
      <c r="S818" s="23">
        <f t="shared" si="74"/>
        <v>41341.870868055557</v>
      </c>
      <c r="T818" s="23">
        <f t="shared" si="75"/>
        <v>41373.270833333336</v>
      </c>
      <c r="U818" s="3">
        <f t="shared" si="76"/>
        <v>2013</v>
      </c>
      <c r="V818" s="25">
        <f t="shared" si="77"/>
        <v>41341.870868055557</v>
      </c>
    </row>
    <row r="819" spans="1:22" ht="48" x14ac:dyDescent="0.2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3">
        <f t="shared" si="72"/>
        <v>137.11000000000001</v>
      </c>
      <c r="P819" s="3">
        <f t="shared" si="73"/>
        <v>89.42</v>
      </c>
      <c r="Q819" s="3" t="s">
        <v>8358</v>
      </c>
      <c r="R819" s="3" t="s">
        <v>8359</v>
      </c>
      <c r="S819" s="23">
        <f t="shared" si="74"/>
        <v>40925.599664351852</v>
      </c>
      <c r="T819" s="23">
        <f t="shared" si="75"/>
        <v>40979.207638888889</v>
      </c>
      <c r="U819" s="3">
        <f t="shared" si="76"/>
        <v>2012</v>
      </c>
      <c r="V819" s="25">
        <f t="shared" si="77"/>
        <v>40925.599664351852</v>
      </c>
    </row>
    <row r="820" spans="1:22" ht="48" x14ac:dyDescent="0.2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3">
        <f t="shared" si="72"/>
        <v>155.71</v>
      </c>
      <c r="P820" s="3">
        <f t="shared" si="73"/>
        <v>28.68</v>
      </c>
      <c r="Q820" s="3" t="s">
        <v>8358</v>
      </c>
      <c r="R820" s="3" t="s">
        <v>8359</v>
      </c>
      <c r="S820" s="23">
        <f t="shared" si="74"/>
        <v>41120.882881944446</v>
      </c>
      <c r="T820" s="23">
        <f t="shared" si="75"/>
        <v>41128.709027777775</v>
      </c>
      <c r="U820" s="3">
        <f t="shared" si="76"/>
        <v>2012</v>
      </c>
      <c r="V820" s="25">
        <f t="shared" si="77"/>
        <v>41120.882881944446</v>
      </c>
    </row>
    <row r="821" spans="1:22" ht="32" x14ac:dyDescent="0.2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3">
        <f t="shared" si="72"/>
        <v>108.75</v>
      </c>
      <c r="P821" s="3">
        <f t="shared" si="73"/>
        <v>31.07</v>
      </c>
      <c r="Q821" s="3" t="s">
        <v>8358</v>
      </c>
      <c r="R821" s="3" t="s">
        <v>8359</v>
      </c>
      <c r="S821" s="23">
        <f t="shared" si="74"/>
        <v>41619.998310185183</v>
      </c>
      <c r="T821" s="23">
        <f t="shared" si="75"/>
        <v>41629.197222222225</v>
      </c>
      <c r="U821" s="3">
        <f t="shared" si="76"/>
        <v>2013</v>
      </c>
      <c r="V821" s="25">
        <f t="shared" si="77"/>
        <v>41619.998310185183</v>
      </c>
    </row>
    <row r="822" spans="1:22" ht="48" x14ac:dyDescent="0.2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3">
        <f t="shared" si="72"/>
        <v>134.05000000000001</v>
      </c>
      <c r="P822" s="3">
        <f t="shared" si="73"/>
        <v>70.55</v>
      </c>
      <c r="Q822" s="3" t="s">
        <v>8358</v>
      </c>
      <c r="R822" s="3" t="s">
        <v>8359</v>
      </c>
      <c r="S822" s="23">
        <f t="shared" si="74"/>
        <v>41768.841921296298</v>
      </c>
      <c r="T822" s="23">
        <f t="shared" si="75"/>
        <v>41799.208333333336</v>
      </c>
      <c r="U822" s="3">
        <f t="shared" si="76"/>
        <v>2014</v>
      </c>
      <c r="V822" s="25">
        <f t="shared" si="77"/>
        <v>41768.841921296298</v>
      </c>
    </row>
    <row r="823" spans="1:22" ht="48" x14ac:dyDescent="0.2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3">
        <f t="shared" si="72"/>
        <v>100</v>
      </c>
      <c r="P823" s="3">
        <f t="shared" si="73"/>
        <v>224.13</v>
      </c>
      <c r="Q823" s="3" t="s">
        <v>8358</v>
      </c>
      <c r="R823" s="3" t="s">
        <v>8359</v>
      </c>
      <c r="S823" s="23">
        <f t="shared" si="74"/>
        <v>42093.922048611115</v>
      </c>
      <c r="T823" s="23">
        <f t="shared" si="75"/>
        <v>42128.167361111111</v>
      </c>
      <c r="U823" s="3">
        <f t="shared" si="76"/>
        <v>2015</v>
      </c>
      <c r="V823" s="25">
        <f t="shared" si="77"/>
        <v>42093.922048611115</v>
      </c>
    </row>
    <row r="824" spans="1:22" ht="48" x14ac:dyDescent="0.2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3">
        <f t="shared" si="72"/>
        <v>119.17</v>
      </c>
      <c r="P824" s="3">
        <f t="shared" si="73"/>
        <v>51.81</v>
      </c>
      <c r="Q824" s="3" t="s">
        <v>8358</v>
      </c>
      <c r="R824" s="3" t="s">
        <v>8359</v>
      </c>
      <c r="S824" s="23">
        <f t="shared" si="74"/>
        <v>41157.947337962964</v>
      </c>
      <c r="T824" s="23">
        <f t="shared" si="75"/>
        <v>41187.947337962964</v>
      </c>
      <c r="U824" s="3">
        <f t="shared" si="76"/>
        <v>2012</v>
      </c>
      <c r="V824" s="25">
        <f t="shared" si="77"/>
        <v>41157.947337962964</v>
      </c>
    </row>
    <row r="825" spans="1:22" ht="48" x14ac:dyDescent="0.2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3">
        <f t="shared" si="72"/>
        <v>179.5</v>
      </c>
      <c r="P825" s="3">
        <f t="shared" si="73"/>
        <v>43.52</v>
      </c>
      <c r="Q825" s="3" t="s">
        <v>8358</v>
      </c>
      <c r="R825" s="3" t="s">
        <v>8359</v>
      </c>
      <c r="S825" s="23">
        <f t="shared" si="74"/>
        <v>42055.972824074073</v>
      </c>
      <c r="T825" s="23">
        <f t="shared" si="75"/>
        <v>42085.931157407409</v>
      </c>
      <c r="U825" s="3">
        <f t="shared" si="76"/>
        <v>2015</v>
      </c>
      <c r="V825" s="25">
        <f t="shared" si="77"/>
        <v>42055.972824074073</v>
      </c>
    </row>
    <row r="826" spans="1:22" ht="64" x14ac:dyDescent="0.2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3">
        <f t="shared" si="72"/>
        <v>134.38</v>
      </c>
      <c r="P826" s="3">
        <f t="shared" si="73"/>
        <v>39.82</v>
      </c>
      <c r="Q826" s="3" t="s">
        <v>8358</v>
      </c>
      <c r="R826" s="3" t="s">
        <v>8359</v>
      </c>
      <c r="S826" s="23">
        <f t="shared" si="74"/>
        <v>40250.242106481484</v>
      </c>
      <c r="T826" s="23">
        <f t="shared" si="75"/>
        <v>40286.290972222225</v>
      </c>
      <c r="U826" s="3">
        <f t="shared" si="76"/>
        <v>2010</v>
      </c>
      <c r="V826" s="25">
        <f t="shared" si="77"/>
        <v>40250.242106481484</v>
      </c>
    </row>
    <row r="827" spans="1:22" ht="32" x14ac:dyDescent="0.2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3">
        <f t="shared" si="72"/>
        <v>100.43</v>
      </c>
      <c r="P827" s="3">
        <f t="shared" si="73"/>
        <v>126.81</v>
      </c>
      <c r="Q827" s="3" t="s">
        <v>8358</v>
      </c>
      <c r="R827" s="3" t="s">
        <v>8359</v>
      </c>
      <c r="S827" s="23">
        <f t="shared" si="74"/>
        <v>41186.306527777779</v>
      </c>
      <c r="T827" s="23">
        <f t="shared" si="75"/>
        <v>41211.306527777779</v>
      </c>
      <c r="U827" s="3">
        <f t="shared" si="76"/>
        <v>2012</v>
      </c>
      <c r="V827" s="25">
        <f t="shared" si="77"/>
        <v>41186.306527777779</v>
      </c>
    </row>
    <row r="828" spans="1:22" ht="48" x14ac:dyDescent="0.2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3">
        <f t="shared" si="72"/>
        <v>101.45</v>
      </c>
      <c r="P828" s="3">
        <f t="shared" si="73"/>
        <v>113.88</v>
      </c>
      <c r="Q828" s="3" t="s">
        <v>8358</v>
      </c>
      <c r="R828" s="3" t="s">
        <v>8359</v>
      </c>
      <c r="S828" s="23">
        <f t="shared" si="74"/>
        <v>40973.038541666669</v>
      </c>
      <c r="T828" s="23">
        <f t="shared" si="75"/>
        <v>40993.996874999997</v>
      </c>
      <c r="U828" s="3">
        <f t="shared" si="76"/>
        <v>2012</v>
      </c>
      <c r="V828" s="25">
        <f t="shared" si="77"/>
        <v>40973.038541666669</v>
      </c>
    </row>
    <row r="829" spans="1:22" ht="64" x14ac:dyDescent="0.2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3">
        <f t="shared" si="72"/>
        <v>103.33</v>
      </c>
      <c r="P829" s="3">
        <f t="shared" si="73"/>
        <v>28.18</v>
      </c>
      <c r="Q829" s="3" t="s">
        <v>8358</v>
      </c>
      <c r="R829" s="3" t="s">
        <v>8359</v>
      </c>
      <c r="S829" s="23">
        <f t="shared" si="74"/>
        <v>40927.473460648151</v>
      </c>
      <c r="T829" s="23">
        <f t="shared" si="75"/>
        <v>40953.825694444444</v>
      </c>
      <c r="U829" s="3">
        <f t="shared" si="76"/>
        <v>2012</v>
      </c>
      <c r="V829" s="25">
        <f t="shared" si="77"/>
        <v>40927.473460648151</v>
      </c>
    </row>
    <row r="830" spans="1:22" ht="64" x14ac:dyDescent="0.2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3">
        <f t="shared" si="72"/>
        <v>107</v>
      </c>
      <c r="P830" s="3">
        <f t="shared" si="73"/>
        <v>36.61</v>
      </c>
      <c r="Q830" s="3" t="s">
        <v>8358</v>
      </c>
      <c r="R830" s="3" t="s">
        <v>8359</v>
      </c>
      <c r="S830" s="23">
        <f t="shared" si="74"/>
        <v>41073.050717592596</v>
      </c>
      <c r="T830" s="23">
        <f t="shared" si="75"/>
        <v>41085.683333333334</v>
      </c>
      <c r="U830" s="3">
        <f t="shared" si="76"/>
        <v>2012</v>
      </c>
      <c r="V830" s="25">
        <f t="shared" si="77"/>
        <v>41073.050717592596</v>
      </c>
    </row>
    <row r="831" spans="1:22" ht="64" x14ac:dyDescent="0.2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3">
        <f t="shared" si="72"/>
        <v>104</v>
      </c>
      <c r="P831" s="3">
        <f t="shared" si="73"/>
        <v>32.5</v>
      </c>
      <c r="Q831" s="3" t="s">
        <v>8358</v>
      </c>
      <c r="R831" s="3" t="s">
        <v>8359</v>
      </c>
      <c r="S831" s="23">
        <f t="shared" si="74"/>
        <v>42504.801388888889</v>
      </c>
      <c r="T831" s="23">
        <f t="shared" si="75"/>
        <v>42564.801388888889</v>
      </c>
      <c r="U831" s="3">
        <f t="shared" si="76"/>
        <v>2016</v>
      </c>
      <c r="V831" s="25">
        <f t="shared" si="77"/>
        <v>42504.801388888889</v>
      </c>
    </row>
    <row r="832" spans="1:22" ht="48" x14ac:dyDescent="0.2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3">
        <f t="shared" si="72"/>
        <v>107.83</v>
      </c>
      <c r="P832" s="3">
        <f t="shared" si="73"/>
        <v>60.66</v>
      </c>
      <c r="Q832" s="3" t="s">
        <v>8358</v>
      </c>
      <c r="R832" s="3" t="s">
        <v>8359</v>
      </c>
      <c r="S832" s="23">
        <f t="shared" si="74"/>
        <v>41325.525752314818</v>
      </c>
      <c r="T832" s="23">
        <f t="shared" si="75"/>
        <v>41355.484085648146</v>
      </c>
      <c r="U832" s="3">
        <f t="shared" si="76"/>
        <v>2013</v>
      </c>
      <c r="V832" s="25">
        <f t="shared" si="77"/>
        <v>41325.525752314818</v>
      </c>
    </row>
    <row r="833" spans="1:22" ht="48" x14ac:dyDescent="0.2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3">
        <f t="shared" si="72"/>
        <v>233.33</v>
      </c>
      <c r="P833" s="3">
        <f t="shared" si="73"/>
        <v>175</v>
      </c>
      <c r="Q833" s="3" t="s">
        <v>8358</v>
      </c>
      <c r="R833" s="3" t="s">
        <v>8359</v>
      </c>
      <c r="S833" s="23">
        <f t="shared" si="74"/>
        <v>40996.646921296298</v>
      </c>
      <c r="T833" s="23">
        <f t="shared" si="75"/>
        <v>41026.646921296298</v>
      </c>
      <c r="U833" s="3">
        <f t="shared" si="76"/>
        <v>2012</v>
      </c>
      <c r="V833" s="25">
        <f t="shared" si="77"/>
        <v>40996.646921296298</v>
      </c>
    </row>
    <row r="834" spans="1:22" ht="48" x14ac:dyDescent="0.2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3">
        <f t="shared" si="72"/>
        <v>100.61</v>
      </c>
      <c r="P834" s="3">
        <f t="shared" si="73"/>
        <v>97.99</v>
      </c>
      <c r="Q834" s="3" t="s">
        <v>8358</v>
      </c>
      <c r="R834" s="3" t="s">
        <v>8359</v>
      </c>
      <c r="S834" s="23">
        <f t="shared" si="74"/>
        <v>40869.675173611111</v>
      </c>
      <c r="T834" s="23">
        <f t="shared" si="75"/>
        <v>40929.342361111114</v>
      </c>
      <c r="U834" s="3">
        <f t="shared" si="76"/>
        <v>2011</v>
      </c>
      <c r="V834" s="25">
        <f t="shared" si="77"/>
        <v>40869.675173611111</v>
      </c>
    </row>
    <row r="835" spans="1:22" ht="18" x14ac:dyDescent="0.2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3">
        <f t="shared" ref="O835:O898" si="78">ROUND((E835/D835)*100,2)</f>
        <v>101.67</v>
      </c>
      <c r="P835" s="3">
        <f t="shared" ref="P835:P898" si="79">ROUND(E835/L835,2)</f>
        <v>148.78</v>
      </c>
      <c r="Q835" s="3" t="s">
        <v>8358</v>
      </c>
      <c r="R835" s="3" t="s">
        <v>8359</v>
      </c>
      <c r="S835" s="23">
        <f t="shared" ref="S835:S898" si="80">(((J835/60)/60)/24)+DATE(1970,1,1)</f>
        <v>41718.878182870372</v>
      </c>
      <c r="T835" s="23">
        <f t="shared" ref="T835:T898" si="81">(((I835/60)/60)/24)+DATE(1970,1,1)</f>
        <v>41748.878182870372</v>
      </c>
      <c r="U835" s="3">
        <f t="shared" ref="U835:U898" si="82">YEAR(S835)</f>
        <v>2014</v>
      </c>
      <c r="V835" s="25">
        <f t="shared" ref="V835:V898" si="83">S835</f>
        <v>41718.878182870372</v>
      </c>
    </row>
    <row r="836" spans="1:22" ht="64" x14ac:dyDescent="0.2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3">
        <f t="shared" si="78"/>
        <v>131.02000000000001</v>
      </c>
      <c r="P836" s="3">
        <f t="shared" si="79"/>
        <v>96.08</v>
      </c>
      <c r="Q836" s="3" t="s">
        <v>8358</v>
      </c>
      <c r="R836" s="3" t="s">
        <v>8359</v>
      </c>
      <c r="S836" s="23">
        <f t="shared" si="80"/>
        <v>41422.822824074072</v>
      </c>
      <c r="T836" s="23">
        <f t="shared" si="81"/>
        <v>41456.165972222225</v>
      </c>
      <c r="U836" s="3">
        <f t="shared" si="82"/>
        <v>2013</v>
      </c>
      <c r="V836" s="25">
        <f t="shared" si="83"/>
        <v>41422.822824074072</v>
      </c>
    </row>
    <row r="837" spans="1:22" ht="48" x14ac:dyDescent="0.2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3">
        <f t="shared" si="78"/>
        <v>117.25</v>
      </c>
      <c r="P837" s="3">
        <f t="shared" si="79"/>
        <v>58.63</v>
      </c>
      <c r="Q837" s="3" t="s">
        <v>8358</v>
      </c>
      <c r="R837" s="3" t="s">
        <v>8359</v>
      </c>
      <c r="S837" s="23">
        <f t="shared" si="80"/>
        <v>41005.45784722222</v>
      </c>
      <c r="T837" s="23">
        <f t="shared" si="81"/>
        <v>41048.125</v>
      </c>
      <c r="U837" s="3">
        <f t="shared" si="82"/>
        <v>2012</v>
      </c>
      <c r="V837" s="25">
        <f t="shared" si="83"/>
        <v>41005.45784722222</v>
      </c>
    </row>
    <row r="838" spans="1:22" ht="18" x14ac:dyDescent="0.2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3">
        <f t="shared" si="78"/>
        <v>100.93</v>
      </c>
      <c r="P838" s="3">
        <f t="shared" si="79"/>
        <v>109.71</v>
      </c>
      <c r="Q838" s="3" t="s">
        <v>8358</v>
      </c>
      <c r="R838" s="3" t="s">
        <v>8359</v>
      </c>
      <c r="S838" s="23">
        <f t="shared" si="80"/>
        <v>41524.056921296295</v>
      </c>
      <c r="T838" s="23">
        <f t="shared" si="81"/>
        <v>41554.056921296295</v>
      </c>
      <c r="U838" s="3">
        <f t="shared" si="82"/>
        <v>2013</v>
      </c>
      <c r="V838" s="25">
        <f t="shared" si="83"/>
        <v>41524.056921296295</v>
      </c>
    </row>
    <row r="839" spans="1:22" ht="48" x14ac:dyDescent="0.2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3">
        <f t="shared" si="78"/>
        <v>121.8</v>
      </c>
      <c r="P839" s="3">
        <f t="shared" si="79"/>
        <v>49.11</v>
      </c>
      <c r="Q839" s="3" t="s">
        <v>8358</v>
      </c>
      <c r="R839" s="3" t="s">
        <v>8359</v>
      </c>
      <c r="S839" s="23">
        <f t="shared" si="80"/>
        <v>41730.998402777775</v>
      </c>
      <c r="T839" s="23">
        <f t="shared" si="81"/>
        <v>41760.998402777775</v>
      </c>
      <c r="U839" s="3">
        <f t="shared" si="82"/>
        <v>2014</v>
      </c>
      <c r="V839" s="25">
        <f t="shared" si="83"/>
        <v>41730.998402777775</v>
      </c>
    </row>
    <row r="840" spans="1:22" ht="48" x14ac:dyDescent="0.2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3">
        <f t="shared" si="78"/>
        <v>145.4</v>
      </c>
      <c r="P840" s="3">
        <f t="shared" si="79"/>
        <v>47.67</v>
      </c>
      <c r="Q840" s="3" t="s">
        <v>8358</v>
      </c>
      <c r="R840" s="3" t="s">
        <v>8359</v>
      </c>
      <c r="S840" s="23">
        <f t="shared" si="80"/>
        <v>40895.897974537038</v>
      </c>
      <c r="T840" s="23">
        <f t="shared" si="81"/>
        <v>40925.897974537038</v>
      </c>
      <c r="U840" s="3">
        <f t="shared" si="82"/>
        <v>2011</v>
      </c>
      <c r="V840" s="25">
        <f t="shared" si="83"/>
        <v>40895.897974537038</v>
      </c>
    </row>
    <row r="841" spans="1:22" ht="48" x14ac:dyDescent="0.2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3">
        <f t="shared" si="78"/>
        <v>116.62</v>
      </c>
      <c r="P841" s="3">
        <f t="shared" si="79"/>
        <v>60.74</v>
      </c>
      <c r="Q841" s="3" t="s">
        <v>8358</v>
      </c>
      <c r="R841" s="3" t="s">
        <v>8359</v>
      </c>
      <c r="S841" s="23">
        <f t="shared" si="80"/>
        <v>41144.763379629629</v>
      </c>
      <c r="T841" s="23">
        <f t="shared" si="81"/>
        <v>41174.763379629629</v>
      </c>
      <c r="U841" s="3">
        <f t="shared" si="82"/>
        <v>2012</v>
      </c>
      <c r="V841" s="25">
        <f t="shared" si="83"/>
        <v>41144.763379629629</v>
      </c>
    </row>
    <row r="842" spans="1:22" ht="48" x14ac:dyDescent="0.2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3">
        <f t="shared" si="78"/>
        <v>120.42</v>
      </c>
      <c r="P842" s="3">
        <f t="shared" si="79"/>
        <v>63.38</v>
      </c>
      <c r="Q842" s="3" t="s">
        <v>8358</v>
      </c>
      <c r="R842" s="3" t="s">
        <v>8359</v>
      </c>
      <c r="S842" s="23">
        <f t="shared" si="80"/>
        <v>42607.226701388892</v>
      </c>
      <c r="T842" s="23">
        <f t="shared" si="81"/>
        <v>42637.226701388892</v>
      </c>
      <c r="U842" s="3">
        <f t="shared" si="82"/>
        <v>2016</v>
      </c>
      <c r="V842" s="25">
        <f t="shared" si="83"/>
        <v>42607.226701388892</v>
      </c>
    </row>
    <row r="843" spans="1:22" ht="64" x14ac:dyDescent="0.2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3">
        <f t="shared" si="78"/>
        <v>101.32</v>
      </c>
      <c r="P843" s="3">
        <f t="shared" si="79"/>
        <v>53.89</v>
      </c>
      <c r="Q843" s="3" t="s">
        <v>8358</v>
      </c>
      <c r="R843" s="3" t="s">
        <v>8360</v>
      </c>
      <c r="S843" s="23">
        <f t="shared" si="80"/>
        <v>41923.838692129626</v>
      </c>
      <c r="T843" s="23">
        <f t="shared" si="81"/>
        <v>41953.88035879629</v>
      </c>
      <c r="U843" s="3">
        <f t="shared" si="82"/>
        <v>2014</v>
      </c>
      <c r="V843" s="25">
        <f t="shared" si="83"/>
        <v>41923.838692129626</v>
      </c>
    </row>
    <row r="844" spans="1:22" ht="48" x14ac:dyDescent="0.2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3">
        <f t="shared" si="78"/>
        <v>104.32</v>
      </c>
      <c r="P844" s="3">
        <f t="shared" si="79"/>
        <v>66.87</v>
      </c>
      <c r="Q844" s="3" t="s">
        <v>8358</v>
      </c>
      <c r="R844" s="3" t="s">
        <v>8360</v>
      </c>
      <c r="S844" s="23">
        <f t="shared" si="80"/>
        <v>41526.592395833337</v>
      </c>
      <c r="T844" s="23">
        <f t="shared" si="81"/>
        <v>41561.165972222225</v>
      </c>
      <c r="U844" s="3">
        <f t="shared" si="82"/>
        <v>2013</v>
      </c>
      <c r="V844" s="25">
        <f t="shared" si="83"/>
        <v>41526.592395833337</v>
      </c>
    </row>
    <row r="845" spans="1:22" ht="48" x14ac:dyDescent="0.2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3">
        <f t="shared" si="78"/>
        <v>267.13</v>
      </c>
      <c r="P845" s="3">
        <f t="shared" si="79"/>
        <v>63.1</v>
      </c>
      <c r="Q845" s="3" t="s">
        <v>8358</v>
      </c>
      <c r="R845" s="3" t="s">
        <v>8360</v>
      </c>
      <c r="S845" s="23">
        <f t="shared" si="80"/>
        <v>42695.257870370369</v>
      </c>
      <c r="T845" s="23">
        <f t="shared" si="81"/>
        <v>42712.333333333328</v>
      </c>
      <c r="U845" s="3">
        <f t="shared" si="82"/>
        <v>2016</v>
      </c>
      <c r="V845" s="25">
        <f t="shared" si="83"/>
        <v>42695.257870370369</v>
      </c>
    </row>
    <row r="846" spans="1:22" ht="64" x14ac:dyDescent="0.2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3">
        <f t="shared" si="78"/>
        <v>194.13</v>
      </c>
      <c r="P846" s="3">
        <f t="shared" si="79"/>
        <v>36.630000000000003</v>
      </c>
      <c r="Q846" s="3" t="s">
        <v>8358</v>
      </c>
      <c r="R846" s="3" t="s">
        <v>8360</v>
      </c>
      <c r="S846" s="23">
        <f t="shared" si="80"/>
        <v>41905.684629629628</v>
      </c>
      <c r="T846" s="23">
        <f t="shared" si="81"/>
        <v>41944.207638888889</v>
      </c>
      <c r="U846" s="3">
        <f t="shared" si="82"/>
        <v>2014</v>
      </c>
      <c r="V846" s="25">
        <f t="shared" si="83"/>
        <v>41905.684629629628</v>
      </c>
    </row>
    <row r="847" spans="1:22" ht="48" x14ac:dyDescent="0.2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3">
        <f t="shared" si="78"/>
        <v>120.38</v>
      </c>
      <c r="P847" s="3">
        <f t="shared" si="79"/>
        <v>34.01</v>
      </c>
      <c r="Q847" s="3" t="s">
        <v>8358</v>
      </c>
      <c r="R847" s="3" t="s">
        <v>8360</v>
      </c>
      <c r="S847" s="23">
        <f t="shared" si="80"/>
        <v>42578.205972222218</v>
      </c>
      <c r="T847" s="23">
        <f t="shared" si="81"/>
        <v>42618.165972222225</v>
      </c>
      <c r="U847" s="3">
        <f t="shared" si="82"/>
        <v>2016</v>
      </c>
      <c r="V847" s="25">
        <f t="shared" si="83"/>
        <v>42578.205972222218</v>
      </c>
    </row>
    <row r="848" spans="1:22" ht="48" x14ac:dyDescent="0.2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3">
        <f t="shared" si="78"/>
        <v>122</v>
      </c>
      <c r="P848" s="3">
        <f t="shared" si="79"/>
        <v>28.55</v>
      </c>
      <c r="Q848" s="3" t="s">
        <v>8358</v>
      </c>
      <c r="R848" s="3" t="s">
        <v>8360</v>
      </c>
      <c r="S848" s="23">
        <f t="shared" si="80"/>
        <v>41694.391840277778</v>
      </c>
      <c r="T848" s="23">
        <f t="shared" si="81"/>
        <v>41708.583333333336</v>
      </c>
      <c r="U848" s="3">
        <f t="shared" si="82"/>
        <v>2014</v>
      </c>
      <c r="V848" s="25">
        <f t="shared" si="83"/>
        <v>41694.391840277778</v>
      </c>
    </row>
    <row r="849" spans="1:22" ht="32" x14ac:dyDescent="0.2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3">
        <f t="shared" si="78"/>
        <v>100</v>
      </c>
      <c r="P849" s="3">
        <f t="shared" si="79"/>
        <v>10</v>
      </c>
      <c r="Q849" s="3" t="s">
        <v>8358</v>
      </c>
      <c r="R849" s="3" t="s">
        <v>8360</v>
      </c>
      <c r="S849" s="23">
        <f t="shared" si="80"/>
        <v>42165.79833333334</v>
      </c>
      <c r="T849" s="23">
        <f t="shared" si="81"/>
        <v>42195.79833333334</v>
      </c>
      <c r="U849" s="3">
        <f t="shared" si="82"/>
        <v>2015</v>
      </c>
      <c r="V849" s="25">
        <f t="shared" si="83"/>
        <v>42165.79833333334</v>
      </c>
    </row>
    <row r="850" spans="1:22" ht="48" x14ac:dyDescent="0.2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3">
        <f t="shared" si="78"/>
        <v>100</v>
      </c>
      <c r="P850" s="3">
        <f t="shared" si="79"/>
        <v>18.75</v>
      </c>
      <c r="Q850" s="3" t="s">
        <v>8358</v>
      </c>
      <c r="R850" s="3" t="s">
        <v>8360</v>
      </c>
      <c r="S850" s="23">
        <f t="shared" si="80"/>
        <v>42078.792048611111</v>
      </c>
      <c r="T850" s="23">
        <f t="shared" si="81"/>
        <v>42108.792048611111</v>
      </c>
      <c r="U850" s="3">
        <f t="shared" si="82"/>
        <v>2015</v>
      </c>
      <c r="V850" s="25">
        <f t="shared" si="83"/>
        <v>42078.792048611111</v>
      </c>
    </row>
    <row r="851" spans="1:22" ht="64" x14ac:dyDescent="0.2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3">
        <f t="shared" si="78"/>
        <v>119.9</v>
      </c>
      <c r="P851" s="3">
        <f t="shared" si="79"/>
        <v>41.7</v>
      </c>
      <c r="Q851" s="3" t="s">
        <v>8358</v>
      </c>
      <c r="R851" s="3" t="s">
        <v>8360</v>
      </c>
      <c r="S851" s="23">
        <f t="shared" si="80"/>
        <v>42051.148888888885</v>
      </c>
      <c r="T851" s="23">
        <f t="shared" si="81"/>
        <v>42079.107222222221</v>
      </c>
      <c r="U851" s="3">
        <f t="shared" si="82"/>
        <v>2015</v>
      </c>
      <c r="V851" s="25">
        <f t="shared" si="83"/>
        <v>42051.148888888885</v>
      </c>
    </row>
    <row r="852" spans="1:22" ht="48" x14ac:dyDescent="0.2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3">
        <f t="shared" si="78"/>
        <v>155.18</v>
      </c>
      <c r="P852" s="3">
        <f t="shared" si="79"/>
        <v>46.67</v>
      </c>
      <c r="Q852" s="3" t="s">
        <v>8358</v>
      </c>
      <c r="R852" s="3" t="s">
        <v>8360</v>
      </c>
      <c r="S852" s="23">
        <f t="shared" si="80"/>
        <v>42452.827743055561</v>
      </c>
      <c r="T852" s="23">
        <f t="shared" si="81"/>
        <v>42485.207638888889</v>
      </c>
      <c r="U852" s="3">
        <f t="shared" si="82"/>
        <v>2016</v>
      </c>
      <c r="V852" s="25">
        <f t="shared" si="83"/>
        <v>42452.827743055561</v>
      </c>
    </row>
    <row r="853" spans="1:22" ht="48" x14ac:dyDescent="0.2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3">
        <f t="shared" si="78"/>
        <v>130.44999999999999</v>
      </c>
      <c r="P853" s="3">
        <f t="shared" si="79"/>
        <v>37.270000000000003</v>
      </c>
      <c r="Q853" s="3" t="s">
        <v>8358</v>
      </c>
      <c r="R853" s="3" t="s">
        <v>8360</v>
      </c>
      <c r="S853" s="23">
        <f t="shared" si="80"/>
        <v>42522.880243055552</v>
      </c>
      <c r="T853" s="23">
        <f t="shared" si="81"/>
        <v>42582.822916666672</v>
      </c>
      <c r="U853" s="3">
        <f t="shared" si="82"/>
        <v>2016</v>
      </c>
      <c r="V853" s="25">
        <f t="shared" si="83"/>
        <v>42522.880243055552</v>
      </c>
    </row>
    <row r="854" spans="1:22" ht="32" x14ac:dyDescent="0.2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3">
        <f t="shared" si="78"/>
        <v>104.97</v>
      </c>
      <c r="P854" s="3">
        <f t="shared" si="79"/>
        <v>59.26</v>
      </c>
      <c r="Q854" s="3" t="s">
        <v>8358</v>
      </c>
      <c r="R854" s="3" t="s">
        <v>8360</v>
      </c>
      <c r="S854" s="23">
        <f t="shared" si="80"/>
        <v>42656.805497685185</v>
      </c>
      <c r="T854" s="23">
        <f t="shared" si="81"/>
        <v>42667.875</v>
      </c>
      <c r="U854" s="3">
        <f t="shared" si="82"/>
        <v>2016</v>
      </c>
      <c r="V854" s="25">
        <f t="shared" si="83"/>
        <v>42656.805497685185</v>
      </c>
    </row>
    <row r="855" spans="1:22" ht="48" x14ac:dyDescent="0.2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3">
        <f t="shared" si="78"/>
        <v>100</v>
      </c>
      <c r="P855" s="3">
        <f t="shared" si="79"/>
        <v>30</v>
      </c>
      <c r="Q855" s="3" t="s">
        <v>8358</v>
      </c>
      <c r="R855" s="3" t="s">
        <v>8360</v>
      </c>
      <c r="S855" s="23">
        <f t="shared" si="80"/>
        <v>42021.832280092596</v>
      </c>
      <c r="T855" s="23">
        <f t="shared" si="81"/>
        <v>42051.832280092596</v>
      </c>
      <c r="U855" s="3">
        <f t="shared" si="82"/>
        <v>2015</v>
      </c>
      <c r="V855" s="25">
        <f t="shared" si="83"/>
        <v>42021.832280092596</v>
      </c>
    </row>
    <row r="856" spans="1:22" ht="48" x14ac:dyDescent="0.2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3">
        <f t="shared" si="78"/>
        <v>118.22</v>
      </c>
      <c r="P856" s="3">
        <f t="shared" si="79"/>
        <v>65.86</v>
      </c>
      <c r="Q856" s="3" t="s">
        <v>8358</v>
      </c>
      <c r="R856" s="3" t="s">
        <v>8360</v>
      </c>
      <c r="S856" s="23">
        <f t="shared" si="80"/>
        <v>42702.212337962963</v>
      </c>
      <c r="T856" s="23">
        <f t="shared" si="81"/>
        <v>42732.212337962963</v>
      </c>
      <c r="U856" s="3">
        <f t="shared" si="82"/>
        <v>2016</v>
      </c>
      <c r="V856" s="25">
        <f t="shared" si="83"/>
        <v>42702.212337962963</v>
      </c>
    </row>
    <row r="857" spans="1:22" ht="32" x14ac:dyDescent="0.2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3">
        <f t="shared" si="78"/>
        <v>103.45</v>
      </c>
      <c r="P857" s="3">
        <f t="shared" si="79"/>
        <v>31.91</v>
      </c>
      <c r="Q857" s="3" t="s">
        <v>8358</v>
      </c>
      <c r="R857" s="3" t="s">
        <v>8360</v>
      </c>
      <c r="S857" s="23">
        <f t="shared" si="80"/>
        <v>42545.125196759262</v>
      </c>
      <c r="T857" s="23">
        <f t="shared" si="81"/>
        <v>42575.125196759262</v>
      </c>
      <c r="U857" s="3">
        <f t="shared" si="82"/>
        <v>2016</v>
      </c>
      <c r="V857" s="25">
        <f t="shared" si="83"/>
        <v>42545.125196759262</v>
      </c>
    </row>
    <row r="858" spans="1:22" ht="64" x14ac:dyDescent="0.2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3">
        <f t="shared" si="78"/>
        <v>218</v>
      </c>
      <c r="P858" s="3">
        <f t="shared" si="79"/>
        <v>19.46</v>
      </c>
      <c r="Q858" s="3" t="s">
        <v>8358</v>
      </c>
      <c r="R858" s="3" t="s">
        <v>8360</v>
      </c>
      <c r="S858" s="23">
        <f t="shared" si="80"/>
        <v>42609.311990740738</v>
      </c>
      <c r="T858" s="23">
        <f t="shared" si="81"/>
        <v>42668.791666666672</v>
      </c>
      <c r="U858" s="3">
        <f t="shared" si="82"/>
        <v>2016</v>
      </c>
      <c r="V858" s="25">
        <f t="shared" si="83"/>
        <v>42609.311990740738</v>
      </c>
    </row>
    <row r="859" spans="1:22" ht="48" x14ac:dyDescent="0.2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3">
        <f t="shared" si="78"/>
        <v>100</v>
      </c>
      <c r="P859" s="3">
        <f t="shared" si="79"/>
        <v>50</v>
      </c>
      <c r="Q859" s="3" t="s">
        <v>8358</v>
      </c>
      <c r="R859" s="3" t="s">
        <v>8360</v>
      </c>
      <c r="S859" s="23">
        <f t="shared" si="80"/>
        <v>42291.581377314811</v>
      </c>
      <c r="T859" s="23">
        <f t="shared" si="81"/>
        <v>42333.623043981483</v>
      </c>
      <c r="U859" s="3">
        <f t="shared" si="82"/>
        <v>2015</v>
      </c>
      <c r="V859" s="25">
        <f t="shared" si="83"/>
        <v>42291.581377314811</v>
      </c>
    </row>
    <row r="860" spans="1:22" ht="48" x14ac:dyDescent="0.2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3">
        <f t="shared" si="78"/>
        <v>144.01</v>
      </c>
      <c r="P860" s="3">
        <f t="shared" si="79"/>
        <v>22.74</v>
      </c>
      <c r="Q860" s="3" t="s">
        <v>8358</v>
      </c>
      <c r="R860" s="3" t="s">
        <v>8360</v>
      </c>
      <c r="S860" s="23">
        <f t="shared" si="80"/>
        <v>42079.745578703703</v>
      </c>
      <c r="T860" s="23">
        <f t="shared" si="81"/>
        <v>42109.957638888889</v>
      </c>
      <c r="U860" s="3">
        <f t="shared" si="82"/>
        <v>2015</v>
      </c>
      <c r="V860" s="25">
        <f t="shared" si="83"/>
        <v>42079.745578703703</v>
      </c>
    </row>
    <row r="861" spans="1:22" ht="48" x14ac:dyDescent="0.2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3">
        <f t="shared" si="78"/>
        <v>104.68</v>
      </c>
      <c r="P861" s="3">
        <f t="shared" si="79"/>
        <v>42.72</v>
      </c>
      <c r="Q861" s="3" t="s">
        <v>8358</v>
      </c>
      <c r="R861" s="3" t="s">
        <v>8360</v>
      </c>
      <c r="S861" s="23">
        <f t="shared" si="80"/>
        <v>42128.820231481484</v>
      </c>
      <c r="T861" s="23">
        <f t="shared" si="81"/>
        <v>42159</v>
      </c>
      <c r="U861" s="3">
        <f t="shared" si="82"/>
        <v>2015</v>
      </c>
      <c r="V861" s="25">
        <f t="shared" si="83"/>
        <v>42128.820231481484</v>
      </c>
    </row>
    <row r="862" spans="1:22" ht="48" x14ac:dyDescent="0.2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3">
        <f t="shared" si="78"/>
        <v>18.14</v>
      </c>
      <c r="P862" s="3">
        <f t="shared" si="79"/>
        <v>52.92</v>
      </c>
      <c r="Q862" s="3" t="s">
        <v>8358</v>
      </c>
      <c r="R862" s="3" t="s">
        <v>8360</v>
      </c>
      <c r="S862" s="23">
        <f t="shared" si="80"/>
        <v>41570.482789351852</v>
      </c>
      <c r="T862" s="23">
        <f t="shared" si="81"/>
        <v>41600.524456018517</v>
      </c>
      <c r="U862" s="3">
        <f t="shared" si="82"/>
        <v>2013</v>
      </c>
      <c r="V862" s="25">
        <f t="shared" si="83"/>
        <v>41570.482789351852</v>
      </c>
    </row>
    <row r="863" spans="1:22" ht="48" x14ac:dyDescent="0.2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3">
        <f t="shared" si="78"/>
        <v>2.2400000000000002</v>
      </c>
      <c r="P863" s="3">
        <f t="shared" si="79"/>
        <v>50.5</v>
      </c>
      <c r="Q863" s="3" t="s">
        <v>8358</v>
      </c>
      <c r="R863" s="3" t="s">
        <v>8361</v>
      </c>
      <c r="S863" s="23">
        <f t="shared" si="80"/>
        <v>42599.965324074074</v>
      </c>
      <c r="T863" s="23">
        <f t="shared" si="81"/>
        <v>42629.965324074074</v>
      </c>
      <c r="U863" s="3">
        <f t="shared" si="82"/>
        <v>2016</v>
      </c>
      <c r="V863" s="25">
        <f t="shared" si="83"/>
        <v>42599.965324074074</v>
      </c>
    </row>
    <row r="864" spans="1:22" ht="48" x14ac:dyDescent="0.2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3">
        <f t="shared" si="78"/>
        <v>0.34</v>
      </c>
      <c r="P864" s="3">
        <f t="shared" si="79"/>
        <v>42.5</v>
      </c>
      <c r="Q864" s="3" t="s">
        <v>8358</v>
      </c>
      <c r="R864" s="3" t="s">
        <v>8361</v>
      </c>
      <c r="S864" s="23">
        <f t="shared" si="80"/>
        <v>41559.5549537037</v>
      </c>
      <c r="T864" s="23">
        <f t="shared" si="81"/>
        <v>41589.596620370372</v>
      </c>
      <c r="U864" s="3">
        <f t="shared" si="82"/>
        <v>2013</v>
      </c>
      <c r="V864" s="25">
        <f t="shared" si="83"/>
        <v>41559.5549537037</v>
      </c>
    </row>
    <row r="865" spans="1:22" ht="48" x14ac:dyDescent="0.2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3">
        <f t="shared" si="78"/>
        <v>4.5</v>
      </c>
      <c r="P865" s="3">
        <f t="shared" si="79"/>
        <v>18</v>
      </c>
      <c r="Q865" s="3" t="s">
        <v>8358</v>
      </c>
      <c r="R865" s="3" t="s">
        <v>8361</v>
      </c>
      <c r="S865" s="23">
        <f t="shared" si="80"/>
        <v>40921.117662037039</v>
      </c>
      <c r="T865" s="23">
        <f t="shared" si="81"/>
        <v>40951.117662037039</v>
      </c>
      <c r="U865" s="3">
        <f t="shared" si="82"/>
        <v>2012</v>
      </c>
      <c r="V865" s="25">
        <f t="shared" si="83"/>
        <v>40921.117662037039</v>
      </c>
    </row>
    <row r="866" spans="1:22" ht="48" x14ac:dyDescent="0.2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3">
        <f t="shared" si="78"/>
        <v>41.54</v>
      </c>
      <c r="P866" s="3">
        <f t="shared" si="79"/>
        <v>34.18</v>
      </c>
      <c r="Q866" s="3" t="s">
        <v>8358</v>
      </c>
      <c r="R866" s="3" t="s">
        <v>8361</v>
      </c>
      <c r="S866" s="23">
        <f t="shared" si="80"/>
        <v>41541.106921296298</v>
      </c>
      <c r="T866" s="23">
        <f t="shared" si="81"/>
        <v>41563.415972222225</v>
      </c>
      <c r="U866" s="3">
        <f t="shared" si="82"/>
        <v>2013</v>
      </c>
      <c r="V866" s="25">
        <f t="shared" si="83"/>
        <v>41541.106921296298</v>
      </c>
    </row>
    <row r="867" spans="1:22" ht="48" x14ac:dyDescent="0.2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3">
        <f t="shared" si="78"/>
        <v>2.0499999999999998</v>
      </c>
      <c r="P867" s="3">
        <f t="shared" si="79"/>
        <v>22.5</v>
      </c>
      <c r="Q867" s="3" t="s">
        <v>8358</v>
      </c>
      <c r="R867" s="3" t="s">
        <v>8361</v>
      </c>
      <c r="S867" s="23">
        <f t="shared" si="80"/>
        <v>41230.77311342593</v>
      </c>
      <c r="T867" s="23">
        <f t="shared" si="81"/>
        <v>41290.77311342593</v>
      </c>
      <c r="U867" s="3">
        <f t="shared" si="82"/>
        <v>2012</v>
      </c>
      <c r="V867" s="25">
        <f t="shared" si="83"/>
        <v>41230.77311342593</v>
      </c>
    </row>
    <row r="868" spans="1:22" ht="48" x14ac:dyDescent="0.2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3">
        <f t="shared" si="78"/>
        <v>18.29</v>
      </c>
      <c r="P868" s="3">
        <f t="shared" si="79"/>
        <v>58.18</v>
      </c>
      <c r="Q868" s="3" t="s">
        <v>8358</v>
      </c>
      <c r="R868" s="3" t="s">
        <v>8361</v>
      </c>
      <c r="S868" s="23">
        <f t="shared" si="80"/>
        <v>42025.637939814813</v>
      </c>
      <c r="T868" s="23">
        <f t="shared" si="81"/>
        <v>42063.631944444445</v>
      </c>
      <c r="U868" s="3">
        <f t="shared" si="82"/>
        <v>2015</v>
      </c>
      <c r="V868" s="25">
        <f t="shared" si="83"/>
        <v>42025.637939814813</v>
      </c>
    </row>
    <row r="869" spans="1:22" ht="64" x14ac:dyDescent="0.2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3">
        <f t="shared" si="78"/>
        <v>24.02</v>
      </c>
      <c r="P869" s="3">
        <f t="shared" si="79"/>
        <v>109.18</v>
      </c>
      <c r="Q869" s="3" t="s">
        <v>8358</v>
      </c>
      <c r="R869" s="3" t="s">
        <v>8361</v>
      </c>
      <c r="S869" s="23">
        <f t="shared" si="80"/>
        <v>40088.105393518519</v>
      </c>
      <c r="T869" s="23">
        <f t="shared" si="81"/>
        <v>40148.207638888889</v>
      </c>
      <c r="U869" s="3">
        <f t="shared" si="82"/>
        <v>2009</v>
      </c>
      <c r="V869" s="25">
        <f t="shared" si="83"/>
        <v>40088.105393518519</v>
      </c>
    </row>
    <row r="870" spans="1:22" ht="64" x14ac:dyDescent="0.2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3">
        <f t="shared" si="78"/>
        <v>0.11</v>
      </c>
      <c r="P870" s="3">
        <f t="shared" si="79"/>
        <v>50</v>
      </c>
      <c r="Q870" s="3" t="s">
        <v>8358</v>
      </c>
      <c r="R870" s="3" t="s">
        <v>8361</v>
      </c>
      <c r="S870" s="23">
        <f t="shared" si="80"/>
        <v>41616.027754629627</v>
      </c>
      <c r="T870" s="23">
        <f t="shared" si="81"/>
        <v>41646.027754629627</v>
      </c>
      <c r="U870" s="3">
        <f t="shared" si="82"/>
        <v>2013</v>
      </c>
      <c r="V870" s="25">
        <f t="shared" si="83"/>
        <v>41616.027754629627</v>
      </c>
    </row>
    <row r="871" spans="1:22" ht="64" x14ac:dyDescent="0.2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3">
        <f t="shared" si="78"/>
        <v>11.82</v>
      </c>
      <c r="P871" s="3">
        <f t="shared" si="79"/>
        <v>346.67</v>
      </c>
      <c r="Q871" s="3" t="s">
        <v>8358</v>
      </c>
      <c r="R871" s="3" t="s">
        <v>8361</v>
      </c>
      <c r="S871" s="23">
        <f t="shared" si="80"/>
        <v>41342.845567129632</v>
      </c>
      <c r="T871" s="23">
        <f t="shared" si="81"/>
        <v>41372.803900462961</v>
      </c>
      <c r="U871" s="3">
        <f t="shared" si="82"/>
        <v>2013</v>
      </c>
      <c r="V871" s="25">
        <f t="shared" si="83"/>
        <v>41342.845567129632</v>
      </c>
    </row>
    <row r="872" spans="1:22" ht="48" x14ac:dyDescent="0.2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3">
        <f t="shared" si="78"/>
        <v>0.31</v>
      </c>
      <c r="P872" s="3">
        <f t="shared" si="79"/>
        <v>12.4</v>
      </c>
      <c r="Q872" s="3" t="s">
        <v>8358</v>
      </c>
      <c r="R872" s="3" t="s">
        <v>8361</v>
      </c>
      <c r="S872" s="23">
        <f t="shared" si="80"/>
        <v>41488.022256944445</v>
      </c>
      <c r="T872" s="23">
        <f t="shared" si="81"/>
        <v>41518.022256944445</v>
      </c>
      <c r="U872" s="3">
        <f t="shared" si="82"/>
        <v>2013</v>
      </c>
      <c r="V872" s="25">
        <f t="shared" si="83"/>
        <v>41488.022256944445</v>
      </c>
    </row>
    <row r="873" spans="1:22" ht="48" x14ac:dyDescent="0.2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3">
        <f t="shared" si="78"/>
        <v>5.42</v>
      </c>
      <c r="P873" s="3">
        <f t="shared" si="79"/>
        <v>27.08</v>
      </c>
      <c r="Q873" s="3" t="s">
        <v>8358</v>
      </c>
      <c r="R873" s="3" t="s">
        <v>8361</v>
      </c>
      <c r="S873" s="23">
        <f t="shared" si="80"/>
        <v>41577.561284722222</v>
      </c>
      <c r="T873" s="23">
        <f t="shared" si="81"/>
        <v>41607.602951388886</v>
      </c>
      <c r="U873" s="3">
        <f t="shared" si="82"/>
        <v>2013</v>
      </c>
      <c r="V873" s="25">
        <f t="shared" si="83"/>
        <v>41577.561284722222</v>
      </c>
    </row>
    <row r="874" spans="1:22" ht="48" x14ac:dyDescent="0.2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3">
        <f t="shared" si="78"/>
        <v>0.81</v>
      </c>
      <c r="P874" s="3">
        <f t="shared" si="79"/>
        <v>32.5</v>
      </c>
      <c r="Q874" s="3" t="s">
        <v>8358</v>
      </c>
      <c r="R874" s="3" t="s">
        <v>8361</v>
      </c>
      <c r="S874" s="23">
        <f t="shared" si="80"/>
        <v>40567.825543981482</v>
      </c>
      <c r="T874" s="23">
        <f t="shared" si="81"/>
        <v>40612.825543981482</v>
      </c>
      <c r="U874" s="3">
        <f t="shared" si="82"/>
        <v>2011</v>
      </c>
      <c r="V874" s="25">
        <f t="shared" si="83"/>
        <v>40567.825543981482</v>
      </c>
    </row>
    <row r="875" spans="1:22" ht="32" x14ac:dyDescent="0.2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3">
        <f t="shared" si="78"/>
        <v>1.29</v>
      </c>
      <c r="P875" s="3">
        <f t="shared" si="79"/>
        <v>9</v>
      </c>
      <c r="Q875" s="3" t="s">
        <v>8358</v>
      </c>
      <c r="R875" s="3" t="s">
        <v>8361</v>
      </c>
      <c r="S875" s="23">
        <f t="shared" si="80"/>
        <v>41184.167129629634</v>
      </c>
      <c r="T875" s="23">
        <f t="shared" si="81"/>
        <v>41224.208796296298</v>
      </c>
      <c r="U875" s="3">
        <f t="shared" si="82"/>
        <v>2012</v>
      </c>
      <c r="V875" s="25">
        <f t="shared" si="83"/>
        <v>41184.167129629634</v>
      </c>
    </row>
    <row r="876" spans="1:22" ht="64" x14ac:dyDescent="0.2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3">
        <f t="shared" si="78"/>
        <v>24.33</v>
      </c>
      <c r="P876" s="3">
        <f t="shared" si="79"/>
        <v>34.76</v>
      </c>
      <c r="Q876" s="3" t="s">
        <v>8358</v>
      </c>
      <c r="R876" s="3" t="s">
        <v>8361</v>
      </c>
      <c r="S876" s="23">
        <f t="shared" si="80"/>
        <v>41368.583726851852</v>
      </c>
      <c r="T876" s="23">
        <f t="shared" si="81"/>
        <v>41398.583726851852</v>
      </c>
      <c r="U876" s="3">
        <f t="shared" si="82"/>
        <v>2013</v>
      </c>
      <c r="V876" s="25">
        <f t="shared" si="83"/>
        <v>41368.583726851852</v>
      </c>
    </row>
    <row r="877" spans="1:22" ht="64" x14ac:dyDescent="0.2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3">
        <f t="shared" si="78"/>
        <v>0</v>
      </c>
      <c r="P877" s="3" t="e">
        <f t="shared" si="79"/>
        <v>#DIV/0!</v>
      </c>
      <c r="Q877" s="3" t="s">
        <v>8358</v>
      </c>
      <c r="R877" s="3" t="s">
        <v>8361</v>
      </c>
      <c r="S877" s="23">
        <f t="shared" si="80"/>
        <v>42248.723738425921</v>
      </c>
      <c r="T877" s="23">
        <f t="shared" si="81"/>
        <v>42268.723738425921</v>
      </c>
      <c r="U877" s="3">
        <f t="shared" si="82"/>
        <v>2015</v>
      </c>
      <c r="V877" s="25">
        <f t="shared" si="83"/>
        <v>42248.723738425921</v>
      </c>
    </row>
    <row r="878" spans="1:22" ht="32" x14ac:dyDescent="0.2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3">
        <f t="shared" si="78"/>
        <v>40.799999999999997</v>
      </c>
      <c r="P878" s="3">
        <f t="shared" si="79"/>
        <v>28.58</v>
      </c>
      <c r="Q878" s="3" t="s">
        <v>8358</v>
      </c>
      <c r="R878" s="3" t="s">
        <v>8361</v>
      </c>
      <c r="S878" s="23">
        <f t="shared" si="80"/>
        <v>41276.496840277774</v>
      </c>
      <c r="T878" s="23">
        <f t="shared" si="81"/>
        <v>41309.496840277774</v>
      </c>
      <c r="U878" s="3">
        <f t="shared" si="82"/>
        <v>2013</v>
      </c>
      <c r="V878" s="25">
        <f t="shared" si="83"/>
        <v>41276.496840277774</v>
      </c>
    </row>
    <row r="879" spans="1:22" ht="64" x14ac:dyDescent="0.2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3">
        <f t="shared" si="78"/>
        <v>67.55</v>
      </c>
      <c r="P879" s="3">
        <f t="shared" si="79"/>
        <v>46.59</v>
      </c>
      <c r="Q879" s="3" t="s">
        <v>8358</v>
      </c>
      <c r="R879" s="3" t="s">
        <v>8361</v>
      </c>
      <c r="S879" s="23">
        <f t="shared" si="80"/>
        <v>41597.788888888892</v>
      </c>
      <c r="T879" s="23">
        <f t="shared" si="81"/>
        <v>41627.788888888892</v>
      </c>
      <c r="U879" s="3">
        <f t="shared" si="82"/>
        <v>2013</v>
      </c>
      <c r="V879" s="25">
        <f t="shared" si="83"/>
        <v>41597.788888888892</v>
      </c>
    </row>
    <row r="880" spans="1:22" ht="48" x14ac:dyDescent="0.2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3">
        <f t="shared" si="78"/>
        <v>1.3</v>
      </c>
      <c r="P880" s="3">
        <f t="shared" si="79"/>
        <v>32.5</v>
      </c>
      <c r="Q880" s="3" t="s">
        <v>8358</v>
      </c>
      <c r="R880" s="3" t="s">
        <v>8361</v>
      </c>
      <c r="S880" s="23">
        <f t="shared" si="80"/>
        <v>40505.232916666668</v>
      </c>
      <c r="T880" s="23">
        <f t="shared" si="81"/>
        <v>40535.232916666668</v>
      </c>
      <c r="U880" s="3">
        <f t="shared" si="82"/>
        <v>2010</v>
      </c>
      <c r="V880" s="25">
        <f t="shared" si="83"/>
        <v>40505.232916666668</v>
      </c>
    </row>
    <row r="881" spans="1:22" ht="48" x14ac:dyDescent="0.2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3">
        <f t="shared" si="78"/>
        <v>30.67</v>
      </c>
      <c r="P881" s="3">
        <f t="shared" si="79"/>
        <v>21.47</v>
      </c>
      <c r="Q881" s="3" t="s">
        <v>8358</v>
      </c>
      <c r="R881" s="3" t="s">
        <v>8361</v>
      </c>
      <c r="S881" s="23">
        <f t="shared" si="80"/>
        <v>41037.829918981479</v>
      </c>
      <c r="T881" s="23">
        <f t="shared" si="81"/>
        <v>41058.829918981479</v>
      </c>
      <c r="U881" s="3">
        <f t="shared" si="82"/>
        <v>2012</v>
      </c>
      <c r="V881" s="25">
        <f t="shared" si="83"/>
        <v>41037.829918981479</v>
      </c>
    </row>
    <row r="882" spans="1:22" ht="48" x14ac:dyDescent="0.2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3">
        <f t="shared" si="78"/>
        <v>2.99</v>
      </c>
      <c r="P882" s="3">
        <f t="shared" si="79"/>
        <v>14.13</v>
      </c>
      <c r="Q882" s="3" t="s">
        <v>8358</v>
      </c>
      <c r="R882" s="3" t="s">
        <v>8361</v>
      </c>
      <c r="S882" s="23">
        <f t="shared" si="80"/>
        <v>41179.32104166667</v>
      </c>
      <c r="T882" s="23">
        <f t="shared" si="81"/>
        <v>41212.32104166667</v>
      </c>
      <c r="U882" s="3">
        <f t="shared" si="82"/>
        <v>2012</v>
      </c>
      <c r="V882" s="25">
        <f t="shared" si="83"/>
        <v>41179.32104166667</v>
      </c>
    </row>
    <row r="883" spans="1:22" ht="48" x14ac:dyDescent="0.2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3">
        <f t="shared" si="78"/>
        <v>0.8</v>
      </c>
      <c r="P883" s="3">
        <f t="shared" si="79"/>
        <v>30</v>
      </c>
      <c r="Q883" s="3" t="s">
        <v>8358</v>
      </c>
      <c r="R883" s="3" t="s">
        <v>8362</v>
      </c>
      <c r="S883" s="23">
        <f t="shared" si="80"/>
        <v>40877.25099537037</v>
      </c>
      <c r="T883" s="23">
        <f t="shared" si="81"/>
        <v>40922.25099537037</v>
      </c>
      <c r="U883" s="3">
        <f t="shared" si="82"/>
        <v>2011</v>
      </c>
      <c r="V883" s="25">
        <f t="shared" si="83"/>
        <v>40877.25099537037</v>
      </c>
    </row>
    <row r="884" spans="1:22" ht="48" x14ac:dyDescent="0.2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3">
        <f t="shared" si="78"/>
        <v>20.13</v>
      </c>
      <c r="P884" s="3">
        <f t="shared" si="79"/>
        <v>21.57</v>
      </c>
      <c r="Q884" s="3" t="s">
        <v>8358</v>
      </c>
      <c r="R884" s="3" t="s">
        <v>8362</v>
      </c>
      <c r="S884" s="23">
        <f t="shared" si="80"/>
        <v>40759.860532407409</v>
      </c>
      <c r="T884" s="23">
        <f t="shared" si="81"/>
        <v>40792.860532407409</v>
      </c>
      <c r="U884" s="3">
        <f t="shared" si="82"/>
        <v>2011</v>
      </c>
      <c r="V884" s="25">
        <f t="shared" si="83"/>
        <v>40759.860532407409</v>
      </c>
    </row>
    <row r="885" spans="1:22" ht="64" x14ac:dyDescent="0.2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3">
        <f t="shared" si="78"/>
        <v>40.020000000000003</v>
      </c>
      <c r="P885" s="3">
        <f t="shared" si="79"/>
        <v>83.38</v>
      </c>
      <c r="Q885" s="3" t="s">
        <v>8358</v>
      </c>
      <c r="R885" s="3" t="s">
        <v>8362</v>
      </c>
      <c r="S885" s="23">
        <f t="shared" si="80"/>
        <v>42371.935590277775</v>
      </c>
      <c r="T885" s="23">
        <f t="shared" si="81"/>
        <v>42431.935590277775</v>
      </c>
      <c r="U885" s="3">
        <f t="shared" si="82"/>
        <v>2016</v>
      </c>
      <c r="V885" s="25">
        <f t="shared" si="83"/>
        <v>42371.935590277775</v>
      </c>
    </row>
    <row r="886" spans="1:22" ht="48" x14ac:dyDescent="0.2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3">
        <f t="shared" si="78"/>
        <v>1</v>
      </c>
      <c r="P886" s="3">
        <f t="shared" si="79"/>
        <v>10</v>
      </c>
      <c r="Q886" s="3" t="s">
        <v>8358</v>
      </c>
      <c r="R886" s="3" t="s">
        <v>8362</v>
      </c>
      <c r="S886" s="23">
        <f t="shared" si="80"/>
        <v>40981.802615740737</v>
      </c>
      <c r="T886" s="23">
        <f t="shared" si="81"/>
        <v>41041.104861111111</v>
      </c>
      <c r="U886" s="3">
        <f t="shared" si="82"/>
        <v>2012</v>
      </c>
      <c r="V886" s="25">
        <f t="shared" si="83"/>
        <v>40981.802615740737</v>
      </c>
    </row>
    <row r="887" spans="1:22" ht="48" x14ac:dyDescent="0.2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3">
        <f t="shared" si="78"/>
        <v>75</v>
      </c>
      <c r="P887" s="3">
        <f t="shared" si="79"/>
        <v>35.71</v>
      </c>
      <c r="Q887" s="3" t="s">
        <v>8358</v>
      </c>
      <c r="R887" s="3" t="s">
        <v>8362</v>
      </c>
      <c r="S887" s="23">
        <f t="shared" si="80"/>
        <v>42713.941099537042</v>
      </c>
      <c r="T887" s="23">
        <f t="shared" si="81"/>
        <v>42734.941099537042</v>
      </c>
      <c r="U887" s="3">
        <f t="shared" si="82"/>
        <v>2016</v>
      </c>
      <c r="V887" s="25">
        <f t="shared" si="83"/>
        <v>42713.941099537042</v>
      </c>
    </row>
    <row r="888" spans="1:22" ht="64" x14ac:dyDescent="0.2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3">
        <f t="shared" si="78"/>
        <v>41</v>
      </c>
      <c r="P888" s="3">
        <f t="shared" si="79"/>
        <v>29.29</v>
      </c>
      <c r="Q888" s="3" t="s">
        <v>8358</v>
      </c>
      <c r="R888" s="3" t="s">
        <v>8362</v>
      </c>
      <c r="S888" s="23">
        <f t="shared" si="80"/>
        <v>42603.870520833334</v>
      </c>
      <c r="T888" s="23">
        <f t="shared" si="81"/>
        <v>42628.870520833334</v>
      </c>
      <c r="U888" s="3">
        <f t="shared" si="82"/>
        <v>2016</v>
      </c>
      <c r="V888" s="25">
        <f t="shared" si="83"/>
        <v>42603.870520833334</v>
      </c>
    </row>
    <row r="889" spans="1:22" ht="48" x14ac:dyDescent="0.2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3">
        <f t="shared" si="78"/>
        <v>0</v>
      </c>
      <c r="P889" s="3" t="e">
        <f t="shared" si="79"/>
        <v>#DIV/0!</v>
      </c>
      <c r="Q889" s="3" t="s">
        <v>8358</v>
      </c>
      <c r="R889" s="3" t="s">
        <v>8362</v>
      </c>
      <c r="S889" s="23">
        <f t="shared" si="80"/>
        <v>41026.958969907406</v>
      </c>
      <c r="T889" s="23">
        <f t="shared" si="81"/>
        <v>41056.958969907406</v>
      </c>
      <c r="U889" s="3">
        <f t="shared" si="82"/>
        <v>2012</v>
      </c>
      <c r="V889" s="25">
        <f t="shared" si="83"/>
        <v>41026.958969907406</v>
      </c>
    </row>
    <row r="890" spans="1:22" ht="64" x14ac:dyDescent="0.2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3">
        <f t="shared" si="78"/>
        <v>7.2</v>
      </c>
      <c r="P890" s="3">
        <f t="shared" si="79"/>
        <v>18</v>
      </c>
      <c r="Q890" s="3" t="s">
        <v>8358</v>
      </c>
      <c r="R890" s="3" t="s">
        <v>8362</v>
      </c>
      <c r="S890" s="23">
        <f t="shared" si="80"/>
        <v>40751.753298611111</v>
      </c>
      <c r="T890" s="23">
        <f t="shared" si="81"/>
        <v>40787.25</v>
      </c>
      <c r="U890" s="3">
        <f t="shared" si="82"/>
        <v>2011</v>
      </c>
      <c r="V890" s="25">
        <f t="shared" si="83"/>
        <v>40751.753298611111</v>
      </c>
    </row>
    <row r="891" spans="1:22" ht="48" x14ac:dyDescent="0.2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3">
        <f t="shared" si="78"/>
        <v>9.44</v>
      </c>
      <c r="P891" s="3">
        <f t="shared" si="79"/>
        <v>73.760000000000005</v>
      </c>
      <c r="Q891" s="3" t="s">
        <v>8358</v>
      </c>
      <c r="R891" s="3" t="s">
        <v>8362</v>
      </c>
      <c r="S891" s="23">
        <f t="shared" si="80"/>
        <v>41887.784062500003</v>
      </c>
      <c r="T891" s="23">
        <f t="shared" si="81"/>
        <v>41917.784062500003</v>
      </c>
      <c r="U891" s="3">
        <f t="shared" si="82"/>
        <v>2014</v>
      </c>
      <c r="V891" s="25">
        <f t="shared" si="83"/>
        <v>41887.784062500003</v>
      </c>
    </row>
    <row r="892" spans="1:22" ht="64" x14ac:dyDescent="0.2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3">
        <f t="shared" si="78"/>
        <v>4.17</v>
      </c>
      <c r="P892" s="3">
        <f t="shared" si="79"/>
        <v>31.25</v>
      </c>
      <c r="Q892" s="3" t="s">
        <v>8358</v>
      </c>
      <c r="R892" s="3" t="s">
        <v>8362</v>
      </c>
      <c r="S892" s="23">
        <f t="shared" si="80"/>
        <v>41569.698831018519</v>
      </c>
      <c r="T892" s="23">
        <f t="shared" si="81"/>
        <v>41599.740497685183</v>
      </c>
      <c r="U892" s="3">
        <f t="shared" si="82"/>
        <v>2013</v>
      </c>
      <c r="V892" s="25">
        <f t="shared" si="83"/>
        <v>41569.698831018519</v>
      </c>
    </row>
    <row r="893" spans="1:22" ht="48" x14ac:dyDescent="0.2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3">
        <f t="shared" si="78"/>
        <v>3.25</v>
      </c>
      <c r="P893" s="3">
        <f t="shared" si="79"/>
        <v>28.89</v>
      </c>
      <c r="Q893" s="3" t="s">
        <v>8358</v>
      </c>
      <c r="R893" s="3" t="s">
        <v>8362</v>
      </c>
      <c r="S893" s="23">
        <f t="shared" si="80"/>
        <v>41842.031597222223</v>
      </c>
      <c r="T893" s="23">
        <f t="shared" si="81"/>
        <v>41872.031597222223</v>
      </c>
      <c r="U893" s="3">
        <f t="shared" si="82"/>
        <v>2014</v>
      </c>
      <c r="V893" s="25">
        <f t="shared" si="83"/>
        <v>41842.031597222223</v>
      </c>
    </row>
    <row r="894" spans="1:22" ht="48" x14ac:dyDescent="0.2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3">
        <f t="shared" si="78"/>
        <v>40.75</v>
      </c>
      <c r="P894" s="3">
        <f t="shared" si="79"/>
        <v>143.82</v>
      </c>
      <c r="Q894" s="3" t="s">
        <v>8358</v>
      </c>
      <c r="R894" s="3" t="s">
        <v>8362</v>
      </c>
      <c r="S894" s="23">
        <f t="shared" si="80"/>
        <v>40304.20003472222</v>
      </c>
      <c r="T894" s="23">
        <f t="shared" si="81"/>
        <v>40391.166666666664</v>
      </c>
      <c r="U894" s="3">
        <f t="shared" si="82"/>
        <v>2010</v>
      </c>
      <c r="V894" s="25">
        <f t="shared" si="83"/>
        <v>40304.20003472222</v>
      </c>
    </row>
    <row r="895" spans="1:22" ht="48" x14ac:dyDescent="0.2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3">
        <f t="shared" si="78"/>
        <v>10</v>
      </c>
      <c r="P895" s="3">
        <f t="shared" si="79"/>
        <v>40</v>
      </c>
      <c r="Q895" s="3" t="s">
        <v>8358</v>
      </c>
      <c r="R895" s="3" t="s">
        <v>8362</v>
      </c>
      <c r="S895" s="23">
        <f t="shared" si="80"/>
        <v>42065.897719907407</v>
      </c>
      <c r="T895" s="23">
        <f t="shared" si="81"/>
        <v>42095.856053240743</v>
      </c>
      <c r="U895" s="3">
        <f t="shared" si="82"/>
        <v>2015</v>
      </c>
      <c r="V895" s="25">
        <f t="shared" si="83"/>
        <v>42065.897719907407</v>
      </c>
    </row>
    <row r="896" spans="1:22" ht="48" x14ac:dyDescent="0.2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3">
        <f t="shared" si="78"/>
        <v>39.17</v>
      </c>
      <c r="P896" s="3">
        <f t="shared" si="79"/>
        <v>147.81</v>
      </c>
      <c r="Q896" s="3" t="s">
        <v>8358</v>
      </c>
      <c r="R896" s="3" t="s">
        <v>8362</v>
      </c>
      <c r="S896" s="23">
        <f t="shared" si="80"/>
        <v>42496.981597222228</v>
      </c>
      <c r="T896" s="23">
        <f t="shared" si="81"/>
        <v>42526.981597222228</v>
      </c>
      <c r="U896" s="3">
        <f t="shared" si="82"/>
        <v>2016</v>
      </c>
      <c r="V896" s="25">
        <f t="shared" si="83"/>
        <v>42496.981597222228</v>
      </c>
    </row>
    <row r="897" spans="1:22" ht="64" x14ac:dyDescent="0.2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3">
        <f t="shared" si="78"/>
        <v>2.44</v>
      </c>
      <c r="P897" s="3">
        <f t="shared" si="79"/>
        <v>27.86</v>
      </c>
      <c r="Q897" s="3" t="s">
        <v>8358</v>
      </c>
      <c r="R897" s="3" t="s">
        <v>8362</v>
      </c>
      <c r="S897" s="23">
        <f t="shared" si="80"/>
        <v>40431.127650462964</v>
      </c>
      <c r="T897" s="23">
        <f t="shared" si="81"/>
        <v>40476.127650462964</v>
      </c>
      <c r="U897" s="3">
        <f t="shared" si="82"/>
        <v>2010</v>
      </c>
      <c r="V897" s="25">
        <f t="shared" si="83"/>
        <v>40431.127650462964</v>
      </c>
    </row>
    <row r="898" spans="1:22" ht="64" x14ac:dyDescent="0.2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3">
        <f t="shared" si="78"/>
        <v>40</v>
      </c>
      <c r="P898" s="3">
        <f t="shared" si="79"/>
        <v>44.44</v>
      </c>
      <c r="Q898" s="3" t="s">
        <v>8358</v>
      </c>
      <c r="R898" s="3" t="s">
        <v>8362</v>
      </c>
      <c r="S898" s="23">
        <f t="shared" si="80"/>
        <v>42218.872986111113</v>
      </c>
      <c r="T898" s="23">
        <f t="shared" si="81"/>
        <v>42244.166666666672</v>
      </c>
      <c r="U898" s="3">
        <f t="shared" si="82"/>
        <v>2015</v>
      </c>
      <c r="V898" s="25">
        <f t="shared" si="83"/>
        <v>42218.872986111113</v>
      </c>
    </row>
    <row r="899" spans="1:22" ht="48" x14ac:dyDescent="0.2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3">
        <f t="shared" ref="O899:O962" si="84">ROUND((E899/D899)*100,2)</f>
        <v>0</v>
      </c>
      <c r="P899" s="3" t="e">
        <f t="shared" ref="P899:P962" si="85">ROUND(E899/L899,2)</f>
        <v>#DIV/0!</v>
      </c>
      <c r="Q899" s="3" t="s">
        <v>8358</v>
      </c>
      <c r="R899" s="3" t="s">
        <v>8362</v>
      </c>
      <c r="S899" s="23">
        <f t="shared" ref="S899:S962" si="86">(((J899/60)/60)/24)+DATE(1970,1,1)</f>
        <v>41211.688750000001</v>
      </c>
      <c r="T899" s="23">
        <f t="shared" ref="T899:T962" si="87">(((I899/60)/60)/24)+DATE(1970,1,1)</f>
        <v>41241.730416666665</v>
      </c>
      <c r="U899" s="3">
        <f t="shared" ref="U899:U962" si="88">YEAR(S899)</f>
        <v>2012</v>
      </c>
      <c r="V899" s="25">
        <f t="shared" ref="V899:V962" si="89">S899</f>
        <v>41211.688750000001</v>
      </c>
    </row>
    <row r="900" spans="1:22" ht="48" x14ac:dyDescent="0.2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3">
        <f t="shared" si="84"/>
        <v>2.8</v>
      </c>
      <c r="P900" s="3">
        <f t="shared" si="85"/>
        <v>35</v>
      </c>
      <c r="Q900" s="3" t="s">
        <v>8358</v>
      </c>
      <c r="R900" s="3" t="s">
        <v>8362</v>
      </c>
      <c r="S900" s="23">
        <f t="shared" si="86"/>
        <v>40878.758217592593</v>
      </c>
      <c r="T900" s="23">
        <f t="shared" si="87"/>
        <v>40923.758217592593</v>
      </c>
      <c r="U900" s="3">
        <f t="shared" si="88"/>
        <v>2011</v>
      </c>
      <c r="V900" s="25">
        <f t="shared" si="89"/>
        <v>40878.758217592593</v>
      </c>
    </row>
    <row r="901" spans="1:22" ht="48" x14ac:dyDescent="0.2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3">
        <f t="shared" si="84"/>
        <v>37.33</v>
      </c>
      <c r="P901" s="3">
        <f t="shared" si="85"/>
        <v>35</v>
      </c>
      <c r="Q901" s="3" t="s">
        <v>8358</v>
      </c>
      <c r="R901" s="3" t="s">
        <v>8362</v>
      </c>
      <c r="S901" s="23">
        <f t="shared" si="86"/>
        <v>40646.099097222221</v>
      </c>
      <c r="T901" s="23">
        <f t="shared" si="87"/>
        <v>40691.099097222221</v>
      </c>
      <c r="U901" s="3">
        <f t="shared" si="88"/>
        <v>2011</v>
      </c>
      <c r="V901" s="25">
        <f t="shared" si="89"/>
        <v>40646.099097222221</v>
      </c>
    </row>
    <row r="902" spans="1:22" ht="32" x14ac:dyDescent="0.2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3">
        <f t="shared" si="84"/>
        <v>0.42</v>
      </c>
      <c r="P902" s="3">
        <f t="shared" si="85"/>
        <v>10.5</v>
      </c>
      <c r="Q902" s="3" t="s">
        <v>8358</v>
      </c>
      <c r="R902" s="3" t="s">
        <v>8362</v>
      </c>
      <c r="S902" s="23">
        <f t="shared" si="86"/>
        <v>42429.84956018519</v>
      </c>
      <c r="T902" s="23">
        <f t="shared" si="87"/>
        <v>42459.807893518519</v>
      </c>
      <c r="U902" s="3">
        <f t="shared" si="88"/>
        <v>2016</v>
      </c>
      <c r="V902" s="25">
        <f t="shared" si="89"/>
        <v>42429.84956018519</v>
      </c>
    </row>
    <row r="903" spans="1:22" ht="64" x14ac:dyDescent="0.2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3">
        <f t="shared" si="84"/>
        <v>0</v>
      </c>
      <c r="P903" s="3" t="e">
        <f t="shared" si="85"/>
        <v>#DIV/0!</v>
      </c>
      <c r="Q903" s="3" t="s">
        <v>8358</v>
      </c>
      <c r="R903" s="3" t="s">
        <v>8361</v>
      </c>
      <c r="S903" s="23">
        <f t="shared" si="86"/>
        <v>40291.81150462963</v>
      </c>
      <c r="T903" s="23">
        <f t="shared" si="87"/>
        <v>40337.799305555556</v>
      </c>
      <c r="U903" s="3">
        <f t="shared" si="88"/>
        <v>2010</v>
      </c>
      <c r="V903" s="25">
        <f t="shared" si="89"/>
        <v>40291.81150462963</v>
      </c>
    </row>
    <row r="904" spans="1:22" ht="64" x14ac:dyDescent="0.2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3">
        <f t="shared" si="84"/>
        <v>0.3</v>
      </c>
      <c r="P904" s="3">
        <f t="shared" si="85"/>
        <v>30</v>
      </c>
      <c r="Q904" s="3" t="s">
        <v>8358</v>
      </c>
      <c r="R904" s="3" t="s">
        <v>8361</v>
      </c>
      <c r="S904" s="23">
        <f t="shared" si="86"/>
        <v>41829.965532407405</v>
      </c>
      <c r="T904" s="23">
        <f t="shared" si="87"/>
        <v>41881.645833333336</v>
      </c>
      <c r="U904" s="3">
        <f t="shared" si="88"/>
        <v>2014</v>
      </c>
      <c r="V904" s="25">
        <f t="shared" si="89"/>
        <v>41829.965532407405</v>
      </c>
    </row>
    <row r="905" spans="1:22" ht="48" x14ac:dyDescent="0.2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3">
        <f t="shared" si="84"/>
        <v>3.2</v>
      </c>
      <c r="P905" s="3">
        <f t="shared" si="85"/>
        <v>40</v>
      </c>
      <c r="Q905" s="3" t="s">
        <v>8358</v>
      </c>
      <c r="R905" s="3" t="s">
        <v>8361</v>
      </c>
      <c r="S905" s="23">
        <f t="shared" si="86"/>
        <v>41149.796064814815</v>
      </c>
      <c r="T905" s="23">
        <f t="shared" si="87"/>
        <v>41175.100694444445</v>
      </c>
      <c r="U905" s="3">
        <f t="shared" si="88"/>
        <v>2012</v>
      </c>
      <c r="V905" s="25">
        <f t="shared" si="89"/>
        <v>41149.796064814815</v>
      </c>
    </row>
    <row r="906" spans="1:22" ht="48" x14ac:dyDescent="0.2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3">
        <f t="shared" si="84"/>
        <v>0.3</v>
      </c>
      <c r="P906" s="3">
        <f t="shared" si="85"/>
        <v>50.33</v>
      </c>
      <c r="Q906" s="3" t="s">
        <v>8358</v>
      </c>
      <c r="R906" s="3" t="s">
        <v>8361</v>
      </c>
      <c r="S906" s="23">
        <f t="shared" si="86"/>
        <v>42342.080289351856</v>
      </c>
      <c r="T906" s="23">
        <f t="shared" si="87"/>
        <v>42372.080289351856</v>
      </c>
      <c r="U906" s="3">
        <f t="shared" si="88"/>
        <v>2015</v>
      </c>
      <c r="V906" s="25">
        <f t="shared" si="89"/>
        <v>42342.080289351856</v>
      </c>
    </row>
    <row r="907" spans="1:22" ht="48" x14ac:dyDescent="0.2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3">
        <f t="shared" si="84"/>
        <v>3.02</v>
      </c>
      <c r="P907" s="3">
        <f t="shared" si="85"/>
        <v>32.67</v>
      </c>
      <c r="Q907" s="3" t="s">
        <v>8358</v>
      </c>
      <c r="R907" s="3" t="s">
        <v>8361</v>
      </c>
      <c r="S907" s="23">
        <f t="shared" si="86"/>
        <v>40507.239884259259</v>
      </c>
      <c r="T907" s="23">
        <f t="shared" si="87"/>
        <v>40567.239884259259</v>
      </c>
      <c r="U907" s="3">
        <f t="shared" si="88"/>
        <v>2010</v>
      </c>
      <c r="V907" s="25">
        <f t="shared" si="89"/>
        <v>40507.239884259259</v>
      </c>
    </row>
    <row r="908" spans="1:22" ht="32" x14ac:dyDescent="0.2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3">
        <f t="shared" si="84"/>
        <v>0</v>
      </c>
      <c r="P908" s="3" t="e">
        <f t="shared" si="85"/>
        <v>#DIV/0!</v>
      </c>
      <c r="Q908" s="3" t="s">
        <v>8358</v>
      </c>
      <c r="R908" s="3" t="s">
        <v>8361</v>
      </c>
      <c r="S908" s="23">
        <f t="shared" si="86"/>
        <v>41681.189699074072</v>
      </c>
      <c r="T908" s="23">
        <f t="shared" si="87"/>
        <v>41711.148032407407</v>
      </c>
      <c r="U908" s="3">
        <f t="shared" si="88"/>
        <v>2014</v>
      </c>
      <c r="V908" s="25">
        <f t="shared" si="89"/>
        <v>41681.189699074072</v>
      </c>
    </row>
    <row r="909" spans="1:22" ht="48" x14ac:dyDescent="0.2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3">
        <f t="shared" si="84"/>
        <v>0</v>
      </c>
      <c r="P909" s="3" t="e">
        <f t="shared" si="85"/>
        <v>#DIV/0!</v>
      </c>
      <c r="Q909" s="3" t="s">
        <v>8358</v>
      </c>
      <c r="R909" s="3" t="s">
        <v>8361</v>
      </c>
      <c r="S909" s="23">
        <f t="shared" si="86"/>
        <v>40767.192395833335</v>
      </c>
      <c r="T909" s="23">
        <f t="shared" si="87"/>
        <v>40797.192395833335</v>
      </c>
      <c r="U909" s="3">
        <f t="shared" si="88"/>
        <v>2011</v>
      </c>
      <c r="V909" s="25">
        <f t="shared" si="89"/>
        <v>40767.192395833335</v>
      </c>
    </row>
    <row r="910" spans="1:22" ht="48" x14ac:dyDescent="0.2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3">
        <f t="shared" si="84"/>
        <v>0</v>
      </c>
      <c r="P910" s="3" t="e">
        <f t="shared" si="85"/>
        <v>#DIV/0!</v>
      </c>
      <c r="Q910" s="3" t="s">
        <v>8358</v>
      </c>
      <c r="R910" s="3" t="s">
        <v>8361</v>
      </c>
      <c r="S910" s="23">
        <f t="shared" si="86"/>
        <v>40340.801562499997</v>
      </c>
      <c r="T910" s="23">
        <f t="shared" si="87"/>
        <v>40386.207638888889</v>
      </c>
      <c r="U910" s="3">
        <f t="shared" si="88"/>
        <v>2010</v>
      </c>
      <c r="V910" s="25">
        <f t="shared" si="89"/>
        <v>40340.801562499997</v>
      </c>
    </row>
    <row r="911" spans="1:22" ht="64" x14ac:dyDescent="0.2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3">
        <f t="shared" si="84"/>
        <v>3.25</v>
      </c>
      <c r="P911" s="3">
        <f t="shared" si="85"/>
        <v>65</v>
      </c>
      <c r="Q911" s="3" t="s">
        <v>8358</v>
      </c>
      <c r="R911" s="3" t="s">
        <v>8361</v>
      </c>
      <c r="S911" s="23">
        <f t="shared" si="86"/>
        <v>41081.69027777778</v>
      </c>
      <c r="T911" s="23">
        <f t="shared" si="87"/>
        <v>41113.166666666664</v>
      </c>
      <c r="U911" s="3">
        <f t="shared" si="88"/>
        <v>2012</v>
      </c>
      <c r="V911" s="25">
        <f t="shared" si="89"/>
        <v>41081.69027777778</v>
      </c>
    </row>
    <row r="912" spans="1:22" ht="48" x14ac:dyDescent="0.2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3">
        <f t="shared" si="84"/>
        <v>22.36</v>
      </c>
      <c r="P912" s="3">
        <f t="shared" si="85"/>
        <v>24.6</v>
      </c>
      <c r="Q912" s="3" t="s">
        <v>8358</v>
      </c>
      <c r="R912" s="3" t="s">
        <v>8361</v>
      </c>
      <c r="S912" s="23">
        <f t="shared" si="86"/>
        <v>42737.545358796298</v>
      </c>
      <c r="T912" s="23">
        <f t="shared" si="87"/>
        <v>42797.545358796298</v>
      </c>
      <c r="U912" s="3">
        <f t="shared" si="88"/>
        <v>2017</v>
      </c>
      <c r="V912" s="25">
        <f t="shared" si="89"/>
        <v>42737.545358796298</v>
      </c>
    </row>
    <row r="913" spans="1:22" ht="48" x14ac:dyDescent="0.2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3">
        <f t="shared" si="84"/>
        <v>0</v>
      </c>
      <c r="P913" s="3" t="e">
        <f t="shared" si="85"/>
        <v>#DIV/0!</v>
      </c>
      <c r="Q913" s="3" t="s">
        <v>8358</v>
      </c>
      <c r="R913" s="3" t="s">
        <v>8361</v>
      </c>
      <c r="S913" s="23">
        <f t="shared" si="86"/>
        <v>41642.005150462966</v>
      </c>
      <c r="T913" s="23">
        <f t="shared" si="87"/>
        <v>41663.005150462966</v>
      </c>
      <c r="U913" s="3">
        <f t="shared" si="88"/>
        <v>2014</v>
      </c>
      <c r="V913" s="25">
        <f t="shared" si="89"/>
        <v>41642.005150462966</v>
      </c>
    </row>
    <row r="914" spans="1:22" ht="48" x14ac:dyDescent="0.2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3">
        <f t="shared" si="84"/>
        <v>0.86</v>
      </c>
      <c r="P914" s="3">
        <f t="shared" si="85"/>
        <v>15</v>
      </c>
      <c r="Q914" s="3" t="s">
        <v>8358</v>
      </c>
      <c r="R914" s="3" t="s">
        <v>8361</v>
      </c>
      <c r="S914" s="23">
        <f t="shared" si="86"/>
        <v>41194.109340277777</v>
      </c>
      <c r="T914" s="23">
        <f t="shared" si="87"/>
        <v>41254.151006944441</v>
      </c>
      <c r="U914" s="3">
        <f t="shared" si="88"/>
        <v>2012</v>
      </c>
      <c r="V914" s="25">
        <f t="shared" si="89"/>
        <v>41194.109340277777</v>
      </c>
    </row>
    <row r="915" spans="1:22" ht="48" x14ac:dyDescent="0.2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3">
        <f t="shared" si="84"/>
        <v>6.61</v>
      </c>
      <c r="P915" s="3">
        <f t="shared" si="85"/>
        <v>82.58</v>
      </c>
      <c r="Q915" s="3" t="s">
        <v>8358</v>
      </c>
      <c r="R915" s="3" t="s">
        <v>8361</v>
      </c>
      <c r="S915" s="23">
        <f t="shared" si="86"/>
        <v>41004.139108796298</v>
      </c>
      <c r="T915" s="23">
        <f t="shared" si="87"/>
        <v>41034.139108796298</v>
      </c>
      <c r="U915" s="3">
        <f t="shared" si="88"/>
        <v>2012</v>
      </c>
      <c r="V915" s="25">
        <f t="shared" si="89"/>
        <v>41004.139108796298</v>
      </c>
    </row>
    <row r="916" spans="1:22" ht="48" x14ac:dyDescent="0.2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3">
        <f t="shared" si="84"/>
        <v>0</v>
      </c>
      <c r="P916" s="3" t="e">
        <f t="shared" si="85"/>
        <v>#DIV/0!</v>
      </c>
      <c r="Q916" s="3" t="s">
        <v>8358</v>
      </c>
      <c r="R916" s="3" t="s">
        <v>8361</v>
      </c>
      <c r="S916" s="23">
        <f t="shared" si="86"/>
        <v>41116.763275462967</v>
      </c>
      <c r="T916" s="23">
        <f t="shared" si="87"/>
        <v>41146.763275462967</v>
      </c>
      <c r="U916" s="3">
        <f t="shared" si="88"/>
        <v>2012</v>
      </c>
      <c r="V916" s="25">
        <f t="shared" si="89"/>
        <v>41116.763275462967</v>
      </c>
    </row>
    <row r="917" spans="1:22" ht="48" x14ac:dyDescent="0.2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3">
        <f t="shared" si="84"/>
        <v>5.77</v>
      </c>
      <c r="P917" s="3">
        <f t="shared" si="85"/>
        <v>41.67</v>
      </c>
      <c r="Q917" s="3" t="s">
        <v>8358</v>
      </c>
      <c r="R917" s="3" t="s">
        <v>8361</v>
      </c>
      <c r="S917" s="23">
        <f t="shared" si="86"/>
        <v>40937.679560185185</v>
      </c>
      <c r="T917" s="23">
        <f t="shared" si="87"/>
        <v>40969.207638888889</v>
      </c>
      <c r="U917" s="3">
        <f t="shared" si="88"/>
        <v>2012</v>
      </c>
      <c r="V917" s="25">
        <f t="shared" si="89"/>
        <v>40937.679560185185</v>
      </c>
    </row>
    <row r="918" spans="1:22" ht="48" x14ac:dyDescent="0.2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3">
        <f t="shared" si="84"/>
        <v>0</v>
      </c>
      <c r="P918" s="3" t="e">
        <f t="shared" si="85"/>
        <v>#DIV/0!</v>
      </c>
      <c r="Q918" s="3" t="s">
        <v>8358</v>
      </c>
      <c r="R918" s="3" t="s">
        <v>8361</v>
      </c>
      <c r="S918" s="23">
        <f t="shared" si="86"/>
        <v>40434.853402777779</v>
      </c>
      <c r="T918" s="23">
        <f t="shared" si="87"/>
        <v>40473.208333333336</v>
      </c>
      <c r="U918" s="3">
        <f t="shared" si="88"/>
        <v>2010</v>
      </c>
      <c r="V918" s="25">
        <f t="shared" si="89"/>
        <v>40434.853402777779</v>
      </c>
    </row>
    <row r="919" spans="1:22" ht="48" x14ac:dyDescent="0.2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3">
        <f t="shared" si="84"/>
        <v>0.6</v>
      </c>
      <c r="P919" s="3">
        <f t="shared" si="85"/>
        <v>30</v>
      </c>
      <c r="Q919" s="3" t="s">
        <v>8358</v>
      </c>
      <c r="R919" s="3" t="s">
        <v>8361</v>
      </c>
      <c r="S919" s="23">
        <f t="shared" si="86"/>
        <v>41802.94363425926</v>
      </c>
      <c r="T919" s="23">
        <f t="shared" si="87"/>
        <v>41834.104166666664</v>
      </c>
      <c r="U919" s="3">
        <f t="shared" si="88"/>
        <v>2014</v>
      </c>
      <c r="V919" s="25">
        <f t="shared" si="89"/>
        <v>41802.94363425926</v>
      </c>
    </row>
    <row r="920" spans="1:22" ht="64" x14ac:dyDescent="0.2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3">
        <f t="shared" si="84"/>
        <v>5.03</v>
      </c>
      <c r="P920" s="3">
        <f t="shared" si="85"/>
        <v>19.600000000000001</v>
      </c>
      <c r="Q920" s="3" t="s">
        <v>8358</v>
      </c>
      <c r="R920" s="3" t="s">
        <v>8361</v>
      </c>
      <c r="S920" s="23">
        <f t="shared" si="86"/>
        <v>41944.916215277779</v>
      </c>
      <c r="T920" s="23">
        <f t="shared" si="87"/>
        <v>41974.957881944443</v>
      </c>
      <c r="U920" s="3">
        <f t="shared" si="88"/>
        <v>2014</v>
      </c>
      <c r="V920" s="25">
        <f t="shared" si="89"/>
        <v>41944.916215277779</v>
      </c>
    </row>
    <row r="921" spans="1:22" ht="18" x14ac:dyDescent="0.2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3">
        <f t="shared" si="84"/>
        <v>0.5</v>
      </c>
      <c r="P921" s="3">
        <f t="shared" si="85"/>
        <v>100</v>
      </c>
      <c r="Q921" s="3" t="s">
        <v>8358</v>
      </c>
      <c r="R921" s="3" t="s">
        <v>8361</v>
      </c>
      <c r="S921" s="23">
        <f t="shared" si="86"/>
        <v>41227.641724537039</v>
      </c>
      <c r="T921" s="23">
        <f t="shared" si="87"/>
        <v>41262.641724537039</v>
      </c>
      <c r="U921" s="3">
        <f t="shared" si="88"/>
        <v>2012</v>
      </c>
      <c r="V921" s="25">
        <f t="shared" si="89"/>
        <v>41227.641724537039</v>
      </c>
    </row>
    <row r="922" spans="1:22" ht="48" x14ac:dyDescent="0.2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3">
        <f t="shared" si="84"/>
        <v>0</v>
      </c>
      <c r="P922" s="3" t="e">
        <f t="shared" si="85"/>
        <v>#DIV/0!</v>
      </c>
      <c r="Q922" s="3" t="s">
        <v>8358</v>
      </c>
      <c r="R922" s="3" t="s">
        <v>8361</v>
      </c>
      <c r="S922" s="23">
        <f t="shared" si="86"/>
        <v>41562.67155092593</v>
      </c>
      <c r="T922" s="23">
        <f t="shared" si="87"/>
        <v>41592.713217592594</v>
      </c>
      <c r="U922" s="3">
        <f t="shared" si="88"/>
        <v>2013</v>
      </c>
      <c r="V922" s="25">
        <f t="shared" si="89"/>
        <v>41562.67155092593</v>
      </c>
    </row>
    <row r="923" spans="1:22" ht="64" x14ac:dyDescent="0.2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3">
        <f t="shared" si="84"/>
        <v>30.9</v>
      </c>
      <c r="P923" s="3">
        <f t="shared" si="85"/>
        <v>231.75</v>
      </c>
      <c r="Q923" s="3" t="s">
        <v>8358</v>
      </c>
      <c r="R923" s="3" t="s">
        <v>8361</v>
      </c>
      <c r="S923" s="23">
        <f t="shared" si="86"/>
        <v>40847.171018518515</v>
      </c>
      <c r="T923" s="23">
        <f t="shared" si="87"/>
        <v>40889.212685185186</v>
      </c>
      <c r="U923" s="3">
        <f t="shared" si="88"/>
        <v>2011</v>
      </c>
      <c r="V923" s="25">
        <f t="shared" si="89"/>
        <v>40847.171018518515</v>
      </c>
    </row>
    <row r="924" spans="1:22" ht="48" x14ac:dyDescent="0.2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3">
        <f t="shared" si="84"/>
        <v>21.04</v>
      </c>
      <c r="P924" s="3">
        <f t="shared" si="85"/>
        <v>189.33</v>
      </c>
      <c r="Q924" s="3" t="s">
        <v>8358</v>
      </c>
      <c r="R924" s="3" t="s">
        <v>8361</v>
      </c>
      <c r="S924" s="23">
        <f t="shared" si="86"/>
        <v>41878.530011574076</v>
      </c>
      <c r="T924" s="23">
        <f t="shared" si="87"/>
        <v>41913.530011574076</v>
      </c>
      <c r="U924" s="3">
        <f t="shared" si="88"/>
        <v>2014</v>
      </c>
      <c r="V924" s="25">
        <f t="shared" si="89"/>
        <v>41878.530011574076</v>
      </c>
    </row>
    <row r="925" spans="1:22" ht="48" x14ac:dyDescent="0.2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3">
        <f t="shared" si="84"/>
        <v>2.2000000000000002</v>
      </c>
      <c r="P925" s="3">
        <f t="shared" si="85"/>
        <v>55</v>
      </c>
      <c r="Q925" s="3" t="s">
        <v>8358</v>
      </c>
      <c r="R925" s="3" t="s">
        <v>8361</v>
      </c>
      <c r="S925" s="23">
        <f t="shared" si="86"/>
        <v>41934.959756944445</v>
      </c>
      <c r="T925" s="23">
        <f t="shared" si="87"/>
        <v>41965.001423611116</v>
      </c>
      <c r="U925" s="3">
        <f t="shared" si="88"/>
        <v>2014</v>
      </c>
      <c r="V925" s="25">
        <f t="shared" si="89"/>
        <v>41934.959756944445</v>
      </c>
    </row>
    <row r="926" spans="1:22" ht="48" x14ac:dyDescent="0.2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3">
        <f t="shared" si="84"/>
        <v>10.9</v>
      </c>
      <c r="P926" s="3">
        <f t="shared" si="85"/>
        <v>21.8</v>
      </c>
      <c r="Q926" s="3" t="s">
        <v>8358</v>
      </c>
      <c r="R926" s="3" t="s">
        <v>8361</v>
      </c>
      <c r="S926" s="23">
        <f t="shared" si="86"/>
        <v>41288.942928240744</v>
      </c>
      <c r="T926" s="23">
        <f t="shared" si="87"/>
        <v>41318.942928240744</v>
      </c>
      <c r="U926" s="3">
        <f t="shared" si="88"/>
        <v>2013</v>
      </c>
      <c r="V926" s="25">
        <f t="shared" si="89"/>
        <v>41288.942928240744</v>
      </c>
    </row>
    <row r="927" spans="1:22" ht="48" x14ac:dyDescent="0.2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3">
        <f t="shared" si="84"/>
        <v>2.67</v>
      </c>
      <c r="P927" s="3">
        <f t="shared" si="85"/>
        <v>32</v>
      </c>
      <c r="Q927" s="3" t="s">
        <v>8358</v>
      </c>
      <c r="R927" s="3" t="s">
        <v>8361</v>
      </c>
      <c r="S927" s="23">
        <f t="shared" si="86"/>
        <v>41575.880914351852</v>
      </c>
      <c r="T927" s="23">
        <f t="shared" si="87"/>
        <v>41605.922581018516</v>
      </c>
      <c r="U927" s="3">
        <f t="shared" si="88"/>
        <v>2013</v>
      </c>
      <c r="V927" s="25">
        <f t="shared" si="89"/>
        <v>41575.880914351852</v>
      </c>
    </row>
    <row r="928" spans="1:22" ht="64" x14ac:dyDescent="0.2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3">
        <f t="shared" si="84"/>
        <v>0</v>
      </c>
      <c r="P928" s="3" t="e">
        <f t="shared" si="85"/>
        <v>#DIV/0!</v>
      </c>
      <c r="Q928" s="3" t="s">
        <v>8358</v>
      </c>
      <c r="R928" s="3" t="s">
        <v>8361</v>
      </c>
      <c r="S928" s="23">
        <f t="shared" si="86"/>
        <v>40338.02002314815</v>
      </c>
      <c r="T928" s="23">
        <f t="shared" si="87"/>
        <v>40367.944444444445</v>
      </c>
      <c r="U928" s="3">
        <f t="shared" si="88"/>
        <v>2010</v>
      </c>
      <c r="V928" s="25">
        <f t="shared" si="89"/>
        <v>40338.02002314815</v>
      </c>
    </row>
    <row r="929" spans="1:22" ht="32" x14ac:dyDescent="0.2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3">
        <f t="shared" si="84"/>
        <v>0</v>
      </c>
      <c r="P929" s="3" t="e">
        <f t="shared" si="85"/>
        <v>#DIV/0!</v>
      </c>
      <c r="Q929" s="3" t="s">
        <v>8358</v>
      </c>
      <c r="R929" s="3" t="s">
        <v>8361</v>
      </c>
      <c r="S929" s="23">
        <f t="shared" si="86"/>
        <v>41013.822858796295</v>
      </c>
      <c r="T929" s="23">
        <f t="shared" si="87"/>
        <v>41043.822858796295</v>
      </c>
      <c r="U929" s="3">
        <f t="shared" si="88"/>
        <v>2012</v>
      </c>
      <c r="V929" s="25">
        <f t="shared" si="89"/>
        <v>41013.822858796295</v>
      </c>
    </row>
    <row r="930" spans="1:22" ht="48" x14ac:dyDescent="0.2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3">
        <f t="shared" si="84"/>
        <v>10.86</v>
      </c>
      <c r="P930" s="3">
        <f t="shared" si="85"/>
        <v>56.25</v>
      </c>
      <c r="Q930" s="3" t="s">
        <v>8358</v>
      </c>
      <c r="R930" s="3" t="s">
        <v>8361</v>
      </c>
      <c r="S930" s="23">
        <f t="shared" si="86"/>
        <v>41180.86241898148</v>
      </c>
      <c r="T930" s="23">
        <f t="shared" si="87"/>
        <v>41231</v>
      </c>
      <c r="U930" s="3">
        <f t="shared" si="88"/>
        <v>2012</v>
      </c>
      <c r="V930" s="25">
        <f t="shared" si="89"/>
        <v>41180.86241898148</v>
      </c>
    </row>
    <row r="931" spans="1:22" ht="48" x14ac:dyDescent="0.2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3">
        <f t="shared" si="84"/>
        <v>0</v>
      </c>
      <c r="P931" s="3" t="e">
        <f t="shared" si="85"/>
        <v>#DIV/0!</v>
      </c>
      <c r="Q931" s="3" t="s">
        <v>8358</v>
      </c>
      <c r="R931" s="3" t="s">
        <v>8361</v>
      </c>
      <c r="S931" s="23">
        <f t="shared" si="86"/>
        <v>40978.238067129627</v>
      </c>
      <c r="T931" s="23">
        <f t="shared" si="87"/>
        <v>41008.196400462963</v>
      </c>
      <c r="U931" s="3">
        <f t="shared" si="88"/>
        <v>2012</v>
      </c>
      <c r="V931" s="25">
        <f t="shared" si="89"/>
        <v>40978.238067129627</v>
      </c>
    </row>
    <row r="932" spans="1:22" ht="64" x14ac:dyDescent="0.2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3">
        <f t="shared" si="84"/>
        <v>38.33</v>
      </c>
      <c r="P932" s="3">
        <f t="shared" si="85"/>
        <v>69</v>
      </c>
      <c r="Q932" s="3" t="s">
        <v>8358</v>
      </c>
      <c r="R932" s="3" t="s">
        <v>8361</v>
      </c>
      <c r="S932" s="23">
        <f t="shared" si="86"/>
        <v>40312.915578703702</v>
      </c>
      <c r="T932" s="23">
        <f t="shared" si="87"/>
        <v>40354.897222222222</v>
      </c>
      <c r="U932" s="3">
        <f t="shared" si="88"/>
        <v>2010</v>
      </c>
      <c r="V932" s="25">
        <f t="shared" si="89"/>
        <v>40312.915578703702</v>
      </c>
    </row>
    <row r="933" spans="1:22" ht="48" x14ac:dyDescent="0.2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3">
        <f t="shared" si="84"/>
        <v>6.55</v>
      </c>
      <c r="P933" s="3">
        <f t="shared" si="85"/>
        <v>18.71</v>
      </c>
      <c r="Q933" s="3" t="s">
        <v>8358</v>
      </c>
      <c r="R933" s="3" t="s">
        <v>8361</v>
      </c>
      <c r="S933" s="23">
        <f t="shared" si="86"/>
        <v>41680.359976851854</v>
      </c>
      <c r="T933" s="23">
        <f t="shared" si="87"/>
        <v>41714.916666666664</v>
      </c>
      <c r="U933" s="3">
        <f t="shared" si="88"/>
        <v>2014</v>
      </c>
      <c r="V933" s="25">
        <f t="shared" si="89"/>
        <v>41680.359976851854</v>
      </c>
    </row>
    <row r="934" spans="1:22" ht="32" x14ac:dyDescent="0.2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3">
        <f t="shared" si="84"/>
        <v>14.54</v>
      </c>
      <c r="P934" s="3">
        <f t="shared" si="85"/>
        <v>46.03</v>
      </c>
      <c r="Q934" s="3" t="s">
        <v>8358</v>
      </c>
      <c r="R934" s="3" t="s">
        <v>8361</v>
      </c>
      <c r="S934" s="23">
        <f t="shared" si="86"/>
        <v>41310.969270833331</v>
      </c>
      <c r="T934" s="23">
        <f t="shared" si="87"/>
        <v>41355.927604166667</v>
      </c>
      <c r="U934" s="3">
        <f t="shared" si="88"/>
        <v>2013</v>
      </c>
      <c r="V934" s="25">
        <f t="shared" si="89"/>
        <v>41310.969270833331</v>
      </c>
    </row>
    <row r="935" spans="1:22" ht="48" x14ac:dyDescent="0.2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3">
        <f t="shared" si="84"/>
        <v>6</v>
      </c>
      <c r="P935" s="3">
        <f t="shared" si="85"/>
        <v>60</v>
      </c>
      <c r="Q935" s="3" t="s">
        <v>8358</v>
      </c>
      <c r="R935" s="3" t="s">
        <v>8361</v>
      </c>
      <c r="S935" s="23">
        <f t="shared" si="86"/>
        <v>41711.169085648151</v>
      </c>
      <c r="T935" s="23">
        <f t="shared" si="87"/>
        <v>41771.169085648151</v>
      </c>
      <c r="U935" s="3">
        <f t="shared" si="88"/>
        <v>2014</v>
      </c>
      <c r="V935" s="25">
        <f t="shared" si="89"/>
        <v>41711.169085648151</v>
      </c>
    </row>
    <row r="936" spans="1:22" ht="48" x14ac:dyDescent="0.2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3">
        <f t="shared" si="84"/>
        <v>30.4</v>
      </c>
      <c r="P936" s="3">
        <f t="shared" si="85"/>
        <v>50.67</v>
      </c>
      <c r="Q936" s="3" t="s">
        <v>8358</v>
      </c>
      <c r="R936" s="3" t="s">
        <v>8361</v>
      </c>
      <c r="S936" s="23">
        <f t="shared" si="86"/>
        <v>41733.737083333333</v>
      </c>
      <c r="T936" s="23">
        <f t="shared" si="87"/>
        <v>41763.25</v>
      </c>
      <c r="U936" s="3">
        <f t="shared" si="88"/>
        <v>2014</v>
      </c>
      <c r="V936" s="25">
        <f t="shared" si="89"/>
        <v>41733.737083333333</v>
      </c>
    </row>
    <row r="937" spans="1:22" ht="48" x14ac:dyDescent="0.2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3">
        <f t="shared" si="84"/>
        <v>1.43</v>
      </c>
      <c r="P937" s="3">
        <f t="shared" si="85"/>
        <v>25</v>
      </c>
      <c r="Q937" s="3" t="s">
        <v>8358</v>
      </c>
      <c r="R937" s="3" t="s">
        <v>8361</v>
      </c>
      <c r="S937" s="23">
        <f t="shared" si="86"/>
        <v>42368.333668981482</v>
      </c>
      <c r="T937" s="23">
        <f t="shared" si="87"/>
        <v>42398.333668981482</v>
      </c>
      <c r="U937" s="3">
        <f t="shared" si="88"/>
        <v>2015</v>
      </c>
      <c r="V937" s="25">
        <f t="shared" si="89"/>
        <v>42368.333668981482</v>
      </c>
    </row>
    <row r="938" spans="1:22" ht="48" x14ac:dyDescent="0.2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3">
        <f t="shared" si="84"/>
        <v>0</v>
      </c>
      <c r="P938" s="3" t="e">
        <f t="shared" si="85"/>
        <v>#DIV/0!</v>
      </c>
      <c r="Q938" s="3" t="s">
        <v>8358</v>
      </c>
      <c r="R938" s="3" t="s">
        <v>8361</v>
      </c>
      <c r="S938" s="23">
        <f t="shared" si="86"/>
        <v>40883.024178240739</v>
      </c>
      <c r="T938" s="23">
        <f t="shared" si="87"/>
        <v>40926.833333333336</v>
      </c>
      <c r="U938" s="3">
        <f t="shared" si="88"/>
        <v>2011</v>
      </c>
      <c r="V938" s="25">
        <f t="shared" si="89"/>
        <v>40883.024178240739</v>
      </c>
    </row>
    <row r="939" spans="1:22" ht="48" x14ac:dyDescent="0.2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3">
        <f t="shared" si="84"/>
        <v>1.1399999999999999</v>
      </c>
      <c r="P939" s="3">
        <f t="shared" si="85"/>
        <v>20</v>
      </c>
      <c r="Q939" s="3" t="s">
        <v>8358</v>
      </c>
      <c r="R939" s="3" t="s">
        <v>8361</v>
      </c>
      <c r="S939" s="23">
        <f t="shared" si="86"/>
        <v>41551.798113425924</v>
      </c>
      <c r="T939" s="23">
        <f t="shared" si="87"/>
        <v>41581.839780092596</v>
      </c>
      <c r="U939" s="3">
        <f t="shared" si="88"/>
        <v>2013</v>
      </c>
      <c r="V939" s="25">
        <f t="shared" si="89"/>
        <v>41551.798113425924</v>
      </c>
    </row>
    <row r="940" spans="1:22" ht="48" x14ac:dyDescent="0.2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3">
        <f t="shared" si="84"/>
        <v>0.36</v>
      </c>
      <c r="P940" s="3">
        <f t="shared" si="85"/>
        <v>25</v>
      </c>
      <c r="Q940" s="3" t="s">
        <v>8358</v>
      </c>
      <c r="R940" s="3" t="s">
        <v>8361</v>
      </c>
      <c r="S940" s="23">
        <f t="shared" si="86"/>
        <v>41124.479722222226</v>
      </c>
      <c r="T940" s="23">
        <f t="shared" si="87"/>
        <v>41154.479722222226</v>
      </c>
      <c r="U940" s="3">
        <f t="shared" si="88"/>
        <v>2012</v>
      </c>
      <c r="V940" s="25">
        <f t="shared" si="89"/>
        <v>41124.479722222226</v>
      </c>
    </row>
    <row r="941" spans="1:22" ht="64" x14ac:dyDescent="0.2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3">
        <f t="shared" si="84"/>
        <v>1.45</v>
      </c>
      <c r="P941" s="3">
        <f t="shared" si="85"/>
        <v>20</v>
      </c>
      <c r="Q941" s="3" t="s">
        <v>8358</v>
      </c>
      <c r="R941" s="3" t="s">
        <v>8361</v>
      </c>
      <c r="S941" s="23">
        <f t="shared" si="86"/>
        <v>41416.763171296298</v>
      </c>
      <c r="T941" s="23">
        <f t="shared" si="87"/>
        <v>41455.831944444442</v>
      </c>
      <c r="U941" s="3">
        <f t="shared" si="88"/>
        <v>2013</v>
      </c>
      <c r="V941" s="25">
        <f t="shared" si="89"/>
        <v>41416.763171296298</v>
      </c>
    </row>
    <row r="942" spans="1:22" ht="48" x14ac:dyDescent="0.2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3">
        <f t="shared" si="84"/>
        <v>17.16</v>
      </c>
      <c r="P942" s="3">
        <f t="shared" si="85"/>
        <v>110.29</v>
      </c>
      <c r="Q942" s="3" t="s">
        <v>8358</v>
      </c>
      <c r="R942" s="3" t="s">
        <v>8361</v>
      </c>
      <c r="S942" s="23">
        <f t="shared" si="86"/>
        <v>42182.008402777778</v>
      </c>
      <c r="T942" s="23">
        <f t="shared" si="87"/>
        <v>42227.008402777778</v>
      </c>
      <c r="U942" s="3">
        <f t="shared" si="88"/>
        <v>2015</v>
      </c>
      <c r="V942" s="25">
        <f t="shared" si="89"/>
        <v>42182.008402777778</v>
      </c>
    </row>
    <row r="943" spans="1:22" ht="64" x14ac:dyDescent="0.2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3">
        <f t="shared" si="84"/>
        <v>2.3199999999999998</v>
      </c>
      <c r="P943" s="3">
        <f t="shared" si="85"/>
        <v>37.450000000000003</v>
      </c>
      <c r="Q943" s="3" t="s">
        <v>8352</v>
      </c>
      <c r="R943" s="3" t="s">
        <v>8354</v>
      </c>
      <c r="S943" s="23">
        <f t="shared" si="86"/>
        <v>42746.096585648149</v>
      </c>
      <c r="T943" s="23">
        <f t="shared" si="87"/>
        <v>42776.096585648149</v>
      </c>
      <c r="U943" s="3">
        <f t="shared" si="88"/>
        <v>2017</v>
      </c>
      <c r="V943" s="25">
        <f t="shared" si="89"/>
        <v>42746.096585648149</v>
      </c>
    </row>
    <row r="944" spans="1:22" ht="64" x14ac:dyDescent="0.2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3">
        <f t="shared" si="84"/>
        <v>8.91</v>
      </c>
      <c r="P944" s="3">
        <f t="shared" si="85"/>
        <v>41.75</v>
      </c>
      <c r="Q944" s="3" t="s">
        <v>8352</v>
      </c>
      <c r="R944" s="3" t="s">
        <v>8354</v>
      </c>
      <c r="S944" s="23">
        <f t="shared" si="86"/>
        <v>42382.843287037031</v>
      </c>
      <c r="T944" s="23">
        <f t="shared" si="87"/>
        <v>42418.843287037031</v>
      </c>
      <c r="U944" s="3">
        <f t="shared" si="88"/>
        <v>2016</v>
      </c>
      <c r="V944" s="25">
        <f t="shared" si="89"/>
        <v>42382.843287037031</v>
      </c>
    </row>
    <row r="945" spans="1:22" ht="32" x14ac:dyDescent="0.2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3">
        <f t="shared" si="84"/>
        <v>9.6300000000000008</v>
      </c>
      <c r="P945" s="3">
        <f t="shared" si="85"/>
        <v>24.08</v>
      </c>
      <c r="Q945" s="3" t="s">
        <v>8352</v>
      </c>
      <c r="R945" s="3" t="s">
        <v>8354</v>
      </c>
      <c r="S945" s="23">
        <f t="shared" si="86"/>
        <v>42673.66788194445</v>
      </c>
      <c r="T945" s="23">
        <f t="shared" si="87"/>
        <v>42703.709548611107</v>
      </c>
      <c r="U945" s="3">
        <f t="shared" si="88"/>
        <v>2016</v>
      </c>
      <c r="V945" s="25">
        <f t="shared" si="89"/>
        <v>42673.66788194445</v>
      </c>
    </row>
    <row r="946" spans="1:22" ht="48" x14ac:dyDescent="0.2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3">
        <f t="shared" si="84"/>
        <v>13.33</v>
      </c>
      <c r="P946" s="3">
        <f t="shared" si="85"/>
        <v>69.41</v>
      </c>
      <c r="Q946" s="3" t="s">
        <v>8352</v>
      </c>
      <c r="R946" s="3" t="s">
        <v>8354</v>
      </c>
      <c r="S946" s="23">
        <f t="shared" si="86"/>
        <v>42444.583912037036</v>
      </c>
      <c r="T946" s="23">
        <f t="shared" si="87"/>
        <v>42478.583333333328</v>
      </c>
      <c r="U946" s="3">
        <f t="shared" si="88"/>
        <v>2016</v>
      </c>
      <c r="V946" s="25">
        <f t="shared" si="89"/>
        <v>42444.583912037036</v>
      </c>
    </row>
    <row r="947" spans="1:22" ht="48" x14ac:dyDescent="0.2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3">
        <f t="shared" si="84"/>
        <v>2.48</v>
      </c>
      <c r="P947" s="3">
        <f t="shared" si="85"/>
        <v>155.25</v>
      </c>
      <c r="Q947" s="3" t="s">
        <v>8352</v>
      </c>
      <c r="R947" s="3" t="s">
        <v>8354</v>
      </c>
      <c r="S947" s="23">
        <f t="shared" si="86"/>
        <v>42732.872986111113</v>
      </c>
      <c r="T947" s="23">
        <f t="shared" si="87"/>
        <v>42784.999305555553</v>
      </c>
      <c r="U947" s="3">
        <f t="shared" si="88"/>
        <v>2016</v>
      </c>
      <c r="V947" s="25">
        <f t="shared" si="89"/>
        <v>42732.872986111113</v>
      </c>
    </row>
    <row r="948" spans="1:22" ht="48" x14ac:dyDescent="0.2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3">
        <f t="shared" si="84"/>
        <v>1.91</v>
      </c>
      <c r="P948" s="3">
        <f t="shared" si="85"/>
        <v>57.2</v>
      </c>
      <c r="Q948" s="3" t="s">
        <v>8352</v>
      </c>
      <c r="R948" s="3" t="s">
        <v>8354</v>
      </c>
      <c r="S948" s="23">
        <f t="shared" si="86"/>
        <v>42592.750555555554</v>
      </c>
      <c r="T948" s="23">
        <f t="shared" si="87"/>
        <v>42622.750555555554</v>
      </c>
      <c r="U948" s="3">
        <f t="shared" si="88"/>
        <v>2016</v>
      </c>
      <c r="V948" s="25">
        <f t="shared" si="89"/>
        <v>42592.750555555554</v>
      </c>
    </row>
    <row r="949" spans="1:22" ht="64" x14ac:dyDescent="0.2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3">
        <f t="shared" si="84"/>
        <v>0</v>
      </c>
      <c r="P949" s="3" t="e">
        <f t="shared" si="85"/>
        <v>#DIV/0!</v>
      </c>
      <c r="Q949" s="3" t="s">
        <v>8352</v>
      </c>
      <c r="R949" s="3" t="s">
        <v>8354</v>
      </c>
      <c r="S949" s="23">
        <f t="shared" si="86"/>
        <v>42491.781319444446</v>
      </c>
      <c r="T949" s="23">
        <f t="shared" si="87"/>
        <v>42551.781319444446</v>
      </c>
      <c r="U949" s="3">
        <f t="shared" si="88"/>
        <v>2016</v>
      </c>
      <c r="V949" s="25">
        <f t="shared" si="89"/>
        <v>42491.781319444446</v>
      </c>
    </row>
    <row r="950" spans="1:22" ht="64" x14ac:dyDescent="0.2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3">
        <f t="shared" si="84"/>
        <v>12</v>
      </c>
      <c r="P950" s="3">
        <f t="shared" si="85"/>
        <v>60</v>
      </c>
      <c r="Q950" s="3" t="s">
        <v>8352</v>
      </c>
      <c r="R950" s="3" t="s">
        <v>8354</v>
      </c>
      <c r="S950" s="23">
        <f t="shared" si="86"/>
        <v>42411.828287037039</v>
      </c>
      <c r="T950" s="23">
        <f t="shared" si="87"/>
        <v>42441.828287037039</v>
      </c>
      <c r="U950" s="3">
        <f t="shared" si="88"/>
        <v>2016</v>
      </c>
      <c r="V950" s="25">
        <f t="shared" si="89"/>
        <v>42411.828287037039</v>
      </c>
    </row>
    <row r="951" spans="1:22" ht="48" x14ac:dyDescent="0.2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3">
        <f t="shared" si="84"/>
        <v>1.37</v>
      </c>
      <c r="P951" s="3">
        <f t="shared" si="85"/>
        <v>39</v>
      </c>
      <c r="Q951" s="3" t="s">
        <v>8352</v>
      </c>
      <c r="R951" s="3" t="s">
        <v>8354</v>
      </c>
      <c r="S951" s="23">
        <f t="shared" si="86"/>
        <v>42361.043703703705</v>
      </c>
      <c r="T951" s="23">
        <f t="shared" si="87"/>
        <v>42421.043703703705</v>
      </c>
      <c r="U951" s="3">
        <f t="shared" si="88"/>
        <v>2015</v>
      </c>
      <c r="V951" s="25">
        <f t="shared" si="89"/>
        <v>42361.043703703705</v>
      </c>
    </row>
    <row r="952" spans="1:22" ht="48" x14ac:dyDescent="0.2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3">
        <f t="shared" si="84"/>
        <v>28.04</v>
      </c>
      <c r="P952" s="3">
        <f t="shared" si="85"/>
        <v>58.42</v>
      </c>
      <c r="Q952" s="3" t="s">
        <v>8352</v>
      </c>
      <c r="R952" s="3" t="s">
        <v>8354</v>
      </c>
      <c r="S952" s="23">
        <f t="shared" si="86"/>
        <v>42356.750706018516</v>
      </c>
      <c r="T952" s="23">
        <f t="shared" si="87"/>
        <v>42386.750706018516</v>
      </c>
      <c r="U952" s="3">
        <f t="shared" si="88"/>
        <v>2015</v>
      </c>
      <c r="V952" s="25">
        <f t="shared" si="89"/>
        <v>42356.750706018516</v>
      </c>
    </row>
    <row r="953" spans="1:22" ht="18" x14ac:dyDescent="0.2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3">
        <f t="shared" si="84"/>
        <v>38.39</v>
      </c>
      <c r="P953" s="3">
        <f t="shared" si="85"/>
        <v>158.63999999999999</v>
      </c>
      <c r="Q953" s="3" t="s">
        <v>8352</v>
      </c>
      <c r="R953" s="3" t="s">
        <v>8354</v>
      </c>
      <c r="S953" s="23">
        <f t="shared" si="86"/>
        <v>42480.653611111105</v>
      </c>
      <c r="T953" s="23">
        <f t="shared" si="87"/>
        <v>42525.653611111105</v>
      </c>
      <c r="U953" s="3">
        <f t="shared" si="88"/>
        <v>2016</v>
      </c>
      <c r="V953" s="25">
        <f t="shared" si="89"/>
        <v>42480.653611111105</v>
      </c>
    </row>
    <row r="954" spans="1:22" ht="32" x14ac:dyDescent="0.2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3">
        <f t="shared" si="84"/>
        <v>39.94</v>
      </c>
      <c r="P954" s="3">
        <f t="shared" si="85"/>
        <v>99.86</v>
      </c>
      <c r="Q954" s="3" t="s">
        <v>8352</v>
      </c>
      <c r="R954" s="3" t="s">
        <v>8354</v>
      </c>
      <c r="S954" s="23">
        <f t="shared" si="86"/>
        <v>42662.613564814819</v>
      </c>
      <c r="T954" s="23">
        <f t="shared" si="87"/>
        <v>42692.655231481483</v>
      </c>
      <c r="U954" s="3">
        <f t="shared" si="88"/>
        <v>2016</v>
      </c>
      <c r="V954" s="25">
        <f t="shared" si="89"/>
        <v>42662.613564814819</v>
      </c>
    </row>
    <row r="955" spans="1:22" ht="48" x14ac:dyDescent="0.2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3">
        <f t="shared" si="84"/>
        <v>0.84</v>
      </c>
      <c r="P955" s="3">
        <f t="shared" si="85"/>
        <v>25.2</v>
      </c>
      <c r="Q955" s="3" t="s">
        <v>8352</v>
      </c>
      <c r="R955" s="3" t="s">
        <v>8354</v>
      </c>
      <c r="S955" s="23">
        <f t="shared" si="86"/>
        <v>41999.164340277777</v>
      </c>
      <c r="T955" s="23">
        <f t="shared" si="87"/>
        <v>42029.164340277777</v>
      </c>
      <c r="U955" s="3">
        <f t="shared" si="88"/>
        <v>2014</v>
      </c>
      <c r="V955" s="25">
        <f t="shared" si="89"/>
        <v>41999.164340277777</v>
      </c>
    </row>
    <row r="956" spans="1:22" ht="48" x14ac:dyDescent="0.2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3">
        <f t="shared" si="84"/>
        <v>43.41</v>
      </c>
      <c r="P956" s="3">
        <f t="shared" si="85"/>
        <v>89.19</v>
      </c>
      <c r="Q956" s="3" t="s">
        <v>8352</v>
      </c>
      <c r="R956" s="3" t="s">
        <v>8354</v>
      </c>
      <c r="S956" s="23">
        <f t="shared" si="86"/>
        <v>42194.833784722221</v>
      </c>
      <c r="T956" s="23">
        <f t="shared" si="87"/>
        <v>42236.833784722221</v>
      </c>
      <c r="U956" s="3">
        <f t="shared" si="88"/>
        <v>2015</v>
      </c>
      <c r="V956" s="25">
        <f t="shared" si="89"/>
        <v>42194.833784722221</v>
      </c>
    </row>
    <row r="957" spans="1:22" ht="48" x14ac:dyDescent="0.2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3">
        <f t="shared" si="84"/>
        <v>5.66</v>
      </c>
      <c r="P957" s="3">
        <f t="shared" si="85"/>
        <v>182.62</v>
      </c>
      <c r="Q957" s="3" t="s">
        <v>8352</v>
      </c>
      <c r="R957" s="3" t="s">
        <v>8354</v>
      </c>
      <c r="S957" s="23">
        <f t="shared" si="86"/>
        <v>42586.295138888891</v>
      </c>
      <c r="T957" s="23">
        <f t="shared" si="87"/>
        <v>42626.295138888891</v>
      </c>
      <c r="U957" s="3">
        <f t="shared" si="88"/>
        <v>2016</v>
      </c>
      <c r="V957" s="25">
        <f t="shared" si="89"/>
        <v>42586.295138888891</v>
      </c>
    </row>
    <row r="958" spans="1:22" ht="64" x14ac:dyDescent="0.2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3">
        <f t="shared" si="84"/>
        <v>1.72</v>
      </c>
      <c r="P958" s="3">
        <f t="shared" si="85"/>
        <v>50.65</v>
      </c>
      <c r="Q958" s="3" t="s">
        <v>8352</v>
      </c>
      <c r="R958" s="3" t="s">
        <v>8354</v>
      </c>
      <c r="S958" s="23">
        <f t="shared" si="86"/>
        <v>42060.913877314815</v>
      </c>
      <c r="T958" s="23">
        <f t="shared" si="87"/>
        <v>42120.872210648144</v>
      </c>
      <c r="U958" s="3">
        <f t="shared" si="88"/>
        <v>2015</v>
      </c>
      <c r="V958" s="25">
        <f t="shared" si="89"/>
        <v>42060.913877314815</v>
      </c>
    </row>
    <row r="959" spans="1:22" ht="32" x14ac:dyDescent="0.2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3">
        <f t="shared" si="84"/>
        <v>1.94</v>
      </c>
      <c r="P959" s="3">
        <f t="shared" si="85"/>
        <v>33.29</v>
      </c>
      <c r="Q959" s="3" t="s">
        <v>8352</v>
      </c>
      <c r="R959" s="3" t="s">
        <v>8354</v>
      </c>
      <c r="S959" s="23">
        <f t="shared" si="86"/>
        <v>42660.552465277782</v>
      </c>
      <c r="T959" s="23">
        <f t="shared" si="87"/>
        <v>42691.594131944439</v>
      </c>
      <c r="U959" s="3">
        <f t="shared" si="88"/>
        <v>2016</v>
      </c>
      <c r="V959" s="25">
        <f t="shared" si="89"/>
        <v>42660.552465277782</v>
      </c>
    </row>
    <row r="960" spans="1:22" ht="64" x14ac:dyDescent="0.2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3">
        <f t="shared" si="84"/>
        <v>11.33</v>
      </c>
      <c r="P960" s="3">
        <f t="shared" si="85"/>
        <v>51.82</v>
      </c>
      <c r="Q960" s="3" t="s">
        <v>8352</v>
      </c>
      <c r="R960" s="3" t="s">
        <v>8354</v>
      </c>
      <c r="S960" s="23">
        <f t="shared" si="86"/>
        <v>42082.802812499998</v>
      </c>
      <c r="T960" s="23">
        <f t="shared" si="87"/>
        <v>42104.207638888889</v>
      </c>
      <c r="U960" s="3">
        <f t="shared" si="88"/>
        <v>2015</v>
      </c>
      <c r="V960" s="25">
        <f t="shared" si="89"/>
        <v>42082.802812499998</v>
      </c>
    </row>
    <row r="961" spans="1:22" ht="48" x14ac:dyDescent="0.2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3">
        <f t="shared" si="84"/>
        <v>38.86</v>
      </c>
      <c r="P961" s="3">
        <f t="shared" si="85"/>
        <v>113.63</v>
      </c>
      <c r="Q961" s="3" t="s">
        <v>8352</v>
      </c>
      <c r="R961" s="3" t="s">
        <v>8354</v>
      </c>
      <c r="S961" s="23">
        <f t="shared" si="86"/>
        <v>41993.174363425926</v>
      </c>
      <c r="T961" s="23">
        <f t="shared" si="87"/>
        <v>42023.174363425926</v>
      </c>
      <c r="U961" s="3">
        <f t="shared" si="88"/>
        <v>2014</v>
      </c>
      <c r="V961" s="25">
        <f t="shared" si="89"/>
        <v>41993.174363425926</v>
      </c>
    </row>
    <row r="962" spans="1:22" ht="48" x14ac:dyDescent="0.2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3">
        <f t="shared" si="84"/>
        <v>46.1</v>
      </c>
      <c r="P962" s="3">
        <f t="shared" si="85"/>
        <v>136.46</v>
      </c>
      <c r="Q962" s="3" t="s">
        <v>8352</v>
      </c>
      <c r="R962" s="3" t="s">
        <v>8354</v>
      </c>
      <c r="S962" s="23">
        <f t="shared" si="86"/>
        <v>42766.626793981486</v>
      </c>
      <c r="T962" s="23">
        <f t="shared" si="87"/>
        <v>42808.585127314815</v>
      </c>
      <c r="U962" s="3">
        <f t="shared" si="88"/>
        <v>2017</v>
      </c>
      <c r="V962" s="25">
        <f t="shared" si="89"/>
        <v>42766.626793981486</v>
      </c>
    </row>
    <row r="963" spans="1:22" ht="48" x14ac:dyDescent="0.2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3">
        <f t="shared" ref="O963:O1026" si="90">ROUND((E963/D963)*100,2)</f>
        <v>42.19</v>
      </c>
      <c r="P963" s="3">
        <f t="shared" ref="P963:P1026" si="91">ROUND(E963/L963,2)</f>
        <v>364.35</v>
      </c>
      <c r="Q963" s="3" t="s">
        <v>8352</v>
      </c>
      <c r="R963" s="3" t="s">
        <v>8354</v>
      </c>
      <c r="S963" s="23">
        <f t="shared" ref="S963:S1026" si="92">(((J963/60)/60)/24)+DATE(1970,1,1)</f>
        <v>42740.693692129629</v>
      </c>
      <c r="T963" s="23">
        <f t="shared" ref="T963:T1026" si="93">(((I963/60)/60)/24)+DATE(1970,1,1)</f>
        <v>42786.791666666672</v>
      </c>
      <c r="U963" s="3">
        <f t="shared" ref="U963:U1026" si="94">YEAR(S963)</f>
        <v>2017</v>
      </c>
      <c r="V963" s="25">
        <f t="shared" ref="V963:V1026" si="95">S963</f>
        <v>42740.693692129629</v>
      </c>
    </row>
    <row r="964" spans="1:22" ht="48" x14ac:dyDescent="0.2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3">
        <f t="shared" si="90"/>
        <v>28.48</v>
      </c>
      <c r="P964" s="3">
        <f t="shared" si="91"/>
        <v>19.239999999999998</v>
      </c>
      <c r="Q964" s="3" t="s">
        <v>8352</v>
      </c>
      <c r="R964" s="3" t="s">
        <v>8354</v>
      </c>
      <c r="S964" s="23">
        <f t="shared" si="92"/>
        <v>42373.712418981479</v>
      </c>
      <c r="T964" s="23">
        <f t="shared" si="93"/>
        <v>42411.712418981479</v>
      </c>
      <c r="U964" s="3">
        <f t="shared" si="94"/>
        <v>2016</v>
      </c>
      <c r="V964" s="25">
        <f t="shared" si="95"/>
        <v>42373.712418981479</v>
      </c>
    </row>
    <row r="965" spans="1:22" ht="32" x14ac:dyDescent="0.2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3">
        <f t="shared" si="90"/>
        <v>1.08</v>
      </c>
      <c r="P965" s="3">
        <f t="shared" si="91"/>
        <v>41.89</v>
      </c>
      <c r="Q965" s="3" t="s">
        <v>8352</v>
      </c>
      <c r="R965" s="3" t="s">
        <v>8354</v>
      </c>
      <c r="S965" s="23">
        <f t="shared" si="92"/>
        <v>42625.635636574079</v>
      </c>
      <c r="T965" s="23">
        <f t="shared" si="93"/>
        <v>42660.635636574079</v>
      </c>
      <c r="U965" s="3">
        <f t="shared" si="94"/>
        <v>2016</v>
      </c>
      <c r="V965" s="25">
        <f t="shared" si="95"/>
        <v>42625.635636574079</v>
      </c>
    </row>
    <row r="966" spans="1:22" ht="48" x14ac:dyDescent="0.2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3">
        <f t="shared" si="90"/>
        <v>0.8</v>
      </c>
      <c r="P966" s="3">
        <f t="shared" si="91"/>
        <v>30.31</v>
      </c>
      <c r="Q966" s="3" t="s">
        <v>8352</v>
      </c>
      <c r="R966" s="3" t="s">
        <v>8354</v>
      </c>
      <c r="S966" s="23">
        <f t="shared" si="92"/>
        <v>42208.628692129627</v>
      </c>
      <c r="T966" s="23">
        <f t="shared" si="93"/>
        <v>42248.628692129627</v>
      </c>
      <c r="U966" s="3">
        <f t="shared" si="94"/>
        <v>2015</v>
      </c>
      <c r="V966" s="25">
        <f t="shared" si="95"/>
        <v>42208.628692129627</v>
      </c>
    </row>
    <row r="967" spans="1:22" ht="48" x14ac:dyDescent="0.2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3">
        <f t="shared" si="90"/>
        <v>1.19</v>
      </c>
      <c r="P967" s="3">
        <f t="shared" si="91"/>
        <v>49.67</v>
      </c>
      <c r="Q967" s="3" t="s">
        <v>8352</v>
      </c>
      <c r="R967" s="3" t="s">
        <v>8354</v>
      </c>
      <c r="S967" s="23">
        <f t="shared" si="92"/>
        <v>42637.016736111109</v>
      </c>
      <c r="T967" s="23">
        <f t="shared" si="93"/>
        <v>42669.165972222225</v>
      </c>
      <c r="U967" s="3">
        <f t="shared" si="94"/>
        <v>2016</v>
      </c>
      <c r="V967" s="25">
        <f t="shared" si="95"/>
        <v>42637.016736111109</v>
      </c>
    </row>
    <row r="968" spans="1:22" ht="48" x14ac:dyDescent="0.2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3">
        <f t="shared" si="90"/>
        <v>14.8</v>
      </c>
      <c r="P968" s="3">
        <f t="shared" si="91"/>
        <v>59.2</v>
      </c>
      <c r="Q968" s="3" t="s">
        <v>8352</v>
      </c>
      <c r="R968" s="3" t="s">
        <v>8354</v>
      </c>
      <c r="S968" s="23">
        <f t="shared" si="92"/>
        <v>42619.635787037041</v>
      </c>
      <c r="T968" s="23">
        <f t="shared" si="93"/>
        <v>42649.635787037041</v>
      </c>
      <c r="U968" s="3">
        <f t="shared" si="94"/>
        <v>2016</v>
      </c>
      <c r="V968" s="25">
        <f t="shared" si="95"/>
        <v>42619.635787037041</v>
      </c>
    </row>
    <row r="969" spans="1:22" ht="48" x14ac:dyDescent="0.2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3">
        <f t="shared" si="90"/>
        <v>17.809999999999999</v>
      </c>
      <c r="P969" s="3">
        <f t="shared" si="91"/>
        <v>43.98</v>
      </c>
      <c r="Q969" s="3" t="s">
        <v>8352</v>
      </c>
      <c r="R969" s="3" t="s">
        <v>8354</v>
      </c>
      <c r="S969" s="23">
        <f t="shared" si="92"/>
        <v>42422.254328703704</v>
      </c>
      <c r="T969" s="23">
        <f t="shared" si="93"/>
        <v>42482.21266203704</v>
      </c>
      <c r="U969" s="3">
        <f t="shared" si="94"/>
        <v>2016</v>
      </c>
      <c r="V969" s="25">
        <f t="shared" si="95"/>
        <v>42422.254328703704</v>
      </c>
    </row>
    <row r="970" spans="1:22" ht="48" x14ac:dyDescent="0.2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3">
        <f t="shared" si="90"/>
        <v>1.33</v>
      </c>
      <c r="P970" s="3">
        <f t="shared" si="91"/>
        <v>26.5</v>
      </c>
      <c r="Q970" s="3" t="s">
        <v>8352</v>
      </c>
      <c r="R970" s="3" t="s">
        <v>8354</v>
      </c>
      <c r="S970" s="23">
        <f t="shared" si="92"/>
        <v>41836.847615740742</v>
      </c>
      <c r="T970" s="23">
        <f t="shared" si="93"/>
        <v>41866.847615740742</v>
      </c>
      <c r="U970" s="3">
        <f t="shared" si="94"/>
        <v>2014</v>
      </c>
      <c r="V970" s="25">
        <f t="shared" si="95"/>
        <v>41836.847615740742</v>
      </c>
    </row>
    <row r="971" spans="1:22" ht="32" x14ac:dyDescent="0.2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3">
        <f t="shared" si="90"/>
        <v>46.67</v>
      </c>
      <c r="P971" s="3">
        <f t="shared" si="91"/>
        <v>1272.73</v>
      </c>
      <c r="Q971" s="3" t="s">
        <v>8352</v>
      </c>
      <c r="R971" s="3" t="s">
        <v>8354</v>
      </c>
      <c r="S971" s="23">
        <f t="shared" si="92"/>
        <v>42742.30332175926</v>
      </c>
      <c r="T971" s="23">
        <f t="shared" si="93"/>
        <v>42775.30332175926</v>
      </c>
      <c r="U971" s="3">
        <f t="shared" si="94"/>
        <v>2017</v>
      </c>
      <c r="V971" s="25">
        <f t="shared" si="95"/>
        <v>42742.30332175926</v>
      </c>
    </row>
    <row r="972" spans="1:22" ht="64" x14ac:dyDescent="0.2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3">
        <f t="shared" si="90"/>
        <v>45.92</v>
      </c>
      <c r="P972" s="3">
        <f t="shared" si="91"/>
        <v>164</v>
      </c>
      <c r="Q972" s="3" t="s">
        <v>8352</v>
      </c>
      <c r="R972" s="3" t="s">
        <v>8354</v>
      </c>
      <c r="S972" s="23">
        <f t="shared" si="92"/>
        <v>42721.220520833333</v>
      </c>
      <c r="T972" s="23">
        <f t="shared" si="93"/>
        <v>42758.207638888889</v>
      </c>
      <c r="U972" s="3">
        <f t="shared" si="94"/>
        <v>2016</v>
      </c>
      <c r="V972" s="25">
        <f t="shared" si="95"/>
        <v>42721.220520833333</v>
      </c>
    </row>
    <row r="973" spans="1:22" ht="48" x14ac:dyDescent="0.2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3">
        <f t="shared" si="90"/>
        <v>0.23</v>
      </c>
      <c r="P973" s="3">
        <f t="shared" si="91"/>
        <v>45.2</v>
      </c>
      <c r="Q973" s="3" t="s">
        <v>8352</v>
      </c>
      <c r="R973" s="3" t="s">
        <v>8354</v>
      </c>
      <c r="S973" s="23">
        <f t="shared" si="92"/>
        <v>42111.709027777775</v>
      </c>
      <c r="T973" s="23">
        <f t="shared" si="93"/>
        <v>42156.709027777775</v>
      </c>
      <c r="U973" s="3">
        <f t="shared" si="94"/>
        <v>2015</v>
      </c>
      <c r="V973" s="25">
        <f t="shared" si="95"/>
        <v>42111.709027777775</v>
      </c>
    </row>
    <row r="974" spans="1:22" ht="48" x14ac:dyDescent="0.2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3">
        <f t="shared" si="90"/>
        <v>34.630000000000003</v>
      </c>
      <c r="P974" s="3">
        <f t="shared" si="91"/>
        <v>153.88999999999999</v>
      </c>
      <c r="Q974" s="3" t="s">
        <v>8352</v>
      </c>
      <c r="R974" s="3" t="s">
        <v>8354</v>
      </c>
      <c r="S974" s="23">
        <f t="shared" si="92"/>
        <v>41856.865717592591</v>
      </c>
      <c r="T974" s="23">
        <f t="shared" si="93"/>
        <v>41886.290972222225</v>
      </c>
      <c r="U974" s="3">
        <f t="shared" si="94"/>
        <v>2014</v>
      </c>
      <c r="V974" s="25">
        <f t="shared" si="95"/>
        <v>41856.865717592591</v>
      </c>
    </row>
    <row r="975" spans="1:22" ht="64" x14ac:dyDescent="0.2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3">
        <f t="shared" si="90"/>
        <v>2.06</v>
      </c>
      <c r="P975" s="3">
        <f t="shared" si="91"/>
        <v>51.38</v>
      </c>
      <c r="Q975" s="3" t="s">
        <v>8352</v>
      </c>
      <c r="R975" s="3" t="s">
        <v>8354</v>
      </c>
      <c r="S975" s="23">
        <f t="shared" si="92"/>
        <v>42257.014965277776</v>
      </c>
      <c r="T975" s="23">
        <f t="shared" si="93"/>
        <v>42317.056631944448</v>
      </c>
      <c r="U975" s="3">
        <f t="shared" si="94"/>
        <v>2015</v>
      </c>
      <c r="V975" s="25">
        <f t="shared" si="95"/>
        <v>42257.014965277776</v>
      </c>
    </row>
    <row r="976" spans="1:22" ht="48" x14ac:dyDescent="0.2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3">
        <f t="shared" si="90"/>
        <v>0.56000000000000005</v>
      </c>
      <c r="P976" s="3">
        <f t="shared" si="91"/>
        <v>93.33</v>
      </c>
      <c r="Q976" s="3" t="s">
        <v>8352</v>
      </c>
      <c r="R976" s="3" t="s">
        <v>8354</v>
      </c>
      <c r="S976" s="23">
        <f t="shared" si="92"/>
        <v>42424.749490740738</v>
      </c>
      <c r="T976" s="23">
        <f t="shared" si="93"/>
        <v>42454.707824074074</v>
      </c>
      <c r="U976" s="3">
        <f t="shared" si="94"/>
        <v>2016</v>
      </c>
      <c r="V976" s="25">
        <f t="shared" si="95"/>
        <v>42424.749490740738</v>
      </c>
    </row>
    <row r="977" spans="1:22" ht="48" x14ac:dyDescent="0.2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3">
        <f t="shared" si="90"/>
        <v>2.61</v>
      </c>
      <c r="P977" s="3">
        <f t="shared" si="91"/>
        <v>108.63</v>
      </c>
      <c r="Q977" s="3" t="s">
        <v>8352</v>
      </c>
      <c r="R977" s="3" t="s">
        <v>8354</v>
      </c>
      <c r="S977" s="23">
        <f t="shared" si="92"/>
        <v>42489.696585648147</v>
      </c>
      <c r="T977" s="23">
        <f t="shared" si="93"/>
        <v>42549.696585648147</v>
      </c>
      <c r="U977" s="3">
        <f t="shared" si="94"/>
        <v>2016</v>
      </c>
      <c r="V977" s="25">
        <f t="shared" si="95"/>
        <v>42489.696585648147</v>
      </c>
    </row>
    <row r="978" spans="1:22" ht="48" x14ac:dyDescent="0.2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3">
        <f t="shared" si="90"/>
        <v>1.93</v>
      </c>
      <c r="P978" s="3">
        <f t="shared" si="91"/>
        <v>160.5</v>
      </c>
      <c r="Q978" s="3" t="s">
        <v>8352</v>
      </c>
      <c r="R978" s="3" t="s">
        <v>8354</v>
      </c>
      <c r="S978" s="23">
        <f t="shared" si="92"/>
        <v>42185.058993055558</v>
      </c>
      <c r="T978" s="23">
        <f t="shared" si="93"/>
        <v>42230.058993055558</v>
      </c>
      <c r="U978" s="3">
        <f t="shared" si="94"/>
        <v>2015</v>
      </c>
      <c r="V978" s="25">
        <f t="shared" si="95"/>
        <v>42185.058993055558</v>
      </c>
    </row>
    <row r="979" spans="1:22" ht="48" x14ac:dyDescent="0.2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3">
        <f t="shared" si="90"/>
        <v>33.67</v>
      </c>
      <c r="P979" s="3">
        <f t="shared" si="91"/>
        <v>75.75</v>
      </c>
      <c r="Q979" s="3" t="s">
        <v>8352</v>
      </c>
      <c r="R979" s="3" t="s">
        <v>8354</v>
      </c>
      <c r="S979" s="23">
        <f t="shared" si="92"/>
        <v>42391.942094907412</v>
      </c>
      <c r="T979" s="23">
        <f t="shared" si="93"/>
        <v>42421.942094907412</v>
      </c>
      <c r="U979" s="3">
        <f t="shared" si="94"/>
        <v>2016</v>
      </c>
      <c r="V979" s="25">
        <f t="shared" si="95"/>
        <v>42391.942094907412</v>
      </c>
    </row>
    <row r="980" spans="1:22" ht="48" x14ac:dyDescent="0.2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3">
        <f t="shared" si="90"/>
        <v>56.26</v>
      </c>
      <c r="P980" s="3">
        <f t="shared" si="91"/>
        <v>790.84</v>
      </c>
      <c r="Q980" s="3" t="s">
        <v>8352</v>
      </c>
      <c r="R980" s="3" t="s">
        <v>8354</v>
      </c>
      <c r="S980" s="23">
        <f t="shared" si="92"/>
        <v>42395.309039351851</v>
      </c>
      <c r="T980" s="23">
        <f t="shared" si="93"/>
        <v>42425.309039351851</v>
      </c>
      <c r="U980" s="3">
        <f t="shared" si="94"/>
        <v>2016</v>
      </c>
      <c r="V980" s="25">
        <f t="shared" si="95"/>
        <v>42395.309039351851</v>
      </c>
    </row>
    <row r="981" spans="1:22" ht="64" x14ac:dyDescent="0.2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3">
        <f t="shared" si="90"/>
        <v>82.82</v>
      </c>
      <c r="P981" s="3">
        <f t="shared" si="91"/>
        <v>301.94</v>
      </c>
      <c r="Q981" s="3" t="s">
        <v>8352</v>
      </c>
      <c r="R981" s="3" t="s">
        <v>8354</v>
      </c>
      <c r="S981" s="23">
        <f t="shared" si="92"/>
        <v>42506.416990740734</v>
      </c>
      <c r="T981" s="23">
        <f t="shared" si="93"/>
        <v>42541.790972222225</v>
      </c>
      <c r="U981" s="3">
        <f t="shared" si="94"/>
        <v>2016</v>
      </c>
      <c r="V981" s="25">
        <f t="shared" si="95"/>
        <v>42506.416990740734</v>
      </c>
    </row>
    <row r="982" spans="1:22" ht="64" x14ac:dyDescent="0.2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3">
        <f t="shared" si="90"/>
        <v>14.86</v>
      </c>
      <c r="P982" s="3">
        <f t="shared" si="91"/>
        <v>47.94</v>
      </c>
      <c r="Q982" s="3" t="s">
        <v>8352</v>
      </c>
      <c r="R982" s="3" t="s">
        <v>8354</v>
      </c>
      <c r="S982" s="23">
        <f t="shared" si="92"/>
        <v>41928.904189814813</v>
      </c>
      <c r="T982" s="23">
        <f t="shared" si="93"/>
        <v>41973.945856481485</v>
      </c>
      <c r="U982" s="3">
        <f t="shared" si="94"/>
        <v>2014</v>
      </c>
      <c r="V982" s="25">
        <f t="shared" si="95"/>
        <v>41928.904189814813</v>
      </c>
    </row>
    <row r="983" spans="1:22" ht="64" x14ac:dyDescent="0.2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3">
        <f t="shared" si="90"/>
        <v>0.01</v>
      </c>
      <c r="P983" s="3">
        <f t="shared" si="91"/>
        <v>2.75</v>
      </c>
      <c r="Q983" s="3" t="s">
        <v>8352</v>
      </c>
      <c r="R983" s="3" t="s">
        <v>8354</v>
      </c>
      <c r="S983" s="23">
        <f t="shared" si="92"/>
        <v>41830.947013888886</v>
      </c>
      <c r="T983" s="23">
        <f t="shared" si="93"/>
        <v>41860.947013888886</v>
      </c>
      <c r="U983" s="3">
        <f t="shared" si="94"/>
        <v>2014</v>
      </c>
      <c r="V983" s="25">
        <f t="shared" si="95"/>
        <v>41830.947013888886</v>
      </c>
    </row>
    <row r="984" spans="1:22" ht="32" x14ac:dyDescent="0.2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3">
        <f t="shared" si="90"/>
        <v>0.02</v>
      </c>
      <c r="P984" s="3">
        <f t="shared" si="91"/>
        <v>1</v>
      </c>
      <c r="Q984" s="3" t="s">
        <v>8352</v>
      </c>
      <c r="R984" s="3" t="s">
        <v>8354</v>
      </c>
      <c r="S984" s="23">
        <f t="shared" si="92"/>
        <v>42615.753310185188</v>
      </c>
      <c r="T984" s="23">
        <f t="shared" si="93"/>
        <v>42645.753310185188</v>
      </c>
      <c r="U984" s="3">
        <f t="shared" si="94"/>
        <v>2016</v>
      </c>
      <c r="V984" s="25">
        <f t="shared" si="95"/>
        <v>42615.753310185188</v>
      </c>
    </row>
    <row r="985" spans="1:22" ht="64" x14ac:dyDescent="0.2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3">
        <f t="shared" si="90"/>
        <v>29.51</v>
      </c>
      <c r="P985" s="3">
        <f t="shared" si="91"/>
        <v>171.79</v>
      </c>
      <c r="Q985" s="3" t="s">
        <v>8352</v>
      </c>
      <c r="R985" s="3" t="s">
        <v>8354</v>
      </c>
      <c r="S985" s="23">
        <f t="shared" si="92"/>
        <v>42574.667650462965</v>
      </c>
      <c r="T985" s="23">
        <f t="shared" si="93"/>
        <v>42605.870833333334</v>
      </c>
      <c r="U985" s="3">
        <f t="shared" si="94"/>
        <v>2016</v>
      </c>
      <c r="V985" s="25">
        <f t="shared" si="95"/>
        <v>42574.667650462965</v>
      </c>
    </row>
    <row r="986" spans="1:22" ht="80" x14ac:dyDescent="0.2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3">
        <f t="shared" si="90"/>
        <v>1.06</v>
      </c>
      <c r="P986" s="3">
        <f t="shared" si="91"/>
        <v>35.33</v>
      </c>
      <c r="Q986" s="3" t="s">
        <v>8352</v>
      </c>
      <c r="R986" s="3" t="s">
        <v>8354</v>
      </c>
      <c r="S986" s="23">
        <f t="shared" si="92"/>
        <v>42061.11583333333</v>
      </c>
      <c r="T986" s="23">
        <f t="shared" si="93"/>
        <v>42091.074166666673</v>
      </c>
      <c r="U986" s="3">
        <f t="shared" si="94"/>
        <v>2015</v>
      </c>
      <c r="V986" s="25">
        <f t="shared" si="95"/>
        <v>42061.11583333333</v>
      </c>
    </row>
    <row r="987" spans="1:22" ht="48" x14ac:dyDescent="0.2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3">
        <f t="shared" si="90"/>
        <v>6.29</v>
      </c>
      <c r="P987" s="3">
        <f t="shared" si="91"/>
        <v>82.09</v>
      </c>
      <c r="Q987" s="3" t="s">
        <v>8352</v>
      </c>
      <c r="R987" s="3" t="s">
        <v>8354</v>
      </c>
      <c r="S987" s="23">
        <f t="shared" si="92"/>
        <v>42339.967708333337</v>
      </c>
      <c r="T987" s="23">
        <f t="shared" si="93"/>
        <v>42369.958333333328</v>
      </c>
      <c r="U987" s="3">
        <f t="shared" si="94"/>
        <v>2015</v>
      </c>
      <c r="V987" s="25">
        <f t="shared" si="95"/>
        <v>42339.967708333337</v>
      </c>
    </row>
    <row r="988" spans="1:22" ht="64" x14ac:dyDescent="0.2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3">
        <f t="shared" si="90"/>
        <v>12.75</v>
      </c>
      <c r="P988" s="3">
        <f t="shared" si="91"/>
        <v>110.87</v>
      </c>
      <c r="Q988" s="3" t="s">
        <v>8352</v>
      </c>
      <c r="R988" s="3" t="s">
        <v>8354</v>
      </c>
      <c r="S988" s="23">
        <f t="shared" si="92"/>
        <v>42324.767361111109</v>
      </c>
      <c r="T988" s="23">
        <f t="shared" si="93"/>
        <v>42379</v>
      </c>
      <c r="U988" s="3">
        <f t="shared" si="94"/>
        <v>2015</v>
      </c>
      <c r="V988" s="25">
        <f t="shared" si="95"/>
        <v>42324.767361111109</v>
      </c>
    </row>
    <row r="989" spans="1:22" ht="48" x14ac:dyDescent="0.2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3">
        <f t="shared" si="90"/>
        <v>13.22</v>
      </c>
      <c r="P989" s="3">
        <f t="shared" si="91"/>
        <v>161.22</v>
      </c>
      <c r="Q989" s="3" t="s">
        <v>8352</v>
      </c>
      <c r="R989" s="3" t="s">
        <v>8354</v>
      </c>
      <c r="S989" s="23">
        <f t="shared" si="92"/>
        <v>41773.294560185182</v>
      </c>
      <c r="T989" s="23">
        <f t="shared" si="93"/>
        <v>41813.294560185182</v>
      </c>
      <c r="U989" s="3">
        <f t="shared" si="94"/>
        <v>2014</v>
      </c>
      <c r="V989" s="25">
        <f t="shared" si="95"/>
        <v>41773.294560185182</v>
      </c>
    </row>
    <row r="990" spans="1:22" ht="64" x14ac:dyDescent="0.2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3">
        <f t="shared" si="90"/>
        <v>0</v>
      </c>
      <c r="P990" s="3" t="e">
        <f t="shared" si="91"/>
        <v>#DIV/0!</v>
      </c>
      <c r="Q990" s="3" t="s">
        <v>8352</v>
      </c>
      <c r="R990" s="3" t="s">
        <v>8354</v>
      </c>
      <c r="S990" s="23">
        <f t="shared" si="92"/>
        <v>42614.356770833328</v>
      </c>
      <c r="T990" s="23">
        <f t="shared" si="93"/>
        <v>42644.356770833328</v>
      </c>
      <c r="U990" s="3">
        <f t="shared" si="94"/>
        <v>2016</v>
      </c>
      <c r="V990" s="25">
        <f t="shared" si="95"/>
        <v>42614.356770833328</v>
      </c>
    </row>
    <row r="991" spans="1:22" ht="32" x14ac:dyDescent="0.2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3">
        <f t="shared" si="90"/>
        <v>16.77</v>
      </c>
      <c r="P991" s="3">
        <f t="shared" si="91"/>
        <v>52.41</v>
      </c>
      <c r="Q991" s="3" t="s">
        <v>8352</v>
      </c>
      <c r="R991" s="3" t="s">
        <v>8354</v>
      </c>
      <c r="S991" s="23">
        <f t="shared" si="92"/>
        <v>42611.933969907404</v>
      </c>
      <c r="T991" s="23">
        <f t="shared" si="93"/>
        <v>42641.933969907404</v>
      </c>
      <c r="U991" s="3">
        <f t="shared" si="94"/>
        <v>2016</v>
      </c>
      <c r="V991" s="25">
        <f t="shared" si="95"/>
        <v>42611.933969907404</v>
      </c>
    </row>
    <row r="992" spans="1:22" ht="48" x14ac:dyDescent="0.2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3">
        <f t="shared" si="90"/>
        <v>0.1</v>
      </c>
      <c r="P992" s="3">
        <f t="shared" si="91"/>
        <v>13</v>
      </c>
      <c r="Q992" s="3" t="s">
        <v>8352</v>
      </c>
      <c r="R992" s="3" t="s">
        <v>8354</v>
      </c>
      <c r="S992" s="23">
        <f t="shared" si="92"/>
        <v>41855.784305555557</v>
      </c>
      <c r="T992" s="23">
        <f t="shared" si="93"/>
        <v>41885.784305555557</v>
      </c>
      <c r="U992" s="3">
        <f t="shared" si="94"/>
        <v>2014</v>
      </c>
      <c r="V992" s="25">
        <f t="shared" si="95"/>
        <v>41855.784305555557</v>
      </c>
    </row>
    <row r="993" spans="1:22" ht="80" x14ac:dyDescent="0.2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3">
        <f t="shared" si="90"/>
        <v>4.24</v>
      </c>
      <c r="P993" s="3">
        <f t="shared" si="91"/>
        <v>30.29</v>
      </c>
      <c r="Q993" s="3" t="s">
        <v>8352</v>
      </c>
      <c r="R993" s="3" t="s">
        <v>8354</v>
      </c>
      <c r="S993" s="23">
        <f t="shared" si="92"/>
        <v>42538.75680555556</v>
      </c>
      <c r="T993" s="23">
        <f t="shared" si="93"/>
        <v>42563.785416666666</v>
      </c>
      <c r="U993" s="3">
        <f t="shared" si="94"/>
        <v>2016</v>
      </c>
      <c r="V993" s="25">
        <f t="shared" si="95"/>
        <v>42538.75680555556</v>
      </c>
    </row>
    <row r="994" spans="1:22" ht="48" x14ac:dyDescent="0.2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3">
        <f t="shared" si="90"/>
        <v>0.47</v>
      </c>
      <c r="P994" s="3">
        <f t="shared" si="91"/>
        <v>116.75</v>
      </c>
      <c r="Q994" s="3" t="s">
        <v>8352</v>
      </c>
      <c r="R994" s="3" t="s">
        <v>8354</v>
      </c>
      <c r="S994" s="23">
        <f t="shared" si="92"/>
        <v>42437.924988425926</v>
      </c>
      <c r="T994" s="23">
        <f t="shared" si="93"/>
        <v>42497.883321759262</v>
      </c>
      <c r="U994" s="3">
        <f t="shared" si="94"/>
        <v>2016</v>
      </c>
      <c r="V994" s="25">
        <f t="shared" si="95"/>
        <v>42437.924988425926</v>
      </c>
    </row>
    <row r="995" spans="1:22" ht="48" x14ac:dyDescent="0.2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3">
        <f t="shared" si="90"/>
        <v>25.09</v>
      </c>
      <c r="P995" s="3">
        <f t="shared" si="91"/>
        <v>89.6</v>
      </c>
      <c r="Q995" s="3" t="s">
        <v>8352</v>
      </c>
      <c r="R995" s="3" t="s">
        <v>8354</v>
      </c>
      <c r="S995" s="23">
        <f t="shared" si="92"/>
        <v>42652.964907407411</v>
      </c>
      <c r="T995" s="23">
        <f t="shared" si="93"/>
        <v>42686.208333333328</v>
      </c>
      <c r="U995" s="3">
        <f t="shared" si="94"/>
        <v>2016</v>
      </c>
      <c r="V995" s="25">
        <f t="shared" si="95"/>
        <v>42652.964907407411</v>
      </c>
    </row>
    <row r="996" spans="1:22" ht="64" x14ac:dyDescent="0.2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3">
        <f t="shared" si="90"/>
        <v>2.33</v>
      </c>
      <c r="P996" s="3">
        <f t="shared" si="91"/>
        <v>424.45</v>
      </c>
      <c r="Q996" s="3" t="s">
        <v>8352</v>
      </c>
      <c r="R996" s="3" t="s">
        <v>8354</v>
      </c>
      <c r="S996" s="23">
        <f t="shared" si="92"/>
        <v>41921.263078703705</v>
      </c>
      <c r="T996" s="23">
        <f t="shared" si="93"/>
        <v>41973.957638888889</v>
      </c>
      <c r="U996" s="3">
        <f t="shared" si="94"/>
        <v>2014</v>
      </c>
      <c r="V996" s="25">
        <f t="shared" si="95"/>
        <v>41921.263078703705</v>
      </c>
    </row>
    <row r="997" spans="1:22" ht="48" x14ac:dyDescent="0.2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3">
        <f t="shared" si="90"/>
        <v>7.26</v>
      </c>
      <c r="P997" s="3">
        <f t="shared" si="91"/>
        <v>80.67</v>
      </c>
      <c r="Q997" s="3" t="s">
        <v>8352</v>
      </c>
      <c r="R997" s="3" t="s">
        <v>8354</v>
      </c>
      <c r="S997" s="23">
        <f t="shared" si="92"/>
        <v>41947.940740740742</v>
      </c>
      <c r="T997" s="23">
        <f t="shared" si="93"/>
        <v>41972.666666666672</v>
      </c>
      <c r="U997" s="3">
        <f t="shared" si="94"/>
        <v>2014</v>
      </c>
      <c r="V997" s="25">
        <f t="shared" si="95"/>
        <v>41947.940740740742</v>
      </c>
    </row>
    <row r="998" spans="1:22" ht="48" x14ac:dyDescent="0.2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3">
        <f t="shared" si="90"/>
        <v>1.63</v>
      </c>
      <c r="P998" s="3">
        <f t="shared" si="91"/>
        <v>13</v>
      </c>
      <c r="Q998" s="3" t="s">
        <v>8352</v>
      </c>
      <c r="R998" s="3" t="s">
        <v>8354</v>
      </c>
      <c r="S998" s="23">
        <f t="shared" si="92"/>
        <v>41817.866435185184</v>
      </c>
      <c r="T998" s="23">
        <f t="shared" si="93"/>
        <v>41847.643750000003</v>
      </c>
      <c r="U998" s="3">
        <f t="shared" si="94"/>
        <v>2014</v>
      </c>
      <c r="V998" s="25">
        <f t="shared" si="95"/>
        <v>41817.866435185184</v>
      </c>
    </row>
    <row r="999" spans="1:22" ht="32" x14ac:dyDescent="0.2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3">
        <f t="shared" si="90"/>
        <v>1.3</v>
      </c>
      <c r="P999" s="3">
        <f t="shared" si="91"/>
        <v>8.1300000000000008</v>
      </c>
      <c r="Q999" s="3" t="s">
        <v>8352</v>
      </c>
      <c r="R999" s="3" t="s">
        <v>8354</v>
      </c>
      <c r="S999" s="23">
        <f t="shared" si="92"/>
        <v>41941.10297453704</v>
      </c>
      <c r="T999" s="23">
        <f t="shared" si="93"/>
        <v>41971.144641203704</v>
      </c>
      <c r="U999" s="3">
        <f t="shared" si="94"/>
        <v>2014</v>
      </c>
      <c r="V999" s="25">
        <f t="shared" si="95"/>
        <v>41941.10297453704</v>
      </c>
    </row>
    <row r="1000" spans="1:22" ht="48" x14ac:dyDescent="0.2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3">
        <f t="shared" si="90"/>
        <v>58.56</v>
      </c>
      <c r="P1000" s="3">
        <f t="shared" si="91"/>
        <v>153.43</v>
      </c>
      <c r="Q1000" s="3" t="s">
        <v>8352</v>
      </c>
      <c r="R1000" s="3" t="s">
        <v>8354</v>
      </c>
      <c r="S1000" s="23">
        <f t="shared" si="92"/>
        <v>42282.168993055559</v>
      </c>
      <c r="T1000" s="23">
        <f t="shared" si="93"/>
        <v>42327.210659722223</v>
      </c>
      <c r="U1000" s="3">
        <f t="shared" si="94"/>
        <v>2015</v>
      </c>
      <c r="V1000" s="25">
        <f t="shared" si="95"/>
        <v>42282.168993055559</v>
      </c>
    </row>
    <row r="1001" spans="1:22" ht="48" x14ac:dyDescent="0.2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3">
        <f t="shared" si="90"/>
        <v>7.79</v>
      </c>
      <c r="P1001" s="3">
        <f t="shared" si="91"/>
        <v>292.08</v>
      </c>
      <c r="Q1001" s="3" t="s">
        <v>8352</v>
      </c>
      <c r="R1001" s="3" t="s">
        <v>8354</v>
      </c>
      <c r="S1001" s="23">
        <f t="shared" si="92"/>
        <v>41926.29965277778</v>
      </c>
      <c r="T1001" s="23">
        <f t="shared" si="93"/>
        <v>41956.334722222222</v>
      </c>
      <c r="U1001" s="3">
        <f t="shared" si="94"/>
        <v>2014</v>
      </c>
      <c r="V1001" s="25">
        <f t="shared" si="95"/>
        <v>41926.29965277778</v>
      </c>
    </row>
    <row r="1002" spans="1:22" ht="48" x14ac:dyDescent="0.2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3">
        <f t="shared" si="90"/>
        <v>2.2200000000000002</v>
      </c>
      <c r="P1002" s="3">
        <f t="shared" si="91"/>
        <v>3304</v>
      </c>
      <c r="Q1002" s="3" t="s">
        <v>8352</v>
      </c>
      <c r="R1002" s="3" t="s">
        <v>8354</v>
      </c>
      <c r="S1002" s="23">
        <f t="shared" si="92"/>
        <v>42749.059722222228</v>
      </c>
      <c r="T1002" s="23">
        <f t="shared" si="93"/>
        <v>42809.018055555556</v>
      </c>
      <c r="U1002" s="3">
        <f t="shared" si="94"/>
        <v>2017</v>
      </c>
      <c r="V1002" s="25">
        <f t="shared" si="95"/>
        <v>42749.059722222228</v>
      </c>
    </row>
    <row r="1003" spans="1:22" ht="64" x14ac:dyDescent="0.2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3">
        <f t="shared" si="90"/>
        <v>104</v>
      </c>
      <c r="P1003" s="3">
        <f t="shared" si="91"/>
        <v>1300</v>
      </c>
      <c r="Q1003" s="3" t="s">
        <v>8352</v>
      </c>
      <c r="R1003" s="3" t="s">
        <v>8354</v>
      </c>
      <c r="S1003" s="23">
        <f t="shared" si="92"/>
        <v>42720.720057870371</v>
      </c>
      <c r="T1003" s="23">
        <f t="shared" si="93"/>
        <v>42765.720057870371</v>
      </c>
      <c r="U1003" s="3">
        <f t="shared" si="94"/>
        <v>2016</v>
      </c>
      <c r="V1003" s="25">
        <f t="shared" si="95"/>
        <v>42720.720057870371</v>
      </c>
    </row>
    <row r="1004" spans="1:22" ht="48" x14ac:dyDescent="0.2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3">
        <f t="shared" si="90"/>
        <v>29.6</v>
      </c>
      <c r="P1004" s="3">
        <f t="shared" si="91"/>
        <v>134.55000000000001</v>
      </c>
      <c r="Q1004" s="3" t="s">
        <v>8352</v>
      </c>
      <c r="R1004" s="3" t="s">
        <v>8354</v>
      </c>
      <c r="S1004" s="23">
        <f t="shared" si="92"/>
        <v>42325.684189814812</v>
      </c>
      <c r="T1004" s="23">
        <f t="shared" si="93"/>
        <v>42355.249305555553</v>
      </c>
      <c r="U1004" s="3">
        <f t="shared" si="94"/>
        <v>2015</v>
      </c>
      <c r="V1004" s="25">
        <f t="shared" si="95"/>
        <v>42325.684189814812</v>
      </c>
    </row>
    <row r="1005" spans="1:22" ht="48" x14ac:dyDescent="0.2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3">
        <f t="shared" si="90"/>
        <v>16.059999999999999</v>
      </c>
      <c r="P1005" s="3">
        <f t="shared" si="91"/>
        <v>214.07</v>
      </c>
      <c r="Q1005" s="3" t="s">
        <v>8352</v>
      </c>
      <c r="R1005" s="3" t="s">
        <v>8354</v>
      </c>
      <c r="S1005" s="23">
        <f t="shared" si="92"/>
        <v>42780.709039351852</v>
      </c>
      <c r="T1005" s="23">
        <f t="shared" si="93"/>
        <v>42810.667372685188</v>
      </c>
      <c r="U1005" s="3">
        <f t="shared" si="94"/>
        <v>2017</v>
      </c>
      <c r="V1005" s="25">
        <f t="shared" si="95"/>
        <v>42780.709039351852</v>
      </c>
    </row>
    <row r="1006" spans="1:22" ht="32" x14ac:dyDescent="0.2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3">
        <f t="shared" si="90"/>
        <v>82.21</v>
      </c>
      <c r="P1006" s="3">
        <f t="shared" si="91"/>
        <v>216.34</v>
      </c>
      <c r="Q1006" s="3" t="s">
        <v>8352</v>
      </c>
      <c r="R1006" s="3" t="s">
        <v>8354</v>
      </c>
      <c r="S1006" s="23">
        <f t="shared" si="92"/>
        <v>42388.708645833336</v>
      </c>
      <c r="T1006" s="23">
        <f t="shared" si="93"/>
        <v>42418.708645833336</v>
      </c>
      <c r="U1006" s="3">
        <f t="shared" si="94"/>
        <v>2016</v>
      </c>
      <c r="V1006" s="25">
        <f t="shared" si="95"/>
        <v>42388.708645833336</v>
      </c>
    </row>
    <row r="1007" spans="1:22" ht="48" x14ac:dyDescent="0.2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3">
        <f t="shared" si="90"/>
        <v>75.05</v>
      </c>
      <c r="P1007" s="3">
        <f t="shared" si="91"/>
        <v>932.31</v>
      </c>
      <c r="Q1007" s="3" t="s">
        <v>8352</v>
      </c>
      <c r="R1007" s="3" t="s">
        <v>8354</v>
      </c>
      <c r="S1007" s="23">
        <f t="shared" si="92"/>
        <v>42276.624803240738</v>
      </c>
      <c r="T1007" s="23">
        <f t="shared" si="93"/>
        <v>42307.624803240738</v>
      </c>
      <c r="U1007" s="3">
        <f t="shared" si="94"/>
        <v>2015</v>
      </c>
      <c r="V1007" s="25">
        <f t="shared" si="95"/>
        <v>42276.624803240738</v>
      </c>
    </row>
    <row r="1008" spans="1:22" ht="48" x14ac:dyDescent="0.2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3">
        <f t="shared" si="90"/>
        <v>5.85</v>
      </c>
      <c r="P1008" s="3">
        <f t="shared" si="91"/>
        <v>29.25</v>
      </c>
      <c r="Q1008" s="3" t="s">
        <v>8352</v>
      </c>
      <c r="R1008" s="3" t="s">
        <v>8354</v>
      </c>
      <c r="S1008" s="23">
        <f t="shared" si="92"/>
        <v>41977.040185185186</v>
      </c>
      <c r="T1008" s="23">
        <f t="shared" si="93"/>
        <v>41985.299305555556</v>
      </c>
      <c r="U1008" s="3">
        <f t="shared" si="94"/>
        <v>2014</v>
      </c>
      <c r="V1008" s="25">
        <f t="shared" si="95"/>
        <v>41977.040185185186</v>
      </c>
    </row>
    <row r="1009" spans="1:22" ht="48" x14ac:dyDescent="0.2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3">
        <f t="shared" si="90"/>
        <v>44.32</v>
      </c>
      <c r="P1009" s="3">
        <f t="shared" si="91"/>
        <v>174.95</v>
      </c>
      <c r="Q1009" s="3" t="s">
        <v>8352</v>
      </c>
      <c r="R1009" s="3" t="s">
        <v>8354</v>
      </c>
      <c r="S1009" s="23">
        <f t="shared" si="92"/>
        <v>42676.583599537036</v>
      </c>
      <c r="T1009" s="23">
        <f t="shared" si="93"/>
        <v>42718.6252662037</v>
      </c>
      <c r="U1009" s="3">
        <f t="shared" si="94"/>
        <v>2016</v>
      </c>
      <c r="V1009" s="25">
        <f t="shared" si="95"/>
        <v>42676.583599537036</v>
      </c>
    </row>
    <row r="1010" spans="1:22" ht="48" x14ac:dyDescent="0.2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3">
        <f t="shared" si="90"/>
        <v>0.27</v>
      </c>
      <c r="P1010" s="3">
        <f t="shared" si="91"/>
        <v>250</v>
      </c>
      <c r="Q1010" s="3" t="s">
        <v>8352</v>
      </c>
      <c r="R1010" s="3" t="s">
        <v>8354</v>
      </c>
      <c r="S1010" s="23">
        <f t="shared" si="92"/>
        <v>42702.809201388889</v>
      </c>
      <c r="T1010" s="23">
        <f t="shared" si="93"/>
        <v>42732.809201388889</v>
      </c>
      <c r="U1010" s="3">
        <f t="shared" si="94"/>
        <v>2016</v>
      </c>
      <c r="V1010" s="25">
        <f t="shared" si="95"/>
        <v>42702.809201388889</v>
      </c>
    </row>
    <row r="1011" spans="1:22" ht="64" x14ac:dyDescent="0.2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3">
        <f t="shared" si="90"/>
        <v>13.13</v>
      </c>
      <c r="P1011" s="3">
        <f t="shared" si="91"/>
        <v>65</v>
      </c>
      <c r="Q1011" s="3" t="s">
        <v>8352</v>
      </c>
      <c r="R1011" s="3" t="s">
        <v>8354</v>
      </c>
      <c r="S1011" s="23">
        <f t="shared" si="92"/>
        <v>42510.604699074072</v>
      </c>
      <c r="T1011" s="23">
        <f t="shared" si="93"/>
        <v>42540.604699074072</v>
      </c>
      <c r="U1011" s="3">
        <f t="shared" si="94"/>
        <v>2016</v>
      </c>
      <c r="V1011" s="25">
        <f t="shared" si="95"/>
        <v>42510.604699074072</v>
      </c>
    </row>
    <row r="1012" spans="1:22" ht="48" x14ac:dyDescent="0.2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3">
        <f t="shared" si="90"/>
        <v>0.19</v>
      </c>
      <c r="P1012" s="3">
        <f t="shared" si="91"/>
        <v>55</v>
      </c>
      <c r="Q1012" s="3" t="s">
        <v>8352</v>
      </c>
      <c r="R1012" s="3" t="s">
        <v>8354</v>
      </c>
      <c r="S1012" s="23">
        <f t="shared" si="92"/>
        <v>42561.829421296294</v>
      </c>
      <c r="T1012" s="23">
        <f t="shared" si="93"/>
        <v>42618.124305555553</v>
      </c>
      <c r="U1012" s="3">
        <f t="shared" si="94"/>
        <v>2016</v>
      </c>
      <c r="V1012" s="25">
        <f t="shared" si="95"/>
        <v>42561.829421296294</v>
      </c>
    </row>
    <row r="1013" spans="1:22" ht="48" x14ac:dyDescent="0.2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3">
        <f t="shared" si="90"/>
        <v>0.38</v>
      </c>
      <c r="P1013" s="3">
        <f t="shared" si="91"/>
        <v>75</v>
      </c>
      <c r="Q1013" s="3" t="s">
        <v>8352</v>
      </c>
      <c r="R1013" s="3" t="s">
        <v>8354</v>
      </c>
      <c r="S1013" s="23">
        <f t="shared" si="92"/>
        <v>41946.898090277777</v>
      </c>
      <c r="T1013" s="23">
        <f t="shared" si="93"/>
        <v>41991.898090277777</v>
      </c>
      <c r="U1013" s="3">
        <f t="shared" si="94"/>
        <v>2014</v>
      </c>
      <c r="V1013" s="25">
        <f t="shared" si="95"/>
        <v>41946.898090277777</v>
      </c>
    </row>
    <row r="1014" spans="1:22" ht="64" x14ac:dyDescent="0.2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3">
        <f t="shared" si="90"/>
        <v>21535.02</v>
      </c>
      <c r="P1014" s="3">
        <f t="shared" si="91"/>
        <v>1389.36</v>
      </c>
      <c r="Q1014" s="3" t="s">
        <v>8352</v>
      </c>
      <c r="R1014" s="3" t="s">
        <v>8354</v>
      </c>
      <c r="S1014" s="23">
        <f t="shared" si="92"/>
        <v>42714.440416666665</v>
      </c>
      <c r="T1014" s="23">
        <f t="shared" si="93"/>
        <v>42759.440416666665</v>
      </c>
      <c r="U1014" s="3">
        <f t="shared" si="94"/>
        <v>2016</v>
      </c>
      <c r="V1014" s="25">
        <f t="shared" si="95"/>
        <v>42714.440416666665</v>
      </c>
    </row>
    <row r="1015" spans="1:22" ht="48" x14ac:dyDescent="0.2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3">
        <f t="shared" si="90"/>
        <v>34.53</v>
      </c>
      <c r="P1015" s="3">
        <f t="shared" si="91"/>
        <v>95.91</v>
      </c>
      <c r="Q1015" s="3" t="s">
        <v>8352</v>
      </c>
      <c r="R1015" s="3" t="s">
        <v>8354</v>
      </c>
      <c r="S1015" s="23">
        <f t="shared" si="92"/>
        <v>42339.833981481483</v>
      </c>
      <c r="T1015" s="23">
        <f t="shared" si="93"/>
        <v>42367.833333333328</v>
      </c>
      <c r="U1015" s="3">
        <f t="shared" si="94"/>
        <v>2015</v>
      </c>
      <c r="V1015" s="25">
        <f t="shared" si="95"/>
        <v>42339.833981481483</v>
      </c>
    </row>
    <row r="1016" spans="1:22" ht="32" x14ac:dyDescent="0.2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3">
        <f t="shared" si="90"/>
        <v>30.6</v>
      </c>
      <c r="P1016" s="3">
        <f t="shared" si="91"/>
        <v>191.25</v>
      </c>
      <c r="Q1016" s="3" t="s">
        <v>8352</v>
      </c>
      <c r="R1016" s="3" t="s">
        <v>8354</v>
      </c>
      <c r="S1016" s="23">
        <f t="shared" si="92"/>
        <v>41955.002488425926</v>
      </c>
      <c r="T1016" s="23">
        <f t="shared" si="93"/>
        <v>42005.002488425926</v>
      </c>
      <c r="U1016" s="3">
        <f t="shared" si="94"/>
        <v>2014</v>
      </c>
      <c r="V1016" s="25">
        <f t="shared" si="95"/>
        <v>41955.002488425926</v>
      </c>
    </row>
    <row r="1017" spans="1:22" ht="32" x14ac:dyDescent="0.2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3">
        <f t="shared" si="90"/>
        <v>2.67</v>
      </c>
      <c r="P1017" s="3">
        <f t="shared" si="91"/>
        <v>40</v>
      </c>
      <c r="Q1017" s="3" t="s">
        <v>8352</v>
      </c>
      <c r="R1017" s="3" t="s">
        <v>8354</v>
      </c>
      <c r="S1017" s="23">
        <f t="shared" si="92"/>
        <v>42303.878414351857</v>
      </c>
      <c r="T1017" s="23">
        <f t="shared" si="93"/>
        <v>42333.920081018514</v>
      </c>
      <c r="U1017" s="3">
        <f t="shared" si="94"/>
        <v>2015</v>
      </c>
      <c r="V1017" s="25">
        <f t="shared" si="95"/>
        <v>42303.878414351857</v>
      </c>
    </row>
    <row r="1018" spans="1:22" ht="48" x14ac:dyDescent="0.2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3">
        <f t="shared" si="90"/>
        <v>2.84</v>
      </c>
      <c r="P1018" s="3">
        <f t="shared" si="91"/>
        <v>74.790000000000006</v>
      </c>
      <c r="Q1018" s="3" t="s">
        <v>8352</v>
      </c>
      <c r="R1018" s="3" t="s">
        <v>8354</v>
      </c>
      <c r="S1018" s="23">
        <f t="shared" si="92"/>
        <v>42422.107129629629</v>
      </c>
      <c r="T1018" s="23">
        <f t="shared" si="93"/>
        <v>42467.065462962957</v>
      </c>
      <c r="U1018" s="3">
        <f t="shared" si="94"/>
        <v>2016</v>
      </c>
      <c r="V1018" s="25">
        <f t="shared" si="95"/>
        <v>42422.107129629629</v>
      </c>
    </row>
    <row r="1019" spans="1:22" ht="64" x14ac:dyDescent="0.2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3">
        <f t="shared" si="90"/>
        <v>22.88</v>
      </c>
      <c r="P1019" s="3">
        <f t="shared" si="91"/>
        <v>161.12</v>
      </c>
      <c r="Q1019" s="3" t="s">
        <v>8352</v>
      </c>
      <c r="R1019" s="3" t="s">
        <v>8354</v>
      </c>
      <c r="S1019" s="23">
        <f t="shared" si="92"/>
        <v>42289.675173611111</v>
      </c>
      <c r="T1019" s="23">
        <f t="shared" si="93"/>
        <v>42329.716840277775</v>
      </c>
      <c r="U1019" s="3">
        <f t="shared" si="94"/>
        <v>2015</v>
      </c>
      <c r="V1019" s="25">
        <f t="shared" si="95"/>
        <v>42289.675173611111</v>
      </c>
    </row>
    <row r="1020" spans="1:22" ht="48" x14ac:dyDescent="0.2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3">
        <f t="shared" si="90"/>
        <v>3.11</v>
      </c>
      <c r="P1020" s="3">
        <f t="shared" si="91"/>
        <v>88.71</v>
      </c>
      <c r="Q1020" s="3" t="s">
        <v>8352</v>
      </c>
      <c r="R1020" s="3" t="s">
        <v>8354</v>
      </c>
      <c r="S1020" s="23">
        <f t="shared" si="92"/>
        <v>42535.492280092592</v>
      </c>
      <c r="T1020" s="23">
        <f t="shared" si="93"/>
        <v>42565.492280092592</v>
      </c>
      <c r="U1020" s="3">
        <f t="shared" si="94"/>
        <v>2016</v>
      </c>
      <c r="V1020" s="25">
        <f t="shared" si="95"/>
        <v>42535.492280092592</v>
      </c>
    </row>
    <row r="1021" spans="1:22" ht="48" x14ac:dyDescent="0.2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3">
        <f t="shared" si="90"/>
        <v>47.33</v>
      </c>
      <c r="P1021" s="3">
        <f t="shared" si="91"/>
        <v>53.25</v>
      </c>
      <c r="Q1021" s="3" t="s">
        <v>8352</v>
      </c>
      <c r="R1021" s="3" t="s">
        <v>8354</v>
      </c>
      <c r="S1021" s="23">
        <f t="shared" si="92"/>
        <v>42009.973946759259</v>
      </c>
      <c r="T1021" s="23">
        <f t="shared" si="93"/>
        <v>42039.973946759259</v>
      </c>
      <c r="U1021" s="3">
        <f t="shared" si="94"/>
        <v>2015</v>
      </c>
      <c r="V1021" s="25">
        <f t="shared" si="95"/>
        <v>42009.973946759259</v>
      </c>
    </row>
    <row r="1022" spans="1:22" ht="48" x14ac:dyDescent="0.2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3">
        <f t="shared" si="90"/>
        <v>205.55</v>
      </c>
      <c r="P1022" s="3">
        <f t="shared" si="91"/>
        <v>106.2</v>
      </c>
      <c r="Q1022" s="3" t="s">
        <v>8352</v>
      </c>
      <c r="R1022" s="3" t="s">
        <v>8354</v>
      </c>
      <c r="S1022" s="23">
        <f t="shared" si="92"/>
        <v>42127.069548611107</v>
      </c>
      <c r="T1022" s="23">
        <f t="shared" si="93"/>
        <v>42157.032638888893</v>
      </c>
      <c r="U1022" s="3">
        <f t="shared" si="94"/>
        <v>2015</v>
      </c>
      <c r="V1022" s="25">
        <f t="shared" si="95"/>
        <v>42127.069548611107</v>
      </c>
    </row>
    <row r="1023" spans="1:22" ht="48" x14ac:dyDescent="0.2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3">
        <f t="shared" si="90"/>
        <v>351.8</v>
      </c>
      <c r="P1023" s="3">
        <f t="shared" si="91"/>
        <v>22.08</v>
      </c>
      <c r="Q1023" s="3" t="s">
        <v>8358</v>
      </c>
      <c r="R1023" s="3" t="s">
        <v>8363</v>
      </c>
      <c r="S1023" s="23">
        <f t="shared" si="92"/>
        <v>42271.251979166671</v>
      </c>
      <c r="T1023" s="23">
        <f t="shared" si="93"/>
        <v>42294.166666666672</v>
      </c>
      <c r="U1023" s="3">
        <f t="shared" si="94"/>
        <v>2015</v>
      </c>
      <c r="V1023" s="25">
        <f t="shared" si="95"/>
        <v>42271.251979166671</v>
      </c>
    </row>
    <row r="1024" spans="1:22" ht="32" x14ac:dyDescent="0.2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3">
        <f t="shared" si="90"/>
        <v>114.9</v>
      </c>
      <c r="P1024" s="3">
        <f t="shared" si="91"/>
        <v>31.05</v>
      </c>
      <c r="Q1024" s="3" t="s">
        <v>8358</v>
      </c>
      <c r="R1024" s="3" t="s">
        <v>8363</v>
      </c>
      <c r="S1024" s="23">
        <f t="shared" si="92"/>
        <v>42111.646724537044</v>
      </c>
      <c r="T1024" s="23">
        <f t="shared" si="93"/>
        <v>42141.646724537044</v>
      </c>
      <c r="U1024" s="3">
        <f t="shared" si="94"/>
        <v>2015</v>
      </c>
      <c r="V1024" s="25">
        <f t="shared" si="95"/>
        <v>42111.646724537044</v>
      </c>
    </row>
    <row r="1025" spans="1:22" ht="48" x14ac:dyDescent="0.2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3">
        <f t="shared" si="90"/>
        <v>237.15</v>
      </c>
      <c r="P1025" s="3">
        <f t="shared" si="91"/>
        <v>36.21</v>
      </c>
      <c r="Q1025" s="3" t="s">
        <v>8358</v>
      </c>
      <c r="R1025" s="3" t="s">
        <v>8363</v>
      </c>
      <c r="S1025" s="23">
        <f t="shared" si="92"/>
        <v>42145.919687500005</v>
      </c>
      <c r="T1025" s="23">
        <f t="shared" si="93"/>
        <v>42175.919687500005</v>
      </c>
      <c r="U1025" s="3">
        <f t="shared" si="94"/>
        <v>2015</v>
      </c>
      <c r="V1025" s="25">
        <f t="shared" si="95"/>
        <v>42145.919687500005</v>
      </c>
    </row>
    <row r="1026" spans="1:22" ht="48" x14ac:dyDescent="0.2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3">
        <f t="shared" si="90"/>
        <v>118.64</v>
      </c>
      <c r="P1026" s="3">
        <f t="shared" si="91"/>
        <v>388.98</v>
      </c>
      <c r="Q1026" s="3" t="s">
        <v>8358</v>
      </c>
      <c r="R1026" s="3" t="s">
        <v>8363</v>
      </c>
      <c r="S1026" s="23">
        <f t="shared" si="92"/>
        <v>42370.580590277779</v>
      </c>
      <c r="T1026" s="23">
        <f t="shared" si="93"/>
        <v>42400.580590277779</v>
      </c>
      <c r="U1026" s="3">
        <f t="shared" si="94"/>
        <v>2016</v>
      </c>
      <c r="V1026" s="25">
        <f t="shared" si="95"/>
        <v>42370.580590277779</v>
      </c>
    </row>
    <row r="1027" spans="1:22" ht="48" x14ac:dyDescent="0.2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3">
        <f t="shared" ref="O1027:O1090" si="96">ROUND((E1027/D1027)*100,2)</f>
        <v>109.93</v>
      </c>
      <c r="P1027" s="3">
        <f t="shared" ref="P1027:P1090" si="97">ROUND(E1027/L1027,2)</f>
        <v>71.849999999999994</v>
      </c>
      <c r="Q1027" s="3" t="s">
        <v>8358</v>
      </c>
      <c r="R1027" s="3" t="s">
        <v>8363</v>
      </c>
      <c r="S1027" s="23">
        <f t="shared" ref="S1027:S1090" si="98">(((J1027/60)/60)/24)+DATE(1970,1,1)</f>
        <v>42049.833761574075</v>
      </c>
      <c r="T1027" s="23">
        <f t="shared" ref="T1027:T1090" si="99">(((I1027/60)/60)/24)+DATE(1970,1,1)</f>
        <v>42079.792094907403</v>
      </c>
      <c r="U1027" s="3">
        <f t="shared" ref="U1027:U1090" si="100">YEAR(S1027)</f>
        <v>2015</v>
      </c>
      <c r="V1027" s="25">
        <f t="shared" ref="V1027:V1090" si="101">S1027</f>
        <v>42049.833761574075</v>
      </c>
    </row>
    <row r="1028" spans="1:22" ht="64" x14ac:dyDescent="0.2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3">
        <f t="shared" si="96"/>
        <v>100.01</v>
      </c>
      <c r="P1028" s="3">
        <f t="shared" si="97"/>
        <v>57.38</v>
      </c>
      <c r="Q1028" s="3" t="s">
        <v>8358</v>
      </c>
      <c r="R1028" s="3" t="s">
        <v>8363</v>
      </c>
      <c r="S1028" s="23">
        <f t="shared" si="98"/>
        <v>42426.407592592594</v>
      </c>
      <c r="T1028" s="23">
        <f t="shared" si="99"/>
        <v>42460.365925925929</v>
      </c>
      <c r="U1028" s="3">
        <f t="shared" si="100"/>
        <v>2016</v>
      </c>
      <c r="V1028" s="25">
        <f t="shared" si="101"/>
        <v>42426.407592592594</v>
      </c>
    </row>
    <row r="1029" spans="1:22" ht="48" x14ac:dyDescent="0.2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3">
        <f t="shared" si="96"/>
        <v>103.09</v>
      </c>
      <c r="P1029" s="3">
        <f t="shared" si="97"/>
        <v>69.67</v>
      </c>
      <c r="Q1029" s="3" t="s">
        <v>8358</v>
      </c>
      <c r="R1029" s="3" t="s">
        <v>8363</v>
      </c>
      <c r="S1029" s="23">
        <f t="shared" si="98"/>
        <v>41905.034108796295</v>
      </c>
      <c r="T1029" s="23">
        <f t="shared" si="99"/>
        <v>41935.034108796295</v>
      </c>
      <c r="U1029" s="3">
        <f t="shared" si="100"/>
        <v>2014</v>
      </c>
      <c r="V1029" s="25">
        <f t="shared" si="101"/>
        <v>41905.034108796295</v>
      </c>
    </row>
    <row r="1030" spans="1:22" ht="48" x14ac:dyDescent="0.2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3">
        <f t="shared" si="96"/>
        <v>117.27</v>
      </c>
      <c r="P1030" s="3">
        <f t="shared" si="97"/>
        <v>45.99</v>
      </c>
      <c r="Q1030" s="3" t="s">
        <v>8358</v>
      </c>
      <c r="R1030" s="3" t="s">
        <v>8363</v>
      </c>
      <c r="S1030" s="23">
        <f t="shared" si="98"/>
        <v>42755.627372685187</v>
      </c>
      <c r="T1030" s="23">
        <f t="shared" si="99"/>
        <v>42800.833333333328</v>
      </c>
      <c r="U1030" s="3">
        <f t="shared" si="100"/>
        <v>2017</v>
      </c>
      <c r="V1030" s="25">
        <f t="shared" si="101"/>
        <v>42755.627372685187</v>
      </c>
    </row>
    <row r="1031" spans="1:22" ht="48" x14ac:dyDescent="0.2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3">
        <f t="shared" si="96"/>
        <v>111.76</v>
      </c>
      <c r="P1031" s="3">
        <f t="shared" si="97"/>
        <v>79.260000000000005</v>
      </c>
      <c r="Q1031" s="3" t="s">
        <v>8358</v>
      </c>
      <c r="R1031" s="3" t="s">
        <v>8363</v>
      </c>
      <c r="S1031" s="23">
        <f t="shared" si="98"/>
        <v>42044.711886574078</v>
      </c>
      <c r="T1031" s="23">
        <f t="shared" si="99"/>
        <v>42098.915972222225</v>
      </c>
      <c r="U1031" s="3">
        <f t="shared" si="100"/>
        <v>2015</v>
      </c>
      <c r="V1031" s="25">
        <f t="shared" si="101"/>
        <v>42044.711886574078</v>
      </c>
    </row>
    <row r="1032" spans="1:22" ht="32" x14ac:dyDescent="0.2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3">
        <f t="shared" si="96"/>
        <v>342.1</v>
      </c>
      <c r="P1032" s="3">
        <f t="shared" si="97"/>
        <v>43.03</v>
      </c>
      <c r="Q1032" s="3" t="s">
        <v>8358</v>
      </c>
      <c r="R1032" s="3" t="s">
        <v>8363</v>
      </c>
      <c r="S1032" s="23">
        <f t="shared" si="98"/>
        <v>42611.483206018514</v>
      </c>
      <c r="T1032" s="23">
        <f t="shared" si="99"/>
        <v>42625.483206018514</v>
      </c>
      <c r="U1032" s="3">
        <f t="shared" si="100"/>
        <v>2016</v>
      </c>
      <c r="V1032" s="25">
        <f t="shared" si="101"/>
        <v>42611.483206018514</v>
      </c>
    </row>
    <row r="1033" spans="1:22" ht="64" x14ac:dyDescent="0.2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3">
        <f t="shared" si="96"/>
        <v>107.4</v>
      </c>
      <c r="P1033" s="3">
        <f t="shared" si="97"/>
        <v>108.48</v>
      </c>
      <c r="Q1033" s="3" t="s">
        <v>8358</v>
      </c>
      <c r="R1033" s="3" t="s">
        <v>8363</v>
      </c>
      <c r="S1033" s="23">
        <f t="shared" si="98"/>
        <v>42324.764004629629</v>
      </c>
      <c r="T1033" s="23">
        <f t="shared" si="99"/>
        <v>42354.764004629629</v>
      </c>
      <c r="U1033" s="3">
        <f t="shared" si="100"/>
        <v>2015</v>
      </c>
      <c r="V1033" s="25">
        <f t="shared" si="101"/>
        <v>42324.764004629629</v>
      </c>
    </row>
    <row r="1034" spans="1:22" ht="18" x14ac:dyDescent="0.2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3">
        <f t="shared" si="96"/>
        <v>108.5</v>
      </c>
      <c r="P1034" s="3">
        <f t="shared" si="97"/>
        <v>61.03</v>
      </c>
      <c r="Q1034" s="3" t="s">
        <v>8358</v>
      </c>
      <c r="R1034" s="3" t="s">
        <v>8363</v>
      </c>
      <c r="S1034" s="23">
        <f t="shared" si="98"/>
        <v>42514.666956018518</v>
      </c>
      <c r="T1034" s="23">
        <f t="shared" si="99"/>
        <v>42544.666956018518</v>
      </c>
      <c r="U1034" s="3">
        <f t="shared" si="100"/>
        <v>2016</v>
      </c>
      <c r="V1034" s="25">
        <f t="shared" si="101"/>
        <v>42514.666956018518</v>
      </c>
    </row>
    <row r="1035" spans="1:22" ht="48" x14ac:dyDescent="0.2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3">
        <f t="shared" si="96"/>
        <v>102.86</v>
      </c>
      <c r="P1035" s="3">
        <f t="shared" si="97"/>
        <v>50.59</v>
      </c>
      <c r="Q1035" s="3" t="s">
        <v>8358</v>
      </c>
      <c r="R1035" s="3" t="s">
        <v>8363</v>
      </c>
      <c r="S1035" s="23">
        <f t="shared" si="98"/>
        <v>42688.732407407413</v>
      </c>
      <c r="T1035" s="23">
        <f t="shared" si="99"/>
        <v>42716.732407407413</v>
      </c>
      <c r="U1035" s="3">
        <f t="shared" si="100"/>
        <v>2016</v>
      </c>
      <c r="V1035" s="25">
        <f t="shared" si="101"/>
        <v>42688.732407407413</v>
      </c>
    </row>
    <row r="1036" spans="1:22" ht="48" x14ac:dyDescent="0.2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3">
        <f t="shared" si="96"/>
        <v>130</v>
      </c>
      <c r="P1036" s="3">
        <f t="shared" si="97"/>
        <v>39.159999999999997</v>
      </c>
      <c r="Q1036" s="3" t="s">
        <v>8358</v>
      </c>
      <c r="R1036" s="3" t="s">
        <v>8363</v>
      </c>
      <c r="S1036" s="23">
        <f t="shared" si="98"/>
        <v>42555.166712962964</v>
      </c>
      <c r="T1036" s="23">
        <f t="shared" si="99"/>
        <v>42587.165972222225</v>
      </c>
      <c r="U1036" s="3">
        <f t="shared" si="100"/>
        <v>2016</v>
      </c>
      <c r="V1036" s="25">
        <f t="shared" si="101"/>
        <v>42555.166712962964</v>
      </c>
    </row>
    <row r="1037" spans="1:22" ht="48" x14ac:dyDescent="0.2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3">
        <f t="shared" si="96"/>
        <v>107.65</v>
      </c>
      <c r="P1037" s="3">
        <f t="shared" si="97"/>
        <v>65.16</v>
      </c>
      <c r="Q1037" s="3" t="s">
        <v>8358</v>
      </c>
      <c r="R1037" s="3" t="s">
        <v>8363</v>
      </c>
      <c r="S1037" s="23">
        <f t="shared" si="98"/>
        <v>42016.641435185185</v>
      </c>
      <c r="T1037" s="23">
        <f t="shared" si="99"/>
        <v>42046.641435185185</v>
      </c>
      <c r="U1037" s="3">
        <f t="shared" si="100"/>
        <v>2015</v>
      </c>
      <c r="V1037" s="25">
        <f t="shared" si="101"/>
        <v>42016.641435185185</v>
      </c>
    </row>
    <row r="1038" spans="1:22" ht="48" x14ac:dyDescent="0.2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3">
        <f t="shared" si="96"/>
        <v>112.36</v>
      </c>
      <c r="P1038" s="3">
        <f t="shared" si="97"/>
        <v>23.96</v>
      </c>
      <c r="Q1038" s="3" t="s">
        <v>8358</v>
      </c>
      <c r="R1038" s="3" t="s">
        <v>8363</v>
      </c>
      <c r="S1038" s="23">
        <f t="shared" si="98"/>
        <v>41249.448958333334</v>
      </c>
      <c r="T1038" s="23">
        <f t="shared" si="99"/>
        <v>41281.333333333336</v>
      </c>
      <c r="U1038" s="3">
        <f t="shared" si="100"/>
        <v>2012</v>
      </c>
      <c r="V1038" s="25">
        <f t="shared" si="101"/>
        <v>41249.448958333334</v>
      </c>
    </row>
    <row r="1039" spans="1:22" ht="64" x14ac:dyDescent="0.2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3">
        <f t="shared" si="96"/>
        <v>102.1</v>
      </c>
      <c r="P1039" s="3">
        <f t="shared" si="97"/>
        <v>48.62</v>
      </c>
      <c r="Q1039" s="3" t="s">
        <v>8358</v>
      </c>
      <c r="R1039" s="3" t="s">
        <v>8363</v>
      </c>
      <c r="S1039" s="23">
        <f t="shared" si="98"/>
        <v>42119.822476851856</v>
      </c>
      <c r="T1039" s="23">
        <f t="shared" si="99"/>
        <v>42142.208333333328</v>
      </c>
      <c r="U1039" s="3">
        <f t="shared" si="100"/>
        <v>2015</v>
      </c>
      <c r="V1039" s="25">
        <f t="shared" si="101"/>
        <v>42119.822476851856</v>
      </c>
    </row>
    <row r="1040" spans="1:22" ht="48" x14ac:dyDescent="0.2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3">
        <f t="shared" si="96"/>
        <v>145.33000000000001</v>
      </c>
      <c r="P1040" s="3">
        <f t="shared" si="97"/>
        <v>35.74</v>
      </c>
      <c r="Q1040" s="3" t="s">
        <v>8358</v>
      </c>
      <c r="R1040" s="3" t="s">
        <v>8363</v>
      </c>
      <c r="S1040" s="23">
        <f t="shared" si="98"/>
        <v>42418.231747685189</v>
      </c>
      <c r="T1040" s="23">
        <f t="shared" si="99"/>
        <v>42448.190081018518</v>
      </c>
      <c r="U1040" s="3">
        <f t="shared" si="100"/>
        <v>2016</v>
      </c>
      <c r="V1040" s="25">
        <f t="shared" si="101"/>
        <v>42418.231747685189</v>
      </c>
    </row>
    <row r="1041" spans="1:22" ht="48" x14ac:dyDescent="0.2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3">
        <f t="shared" si="96"/>
        <v>128.19999999999999</v>
      </c>
      <c r="P1041" s="3">
        <f t="shared" si="97"/>
        <v>21.37</v>
      </c>
      <c r="Q1041" s="3" t="s">
        <v>8358</v>
      </c>
      <c r="R1041" s="3" t="s">
        <v>8363</v>
      </c>
      <c r="S1041" s="23">
        <f t="shared" si="98"/>
        <v>42692.109328703707</v>
      </c>
      <c r="T1041" s="23">
        <f t="shared" si="99"/>
        <v>42717.332638888889</v>
      </c>
      <c r="U1041" s="3">
        <f t="shared" si="100"/>
        <v>2016</v>
      </c>
      <c r="V1041" s="25">
        <f t="shared" si="101"/>
        <v>42692.109328703707</v>
      </c>
    </row>
    <row r="1042" spans="1:22" ht="48" x14ac:dyDescent="0.2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3">
        <f t="shared" si="96"/>
        <v>0.28999999999999998</v>
      </c>
      <c r="P1042" s="3">
        <f t="shared" si="97"/>
        <v>250</v>
      </c>
      <c r="Q1042" s="3" t="s">
        <v>8358</v>
      </c>
      <c r="R1042" s="3" t="s">
        <v>8363</v>
      </c>
      <c r="S1042" s="23">
        <f t="shared" si="98"/>
        <v>42579.708437499998</v>
      </c>
      <c r="T1042" s="23">
        <f t="shared" si="99"/>
        <v>42609.708437499998</v>
      </c>
      <c r="U1042" s="3">
        <f t="shared" si="100"/>
        <v>2016</v>
      </c>
      <c r="V1042" s="25">
        <f t="shared" si="101"/>
        <v>42579.708437499998</v>
      </c>
    </row>
    <row r="1043" spans="1:22" ht="48" x14ac:dyDescent="0.2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3">
        <f t="shared" si="96"/>
        <v>0</v>
      </c>
      <c r="P1043" s="3" t="e">
        <f t="shared" si="97"/>
        <v>#DIV/0!</v>
      </c>
      <c r="Q1043" s="3" t="s">
        <v>8364</v>
      </c>
      <c r="R1043" s="3" t="s">
        <v>8365</v>
      </c>
      <c r="S1043" s="23">
        <f t="shared" si="98"/>
        <v>41831.060092592597</v>
      </c>
      <c r="T1043" s="23">
        <f t="shared" si="99"/>
        <v>41851.060092592597</v>
      </c>
      <c r="U1043" s="3">
        <f t="shared" si="100"/>
        <v>2014</v>
      </c>
      <c r="V1043" s="25">
        <f t="shared" si="101"/>
        <v>41831.060092592597</v>
      </c>
    </row>
    <row r="1044" spans="1:22" ht="48" x14ac:dyDescent="0.2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3">
        <f t="shared" si="96"/>
        <v>1.54</v>
      </c>
      <c r="P1044" s="3">
        <f t="shared" si="97"/>
        <v>10</v>
      </c>
      <c r="Q1044" s="3" t="s">
        <v>8364</v>
      </c>
      <c r="R1044" s="3" t="s">
        <v>8365</v>
      </c>
      <c r="S1044" s="23">
        <f t="shared" si="98"/>
        <v>41851.696157407408</v>
      </c>
      <c r="T1044" s="23">
        <f t="shared" si="99"/>
        <v>41894.416666666664</v>
      </c>
      <c r="U1044" s="3">
        <f t="shared" si="100"/>
        <v>2014</v>
      </c>
      <c r="V1044" s="25">
        <f t="shared" si="101"/>
        <v>41851.696157407408</v>
      </c>
    </row>
    <row r="1045" spans="1:22" ht="48" x14ac:dyDescent="0.2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3">
        <f t="shared" si="96"/>
        <v>8.5399999999999991</v>
      </c>
      <c r="P1045" s="3">
        <f t="shared" si="97"/>
        <v>29.24</v>
      </c>
      <c r="Q1045" s="3" t="s">
        <v>8364</v>
      </c>
      <c r="R1045" s="3" t="s">
        <v>8365</v>
      </c>
      <c r="S1045" s="23">
        <f t="shared" si="98"/>
        <v>42114.252951388888</v>
      </c>
      <c r="T1045" s="23">
        <f t="shared" si="99"/>
        <v>42144.252951388888</v>
      </c>
      <c r="U1045" s="3">
        <f t="shared" si="100"/>
        <v>2015</v>
      </c>
      <c r="V1045" s="25">
        <f t="shared" si="101"/>
        <v>42114.252951388888</v>
      </c>
    </row>
    <row r="1046" spans="1:22" ht="64" x14ac:dyDescent="0.2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3">
        <f t="shared" si="96"/>
        <v>0.09</v>
      </c>
      <c r="P1046" s="3">
        <f t="shared" si="97"/>
        <v>3</v>
      </c>
      <c r="Q1046" s="3" t="s">
        <v>8364</v>
      </c>
      <c r="R1046" s="3" t="s">
        <v>8365</v>
      </c>
      <c r="S1046" s="23">
        <f t="shared" si="98"/>
        <v>42011.925937499997</v>
      </c>
      <c r="T1046" s="23">
        <f t="shared" si="99"/>
        <v>42068.852083333331</v>
      </c>
      <c r="U1046" s="3">
        <f t="shared" si="100"/>
        <v>2015</v>
      </c>
      <c r="V1046" s="25">
        <f t="shared" si="101"/>
        <v>42011.925937499997</v>
      </c>
    </row>
    <row r="1047" spans="1:22" ht="48" x14ac:dyDescent="0.2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3">
        <f t="shared" si="96"/>
        <v>2.66</v>
      </c>
      <c r="P1047" s="3">
        <f t="shared" si="97"/>
        <v>33.25</v>
      </c>
      <c r="Q1047" s="3" t="s">
        <v>8364</v>
      </c>
      <c r="R1047" s="3" t="s">
        <v>8365</v>
      </c>
      <c r="S1047" s="23">
        <f t="shared" si="98"/>
        <v>41844.874421296299</v>
      </c>
      <c r="T1047" s="23">
        <f t="shared" si="99"/>
        <v>41874.874421296299</v>
      </c>
      <c r="U1047" s="3">
        <f t="shared" si="100"/>
        <v>2014</v>
      </c>
      <c r="V1047" s="25">
        <f t="shared" si="101"/>
        <v>41844.874421296299</v>
      </c>
    </row>
    <row r="1048" spans="1:22" ht="48" x14ac:dyDescent="0.2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3">
        <f t="shared" si="96"/>
        <v>0</v>
      </c>
      <c r="P1048" s="3" t="e">
        <f t="shared" si="97"/>
        <v>#DIV/0!</v>
      </c>
      <c r="Q1048" s="3" t="s">
        <v>8364</v>
      </c>
      <c r="R1048" s="3" t="s">
        <v>8365</v>
      </c>
      <c r="S1048" s="23">
        <f t="shared" si="98"/>
        <v>42319.851388888885</v>
      </c>
      <c r="T1048" s="23">
        <f t="shared" si="99"/>
        <v>42364.851388888885</v>
      </c>
      <c r="U1048" s="3">
        <f t="shared" si="100"/>
        <v>2015</v>
      </c>
      <c r="V1048" s="25">
        <f t="shared" si="101"/>
        <v>42319.851388888885</v>
      </c>
    </row>
    <row r="1049" spans="1:22" ht="48" x14ac:dyDescent="0.2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3">
        <f t="shared" si="96"/>
        <v>0.05</v>
      </c>
      <c r="P1049" s="3">
        <f t="shared" si="97"/>
        <v>1</v>
      </c>
      <c r="Q1049" s="3" t="s">
        <v>8364</v>
      </c>
      <c r="R1049" s="3" t="s">
        <v>8365</v>
      </c>
      <c r="S1049" s="23">
        <f t="shared" si="98"/>
        <v>41918.818460648145</v>
      </c>
      <c r="T1049" s="23">
        <f t="shared" si="99"/>
        <v>41948.860127314816</v>
      </c>
      <c r="U1049" s="3">
        <f t="shared" si="100"/>
        <v>2014</v>
      </c>
      <c r="V1049" s="25">
        <f t="shared" si="101"/>
        <v>41918.818460648145</v>
      </c>
    </row>
    <row r="1050" spans="1:22" ht="48" x14ac:dyDescent="0.2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3">
        <f t="shared" si="96"/>
        <v>1.41</v>
      </c>
      <c r="P1050" s="3">
        <f t="shared" si="97"/>
        <v>53</v>
      </c>
      <c r="Q1050" s="3" t="s">
        <v>8364</v>
      </c>
      <c r="R1050" s="3" t="s">
        <v>8365</v>
      </c>
      <c r="S1050" s="23">
        <f t="shared" si="98"/>
        <v>42598.053113425922</v>
      </c>
      <c r="T1050" s="23">
        <f t="shared" si="99"/>
        <v>42638.053113425922</v>
      </c>
      <c r="U1050" s="3">
        <f t="shared" si="100"/>
        <v>2016</v>
      </c>
      <c r="V1050" s="25">
        <f t="shared" si="101"/>
        <v>42598.053113425922</v>
      </c>
    </row>
    <row r="1051" spans="1:22" ht="18" x14ac:dyDescent="0.2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3">
        <f t="shared" si="96"/>
        <v>0</v>
      </c>
      <c r="P1051" s="3" t="e">
        <f t="shared" si="97"/>
        <v>#DIV/0!</v>
      </c>
      <c r="Q1051" s="3" t="s">
        <v>8364</v>
      </c>
      <c r="R1051" s="3" t="s">
        <v>8365</v>
      </c>
      <c r="S1051" s="23">
        <f t="shared" si="98"/>
        <v>42382.431076388893</v>
      </c>
      <c r="T1051" s="23">
        <f t="shared" si="99"/>
        <v>42412.431076388893</v>
      </c>
      <c r="U1051" s="3">
        <f t="shared" si="100"/>
        <v>2016</v>
      </c>
      <c r="V1051" s="25">
        <f t="shared" si="101"/>
        <v>42382.431076388893</v>
      </c>
    </row>
    <row r="1052" spans="1:22" ht="32" x14ac:dyDescent="0.2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3">
        <f t="shared" si="96"/>
        <v>0</v>
      </c>
      <c r="P1052" s="3" t="e">
        <f t="shared" si="97"/>
        <v>#DIV/0!</v>
      </c>
      <c r="Q1052" s="3" t="s">
        <v>8364</v>
      </c>
      <c r="R1052" s="3" t="s">
        <v>8365</v>
      </c>
      <c r="S1052" s="23">
        <f t="shared" si="98"/>
        <v>42231.7971875</v>
      </c>
      <c r="T1052" s="23">
        <f t="shared" si="99"/>
        <v>42261.7971875</v>
      </c>
      <c r="U1052" s="3">
        <f t="shared" si="100"/>
        <v>2015</v>
      </c>
      <c r="V1052" s="25">
        <f t="shared" si="101"/>
        <v>42231.7971875</v>
      </c>
    </row>
    <row r="1053" spans="1:22" ht="48" x14ac:dyDescent="0.2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3">
        <f t="shared" si="96"/>
        <v>0</v>
      </c>
      <c r="P1053" s="3" t="e">
        <f t="shared" si="97"/>
        <v>#DIV/0!</v>
      </c>
      <c r="Q1053" s="3" t="s">
        <v>8364</v>
      </c>
      <c r="R1053" s="3" t="s">
        <v>8365</v>
      </c>
      <c r="S1053" s="23">
        <f t="shared" si="98"/>
        <v>41850.014178240745</v>
      </c>
      <c r="T1053" s="23">
        <f t="shared" si="99"/>
        <v>41878.014178240745</v>
      </c>
      <c r="U1053" s="3">
        <f t="shared" si="100"/>
        <v>2014</v>
      </c>
      <c r="V1053" s="25">
        <f t="shared" si="101"/>
        <v>41850.014178240745</v>
      </c>
    </row>
    <row r="1054" spans="1:22" ht="64" x14ac:dyDescent="0.2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3">
        <f t="shared" si="96"/>
        <v>0</v>
      </c>
      <c r="P1054" s="3" t="e">
        <f t="shared" si="97"/>
        <v>#DIV/0!</v>
      </c>
      <c r="Q1054" s="3" t="s">
        <v>8364</v>
      </c>
      <c r="R1054" s="3" t="s">
        <v>8365</v>
      </c>
      <c r="S1054" s="23">
        <f t="shared" si="98"/>
        <v>42483.797395833331</v>
      </c>
      <c r="T1054" s="23">
        <f t="shared" si="99"/>
        <v>42527.839583333334</v>
      </c>
      <c r="U1054" s="3">
        <f t="shared" si="100"/>
        <v>2016</v>
      </c>
      <c r="V1054" s="25">
        <f t="shared" si="101"/>
        <v>42483.797395833331</v>
      </c>
    </row>
    <row r="1055" spans="1:22" ht="48" x14ac:dyDescent="0.2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3">
        <f t="shared" si="96"/>
        <v>1</v>
      </c>
      <c r="P1055" s="3">
        <f t="shared" si="97"/>
        <v>15</v>
      </c>
      <c r="Q1055" s="3" t="s">
        <v>8364</v>
      </c>
      <c r="R1055" s="3" t="s">
        <v>8365</v>
      </c>
      <c r="S1055" s="23">
        <f t="shared" si="98"/>
        <v>42775.172824074078</v>
      </c>
      <c r="T1055" s="23">
        <f t="shared" si="99"/>
        <v>42800.172824074078</v>
      </c>
      <c r="U1055" s="3">
        <f t="shared" si="100"/>
        <v>2017</v>
      </c>
      <c r="V1055" s="25">
        <f t="shared" si="101"/>
        <v>42775.172824074078</v>
      </c>
    </row>
    <row r="1056" spans="1:22" ht="64" x14ac:dyDescent="0.2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3">
        <f t="shared" si="96"/>
        <v>0</v>
      </c>
      <c r="P1056" s="3" t="e">
        <f t="shared" si="97"/>
        <v>#DIV/0!</v>
      </c>
      <c r="Q1056" s="3" t="s">
        <v>8364</v>
      </c>
      <c r="R1056" s="3" t="s">
        <v>8365</v>
      </c>
      <c r="S1056" s="23">
        <f t="shared" si="98"/>
        <v>41831.851840277777</v>
      </c>
      <c r="T1056" s="23">
        <f t="shared" si="99"/>
        <v>41861.916666666664</v>
      </c>
      <c r="U1056" s="3">
        <f t="shared" si="100"/>
        <v>2014</v>
      </c>
      <c r="V1056" s="25">
        <f t="shared" si="101"/>
        <v>41831.851840277777</v>
      </c>
    </row>
    <row r="1057" spans="1:22" ht="48" x14ac:dyDescent="0.2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3">
        <f t="shared" si="96"/>
        <v>0</v>
      </c>
      <c r="P1057" s="3" t="e">
        <f t="shared" si="97"/>
        <v>#DIV/0!</v>
      </c>
      <c r="Q1057" s="3" t="s">
        <v>8364</v>
      </c>
      <c r="R1057" s="3" t="s">
        <v>8365</v>
      </c>
      <c r="S1057" s="23">
        <f t="shared" si="98"/>
        <v>42406.992418981477</v>
      </c>
      <c r="T1057" s="23">
        <f t="shared" si="99"/>
        <v>42436.992418981477</v>
      </c>
      <c r="U1057" s="3">
        <f t="shared" si="100"/>
        <v>2016</v>
      </c>
      <c r="V1057" s="25">
        <f t="shared" si="101"/>
        <v>42406.992418981477</v>
      </c>
    </row>
    <row r="1058" spans="1:22" ht="64" x14ac:dyDescent="0.2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3">
        <f t="shared" si="96"/>
        <v>0</v>
      </c>
      <c r="P1058" s="3" t="e">
        <f t="shared" si="97"/>
        <v>#DIV/0!</v>
      </c>
      <c r="Q1058" s="3" t="s">
        <v>8364</v>
      </c>
      <c r="R1058" s="3" t="s">
        <v>8365</v>
      </c>
      <c r="S1058" s="23">
        <f t="shared" si="98"/>
        <v>42058.719641203701</v>
      </c>
      <c r="T1058" s="23">
        <f t="shared" si="99"/>
        <v>42118.677974537044</v>
      </c>
      <c r="U1058" s="3">
        <f t="shared" si="100"/>
        <v>2015</v>
      </c>
      <c r="V1058" s="25">
        <f t="shared" si="101"/>
        <v>42058.719641203701</v>
      </c>
    </row>
    <row r="1059" spans="1:22" ht="48" x14ac:dyDescent="0.2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3">
        <f t="shared" si="96"/>
        <v>0</v>
      </c>
      <c r="P1059" s="3" t="e">
        <f t="shared" si="97"/>
        <v>#DIV/0!</v>
      </c>
      <c r="Q1059" s="3" t="s">
        <v>8364</v>
      </c>
      <c r="R1059" s="3" t="s">
        <v>8365</v>
      </c>
      <c r="S1059" s="23">
        <f t="shared" si="98"/>
        <v>42678.871331018512</v>
      </c>
      <c r="T1059" s="23">
        <f t="shared" si="99"/>
        <v>42708.912997685184</v>
      </c>
      <c r="U1059" s="3">
        <f t="shared" si="100"/>
        <v>2016</v>
      </c>
      <c r="V1059" s="25">
        <f t="shared" si="101"/>
        <v>42678.871331018512</v>
      </c>
    </row>
    <row r="1060" spans="1:22" ht="48" x14ac:dyDescent="0.2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3">
        <f t="shared" si="96"/>
        <v>0</v>
      </c>
      <c r="P1060" s="3" t="e">
        <f t="shared" si="97"/>
        <v>#DIV/0!</v>
      </c>
      <c r="Q1060" s="3" t="s">
        <v>8364</v>
      </c>
      <c r="R1060" s="3" t="s">
        <v>8365</v>
      </c>
      <c r="S1060" s="23">
        <f t="shared" si="98"/>
        <v>42047.900960648149</v>
      </c>
      <c r="T1060" s="23">
        <f t="shared" si="99"/>
        <v>42089</v>
      </c>
      <c r="U1060" s="3">
        <f t="shared" si="100"/>
        <v>2015</v>
      </c>
      <c r="V1060" s="25">
        <f t="shared" si="101"/>
        <v>42047.900960648149</v>
      </c>
    </row>
    <row r="1061" spans="1:22" ht="18" x14ac:dyDescent="0.2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3">
        <f t="shared" si="96"/>
        <v>0</v>
      </c>
      <c r="P1061" s="3" t="e">
        <f t="shared" si="97"/>
        <v>#DIV/0!</v>
      </c>
      <c r="Q1061" s="3" t="s">
        <v>8364</v>
      </c>
      <c r="R1061" s="3" t="s">
        <v>8365</v>
      </c>
      <c r="S1061" s="23">
        <f t="shared" si="98"/>
        <v>42046.79</v>
      </c>
      <c r="T1061" s="23">
        <f t="shared" si="99"/>
        <v>42076.748333333337</v>
      </c>
      <c r="U1061" s="3">
        <f t="shared" si="100"/>
        <v>2015</v>
      </c>
      <c r="V1061" s="25">
        <f t="shared" si="101"/>
        <v>42046.79</v>
      </c>
    </row>
    <row r="1062" spans="1:22" ht="48" x14ac:dyDescent="0.2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3">
        <f t="shared" si="96"/>
        <v>1</v>
      </c>
      <c r="P1062" s="3">
        <f t="shared" si="97"/>
        <v>50</v>
      </c>
      <c r="Q1062" s="3" t="s">
        <v>8364</v>
      </c>
      <c r="R1062" s="3" t="s">
        <v>8365</v>
      </c>
      <c r="S1062" s="23">
        <f t="shared" si="98"/>
        <v>42079.913113425922</v>
      </c>
      <c r="T1062" s="23">
        <f t="shared" si="99"/>
        <v>42109.913113425922</v>
      </c>
      <c r="U1062" s="3">
        <f t="shared" si="100"/>
        <v>2015</v>
      </c>
      <c r="V1062" s="25">
        <f t="shared" si="101"/>
        <v>42079.913113425922</v>
      </c>
    </row>
    <row r="1063" spans="1:22" ht="32" x14ac:dyDescent="0.2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3">
        <f t="shared" si="96"/>
        <v>0</v>
      </c>
      <c r="P1063" s="3" t="e">
        <f t="shared" si="97"/>
        <v>#DIV/0!</v>
      </c>
      <c r="Q1063" s="3" t="s">
        <v>8364</v>
      </c>
      <c r="R1063" s="3" t="s">
        <v>8365</v>
      </c>
      <c r="S1063" s="23">
        <f t="shared" si="98"/>
        <v>42432.276712962965</v>
      </c>
      <c r="T1063" s="23">
        <f t="shared" si="99"/>
        <v>42492.041666666672</v>
      </c>
      <c r="U1063" s="3">
        <f t="shared" si="100"/>
        <v>2016</v>
      </c>
      <c r="V1063" s="25">
        <f t="shared" si="101"/>
        <v>42432.276712962965</v>
      </c>
    </row>
    <row r="1064" spans="1:22" ht="32" x14ac:dyDescent="0.2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3">
        <f t="shared" si="96"/>
        <v>95.48</v>
      </c>
      <c r="P1064" s="3">
        <f t="shared" si="97"/>
        <v>47.5</v>
      </c>
      <c r="Q1064" s="3" t="s">
        <v>8364</v>
      </c>
      <c r="R1064" s="3" t="s">
        <v>8365</v>
      </c>
      <c r="S1064" s="23">
        <f t="shared" si="98"/>
        <v>42556.807187500002</v>
      </c>
      <c r="T1064" s="23">
        <f t="shared" si="99"/>
        <v>42563.807187500002</v>
      </c>
      <c r="U1064" s="3">
        <f t="shared" si="100"/>
        <v>2016</v>
      </c>
      <c r="V1064" s="25">
        <f t="shared" si="101"/>
        <v>42556.807187500002</v>
      </c>
    </row>
    <row r="1065" spans="1:22" ht="48" x14ac:dyDescent="0.2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3">
        <f t="shared" si="96"/>
        <v>0</v>
      </c>
      <c r="P1065" s="3" t="e">
        <f t="shared" si="97"/>
        <v>#DIV/0!</v>
      </c>
      <c r="Q1065" s="3" t="s">
        <v>8364</v>
      </c>
      <c r="R1065" s="3" t="s">
        <v>8365</v>
      </c>
      <c r="S1065" s="23">
        <f t="shared" si="98"/>
        <v>42583.030810185184</v>
      </c>
      <c r="T1065" s="23">
        <f t="shared" si="99"/>
        <v>42613.030810185184</v>
      </c>
      <c r="U1065" s="3">
        <f t="shared" si="100"/>
        <v>2016</v>
      </c>
      <c r="V1065" s="25">
        <f t="shared" si="101"/>
        <v>42583.030810185184</v>
      </c>
    </row>
    <row r="1066" spans="1:22" ht="48" x14ac:dyDescent="0.2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3">
        <f t="shared" si="96"/>
        <v>8.9700000000000006</v>
      </c>
      <c r="P1066" s="3">
        <f t="shared" si="97"/>
        <v>65.67</v>
      </c>
      <c r="Q1066" s="3" t="s">
        <v>8364</v>
      </c>
      <c r="R1066" s="3" t="s">
        <v>8365</v>
      </c>
      <c r="S1066" s="23">
        <f t="shared" si="98"/>
        <v>41417.228043981479</v>
      </c>
      <c r="T1066" s="23">
        <f t="shared" si="99"/>
        <v>41462.228043981479</v>
      </c>
      <c r="U1066" s="3">
        <f t="shared" si="100"/>
        <v>2013</v>
      </c>
      <c r="V1066" s="25">
        <f t="shared" si="101"/>
        <v>41417.228043981479</v>
      </c>
    </row>
    <row r="1067" spans="1:22" ht="64" x14ac:dyDescent="0.2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3">
        <f t="shared" si="96"/>
        <v>2.7</v>
      </c>
      <c r="P1067" s="3">
        <f t="shared" si="97"/>
        <v>16.2</v>
      </c>
      <c r="Q1067" s="3" t="s">
        <v>8366</v>
      </c>
      <c r="R1067" s="3" t="s">
        <v>8367</v>
      </c>
      <c r="S1067" s="23">
        <f t="shared" si="98"/>
        <v>41661.381041666667</v>
      </c>
      <c r="T1067" s="23">
        <f t="shared" si="99"/>
        <v>41689.381041666667</v>
      </c>
      <c r="U1067" s="3">
        <f t="shared" si="100"/>
        <v>2014</v>
      </c>
      <c r="V1067" s="25">
        <f t="shared" si="101"/>
        <v>41661.381041666667</v>
      </c>
    </row>
    <row r="1068" spans="1:22" ht="48" x14ac:dyDescent="0.2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3">
        <f t="shared" si="96"/>
        <v>3.37</v>
      </c>
      <c r="P1068" s="3">
        <f t="shared" si="97"/>
        <v>34.130000000000003</v>
      </c>
      <c r="Q1068" s="3" t="s">
        <v>8366</v>
      </c>
      <c r="R1068" s="3" t="s">
        <v>8367</v>
      </c>
      <c r="S1068" s="23">
        <f t="shared" si="98"/>
        <v>41445.962754629632</v>
      </c>
      <c r="T1068" s="23">
        <f t="shared" si="99"/>
        <v>41490.962754629632</v>
      </c>
      <c r="U1068" s="3">
        <f t="shared" si="100"/>
        <v>2013</v>
      </c>
      <c r="V1068" s="25">
        <f t="shared" si="101"/>
        <v>41445.962754629632</v>
      </c>
    </row>
    <row r="1069" spans="1:22" ht="48" x14ac:dyDescent="0.2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3">
        <f t="shared" si="96"/>
        <v>26</v>
      </c>
      <c r="P1069" s="3">
        <f t="shared" si="97"/>
        <v>13</v>
      </c>
      <c r="Q1069" s="3" t="s">
        <v>8366</v>
      </c>
      <c r="R1069" s="3" t="s">
        <v>8367</v>
      </c>
      <c r="S1069" s="23">
        <f t="shared" si="98"/>
        <v>41599.855682870373</v>
      </c>
      <c r="T1069" s="23">
        <f t="shared" si="99"/>
        <v>41629.855682870373</v>
      </c>
      <c r="U1069" s="3">
        <f t="shared" si="100"/>
        <v>2013</v>
      </c>
      <c r="V1069" s="25">
        <f t="shared" si="101"/>
        <v>41599.855682870373</v>
      </c>
    </row>
    <row r="1070" spans="1:22" ht="64" x14ac:dyDescent="0.2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3">
        <f t="shared" si="96"/>
        <v>0.15</v>
      </c>
      <c r="P1070" s="3">
        <f t="shared" si="97"/>
        <v>11.25</v>
      </c>
      <c r="Q1070" s="3" t="s">
        <v>8366</v>
      </c>
      <c r="R1070" s="3" t="s">
        <v>8367</v>
      </c>
      <c r="S1070" s="23">
        <f t="shared" si="98"/>
        <v>42440.371111111104</v>
      </c>
      <c r="T1070" s="23">
        <f t="shared" si="99"/>
        <v>42470.329444444447</v>
      </c>
      <c r="U1070" s="3">
        <f t="shared" si="100"/>
        <v>2016</v>
      </c>
      <c r="V1070" s="25">
        <f t="shared" si="101"/>
        <v>42440.371111111104</v>
      </c>
    </row>
    <row r="1071" spans="1:22" ht="48" x14ac:dyDescent="0.2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3">
        <f t="shared" si="96"/>
        <v>38.64</v>
      </c>
      <c r="P1071" s="3">
        <f t="shared" si="97"/>
        <v>40.479999999999997</v>
      </c>
      <c r="Q1071" s="3" t="s">
        <v>8366</v>
      </c>
      <c r="R1071" s="3" t="s">
        <v>8367</v>
      </c>
      <c r="S1071" s="23">
        <f t="shared" si="98"/>
        <v>41572.229849537034</v>
      </c>
      <c r="T1071" s="23">
        <f t="shared" si="99"/>
        <v>41604.271516203706</v>
      </c>
      <c r="U1071" s="3">
        <f t="shared" si="100"/>
        <v>2013</v>
      </c>
      <c r="V1071" s="25">
        <f t="shared" si="101"/>
        <v>41572.229849537034</v>
      </c>
    </row>
    <row r="1072" spans="1:22" ht="48" x14ac:dyDescent="0.2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3">
        <f t="shared" si="96"/>
        <v>0.7</v>
      </c>
      <c r="P1072" s="3">
        <f t="shared" si="97"/>
        <v>35</v>
      </c>
      <c r="Q1072" s="3" t="s">
        <v>8366</v>
      </c>
      <c r="R1072" s="3" t="s">
        <v>8367</v>
      </c>
      <c r="S1072" s="23">
        <f t="shared" si="98"/>
        <v>41163.011828703704</v>
      </c>
      <c r="T1072" s="23">
        <f t="shared" si="99"/>
        <v>41183.011828703704</v>
      </c>
      <c r="U1072" s="3">
        <f t="shared" si="100"/>
        <v>2012</v>
      </c>
      <c r="V1072" s="25">
        <f t="shared" si="101"/>
        <v>41163.011828703704</v>
      </c>
    </row>
    <row r="1073" spans="1:22" ht="48" x14ac:dyDescent="0.2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3">
        <f t="shared" si="96"/>
        <v>0</v>
      </c>
      <c r="P1073" s="3" t="e">
        <f t="shared" si="97"/>
        <v>#DIV/0!</v>
      </c>
      <c r="Q1073" s="3" t="s">
        <v>8366</v>
      </c>
      <c r="R1073" s="3" t="s">
        <v>8367</v>
      </c>
      <c r="S1073" s="23">
        <f t="shared" si="98"/>
        <v>42295.753391203703</v>
      </c>
      <c r="T1073" s="23">
        <f t="shared" si="99"/>
        <v>42325.795057870375</v>
      </c>
      <c r="U1073" s="3">
        <f t="shared" si="100"/>
        <v>2015</v>
      </c>
      <c r="V1073" s="25">
        <f t="shared" si="101"/>
        <v>42295.753391203703</v>
      </c>
    </row>
    <row r="1074" spans="1:22" ht="64" x14ac:dyDescent="0.2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3">
        <f t="shared" si="96"/>
        <v>7.0000000000000007E-2</v>
      </c>
      <c r="P1074" s="3">
        <f t="shared" si="97"/>
        <v>12.75</v>
      </c>
      <c r="Q1074" s="3" t="s">
        <v>8366</v>
      </c>
      <c r="R1074" s="3" t="s">
        <v>8367</v>
      </c>
      <c r="S1074" s="23">
        <f t="shared" si="98"/>
        <v>41645.832141203704</v>
      </c>
      <c r="T1074" s="23">
        <f t="shared" si="99"/>
        <v>41675.832141203704</v>
      </c>
      <c r="U1074" s="3">
        <f t="shared" si="100"/>
        <v>2014</v>
      </c>
      <c r="V1074" s="25">
        <f t="shared" si="101"/>
        <v>41645.832141203704</v>
      </c>
    </row>
    <row r="1075" spans="1:22" ht="32" x14ac:dyDescent="0.2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3">
        <f t="shared" si="96"/>
        <v>1.33</v>
      </c>
      <c r="P1075" s="3">
        <f t="shared" si="97"/>
        <v>10</v>
      </c>
      <c r="Q1075" s="3" t="s">
        <v>8366</v>
      </c>
      <c r="R1075" s="3" t="s">
        <v>8367</v>
      </c>
      <c r="S1075" s="23">
        <f t="shared" si="98"/>
        <v>40802.964594907404</v>
      </c>
      <c r="T1075" s="23">
        <f t="shared" si="99"/>
        <v>40832.964594907404</v>
      </c>
      <c r="U1075" s="3">
        <f t="shared" si="100"/>
        <v>2011</v>
      </c>
      <c r="V1075" s="25">
        <f t="shared" si="101"/>
        <v>40802.964594907404</v>
      </c>
    </row>
    <row r="1076" spans="1:22" ht="64" x14ac:dyDescent="0.2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3">
        <f t="shared" si="96"/>
        <v>6.31</v>
      </c>
      <c r="P1076" s="3">
        <f t="shared" si="97"/>
        <v>113.57</v>
      </c>
      <c r="Q1076" s="3" t="s">
        <v>8366</v>
      </c>
      <c r="R1076" s="3" t="s">
        <v>8367</v>
      </c>
      <c r="S1076" s="23">
        <f t="shared" si="98"/>
        <v>41613.172974537039</v>
      </c>
      <c r="T1076" s="23">
        <f t="shared" si="99"/>
        <v>41643.172974537039</v>
      </c>
      <c r="U1076" s="3">
        <f t="shared" si="100"/>
        <v>2013</v>
      </c>
      <c r="V1076" s="25">
        <f t="shared" si="101"/>
        <v>41613.172974537039</v>
      </c>
    </row>
    <row r="1077" spans="1:22" ht="32" x14ac:dyDescent="0.2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3">
        <f t="shared" si="96"/>
        <v>4.5</v>
      </c>
      <c r="P1077" s="3">
        <f t="shared" si="97"/>
        <v>15</v>
      </c>
      <c r="Q1077" s="3" t="s">
        <v>8366</v>
      </c>
      <c r="R1077" s="3" t="s">
        <v>8367</v>
      </c>
      <c r="S1077" s="23">
        <f t="shared" si="98"/>
        <v>41005.904120370367</v>
      </c>
      <c r="T1077" s="23">
        <f t="shared" si="99"/>
        <v>41035.904120370367</v>
      </c>
      <c r="U1077" s="3">
        <f t="shared" si="100"/>
        <v>2012</v>
      </c>
      <c r="V1077" s="25">
        <f t="shared" si="101"/>
        <v>41005.904120370367</v>
      </c>
    </row>
    <row r="1078" spans="1:22" ht="48" x14ac:dyDescent="0.2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3">
        <f t="shared" si="96"/>
        <v>62.77</v>
      </c>
      <c r="P1078" s="3">
        <f t="shared" si="97"/>
        <v>48.28</v>
      </c>
      <c r="Q1078" s="3" t="s">
        <v>8366</v>
      </c>
      <c r="R1078" s="3" t="s">
        <v>8367</v>
      </c>
      <c r="S1078" s="23">
        <f t="shared" si="98"/>
        <v>41838.377893518518</v>
      </c>
      <c r="T1078" s="23">
        <f t="shared" si="99"/>
        <v>41893.377893518518</v>
      </c>
      <c r="U1078" s="3">
        <f t="shared" si="100"/>
        <v>2014</v>
      </c>
      <c r="V1078" s="25">
        <f t="shared" si="101"/>
        <v>41838.377893518518</v>
      </c>
    </row>
    <row r="1079" spans="1:22" ht="48" x14ac:dyDescent="0.2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3">
        <f t="shared" si="96"/>
        <v>29.38</v>
      </c>
      <c r="P1079" s="3">
        <f t="shared" si="97"/>
        <v>43.98</v>
      </c>
      <c r="Q1079" s="3" t="s">
        <v>8366</v>
      </c>
      <c r="R1079" s="3" t="s">
        <v>8367</v>
      </c>
      <c r="S1079" s="23">
        <f t="shared" si="98"/>
        <v>42353.16679398148</v>
      </c>
      <c r="T1079" s="23">
        <f t="shared" si="99"/>
        <v>42383.16679398148</v>
      </c>
      <c r="U1079" s="3">
        <f t="shared" si="100"/>
        <v>2015</v>
      </c>
      <c r="V1079" s="25">
        <f t="shared" si="101"/>
        <v>42353.16679398148</v>
      </c>
    </row>
    <row r="1080" spans="1:22" ht="64" x14ac:dyDescent="0.2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3">
        <f t="shared" si="96"/>
        <v>7.5</v>
      </c>
      <c r="P1080" s="3">
        <f t="shared" si="97"/>
        <v>9</v>
      </c>
      <c r="Q1080" s="3" t="s">
        <v>8366</v>
      </c>
      <c r="R1080" s="3" t="s">
        <v>8367</v>
      </c>
      <c r="S1080" s="23">
        <f t="shared" si="98"/>
        <v>40701.195844907408</v>
      </c>
      <c r="T1080" s="23">
        <f t="shared" si="99"/>
        <v>40746.195844907408</v>
      </c>
      <c r="U1080" s="3">
        <f t="shared" si="100"/>
        <v>2011</v>
      </c>
      <c r="V1080" s="25">
        <f t="shared" si="101"/>
        <v>40701.195844907408</v>
      </c>
    </row>
    <row r="1081" spans="1:22" ht="48" x14ac:dyDescent="0.2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3">
        <f t="shared" si="96"/>
        <v>2.61</v>
      </c>
      <c r="P1081" s="3">
        <f t="shared" si="97"/>
        <v>37.67</v>
      </c>
      <c r="Q1081" s="3" t="s">
        <v>8366</v>
      </c>
      <c r="R1081" s="3" t="s">
        <v>8367</v>
      </c>
      <c r="S1081" s="23">
        <f t="shared" si="98"/>
        <v>42479.566388888896</v>
      </c>
      <c r="T1081" s="23">
        <f t="shared" si="99"/>
        <v>42504.566388888896</v>
      </c>
      <c r="U1081" s="3">
        <f t="shared" si="100"/>
        <v>2016</v>
      </c>
      <c r="V1081" s="25">
        <f t="shared" si="101"/>
        <v>42479.566388888896</v>
      </c>
    </row>
    <row r="1082" spans="1:22" ht="48" x14ac:dyDescent="0.2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3">
        <f t="shared" si="96"/>
        <v>9.11</v>
      </c>
      <c r="P1082" s="3">
        <f t="shared" si="97"/>
        <v>18.579999999999998</v>
      </c>
      <c r="Q1082" s="3" t="s">
        <v>8366</v>
      </c>
      <c r="R1082" s="3" t="s">
        <v>8367</v>
      </c>
      <c r="S1082" s="23">
        <f t="shared" si="98"/>
        <v>41740.138113425928</v>
      </c>
      <c r="T1082" s="23">
        <f t="shared" si="99"/>
        <v>41770.138113425928</v>
      </c>
      <c r="U1082" s="3">
        <f t="shared" si="100"/>
        <v>2014</v>
      </c>
      <c r="V1082" s="25">
        <f t="shared" si="101"/>
        <v>41740.138113425928</v>
      </c>
    </row>
    <row r="1083" spans="1:22" ht="48" x14ac:dyDescent="0.2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3">
        <f t="shared" si="96"/>
        <v>0.02</v>
      </c>
      <c r="P1083" s="3">
        <f t="shared" si="97"/>
        <v>3</v>
      </c>
      <c r="Q1083" s="3" t="s">
        <v>8366</v>
      </c>
      <c r="R1083" s="3" t="s">
        <v>8367</v>
      </c>
      <c r="S1083" s="23">
        <f t="shared" si="98"/>
        <v>42002.926990740743</v>
      </c>
      <c r="T1083" s="23">
        <f t="shared" si="99"/>
        <v>42032.926990740743</v>
      </c>
      <c r="U1083" s="3">
        <f t="shared" si="100"/>
        <v>2014</v>
      </c>
      <c r="V1083" s="25">
        <f t="shared" si="101"/>
        <v>42002.926990740743</v>
      </c>
    </row>
    <row r="1084" spans="1:22" ht="48" x14ac:dyDescent="0.2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3">
        <f t="shared" si="96"/>
        <v>0.56000000000000005</v>
      </c>
      <c r="P1084" s="3">
        <f t="shared" si="97"/>
        <v>18.670000000000002</v>
      </c>
      <c r="Q1084" s="3" t="s">
        <v>8366</v>
      </c>
      <c r="R1084" s="3" t="s">
        <v>8367</v>
      </c>
      <c r="S1084" s="23">
        <f t="shared" si="98"/>
        <v>41101.906111111115</v>
      </c>
      <c r="T1084" s="23">
        <f t="shared" si="99"/>
        <v>41131.906111111115</v>
      </c>
      <c r="U1084" s="3">
        <f t="shared" si="100"/>
        <v>2012</v>
      </c>
      <c r="V1084" s="25">
        <f t="shared" si="101"/>
        <v>41101.906111111115</v>
      </c>
    </row>
    <row r="1085" spans="1:22" ht="64" x14ac:dyDescent="0.2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3">
        <f t="shared" si="96"/>
        <v>0.82</v>
      </c>
      <c r="P1085" s="3">
        <f t="shared" si="97"/>
        <v>410</v>
      </c>
      <c r="Q1085" s="3" t="s">
        <v>8366</v>
      </c>
      <c r="R1085" s="3" t="s">
        <v>8367</v>
      </c>
      <c r="S1085" s="23">
        <f t="shared" si="98"/>
        <v>41793.659525462965</v>
      </c>
      <c r="T1085" s="23">
        <f t="shared" si="99"/>
        <v>41853.659525462965</v>
      </c>
      <c r="U1085" s="3">
        <f t="shared" si="100"/>
        <v>2014</v>
      </c>
      <c r="V1085" s="25">
        <f t="shared" si="101"/>
        <v>41793.659525462965</v>
      </c>
    </row>
    <row r="1086" spans="1:22" ht="18" x14ac:dyDescent="0.2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3">
        <f t="shared" si="96"/>
        <v>0</v>
      </c>
      <c r="P1086" s="3" t="e">
        <f t="shared" si="97"/>
        <v>#DIV/0!</v>
      </c>
      <c r="Q1086" s="3" t="s">
        <v>8366</v>
      </c>
      <c r="R1086" s="3" t="s">
        <v>8367</v>
      </c>
      <c r="S1086" s="23">
        <f t="shared" si="98"/>
        <v>41829.912083333329</v>
      </c>
      <c r="T1086" s="23">
        <f t="shared" si="99"/>
        <v>41859.912083333329</v>
      </c>
      <c r="U1086" s="3">
        <f t="shared" si="100"/>
        <v>2014</v>
      </c>
      <c r="V1086" s="25">
        <f t="shared" si="101"/>
        <v>41829.912083333329</v>
      </c>
    </row>
    <row r="1087" spans="1:22" ht="48" x14ac:dyDescent="0.2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3">
        <f t="shared" si="96"/>
        <v>3.42</v>
      </c>
      <c r="P1087" s="3">
        <f t="shared" si="97"/>
        <v>114</v>
      </c>
      <c r="Q1087" s="3" t="s">
        <v>8366</v>
      </c>
      <c r="R1087" s="3" t="s">
        <v>8367</v>
      </c>
      <c r="S1087" s="23">
        <f t="shared" si="98"/>
        <v>42413.671006944445</v>
      </c>
      <c r="T1087" s="23">
        <f t="shared" si="99"/>
        <v>42443.629340277781</v>
      </c>
      <c r="U1087" s="3">
        <f t="shared" si="100"/>
        <v>2016</v>
      </c>
      <c r="V1087" s="25">
        <f t="shared" si="101"/>
        <v>42413.671006944445</v>
      </c>
    </row>
    <row r="1088" spans="1:22" ht="18" x14ac:dyDescent="0.2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3">
        <f t="shared" si="96"/>
        <v>0.08</v>
      </c>
      <c r="P1088" s="3">
        <f t="shared" si="97"/>
        <v>7.5</v>
      </c>
      <c r="Q1088" s="3" t="s">
        <v>8366</v>
      </c>
      <c r="R1088" s="3" t="s">
        <v>8367</v>
      </c>
      <c r="S1088" s="23">
        <f t="shared" si="98"/>
        <v>41845.866793981484</v>
      </c>
      <c r="T1088" s="23">
        <f t="shared" si="99"/>
        <v>41875.866793981484</v>
      </c>
      <c r="U1088" s="3">
        <f t="shared" si="100"/>
        <v>2014</v>
      </c>
      <c r="V1088" s="25">
        <f t="shared" si="101"/>
        <v>41845.866793981484</v>
      </c>
    </row>
    <row r="1089" spans="1:22" ht="48" x14ac:dyDescent="0.2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3">
        <f t="shared" si="96"/>
        <v>0</v>
      </c>
      <c r="P1089" s="3" t="e">
        <f t="shared" si="97"/>
        <v>#DIV/0!</v>
      </c>
      <c r="Q1089" s="3" t="s">
        <v>8366</v>
      </c>
      <c r="R1089" s="3" t="s">
        <v>8367</v>
      </c>
      <c r="S1089" s="23">
        <f t="shared" si="98"/>
        <v>41775.713969907411</v>
      </c>
      <c r="T1089" s="23">
        <f t="shared" si="99"/>
        <v>41805.713969907411</v>
      </c>
      <c r="U1089" s="3">
        <f t="shared" si="100"/>
        <v>2014</v>
      </c>
      <c r="V1089" s="25">
        <f t="shared" si="101"/>
        <v>41775.713969907411</v>
      </c>
    </row>
    <row r="1090" spans="1:22" ht="32" x14ac:dyDescent="0.2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3">
        <f t="shared" si="96"/>
        <v>14.18</v>
      </c>
      <c r="P1090" s="3">
        <f t="shared" si="97"/>
        <v>43.42</v>
      </c>
      <c r="Q1090" s="3" t="s">
        <v>8366</v>
      </c>
      <c r="R1090" s="3" t="s">
        <v>8367</v>
      </c>
      <c r="S1090" s="23">
        <f t="shared" si="98"/>
        <v>41723.799386574072</v>
      </c>
      <c r="T1090" s="23">
        <f t="shared" si="99"/>
        <v>41753.799386574072</v>
      </c>
      <c r="U1090" s="3">
        <f t="shared" si="100"/>
        <v>2014</v>
      </c>
      <c r="V1090" s="25">
        <f t="shared" si="101"/>
        <v>41723.799386574072</v>
      </c>
    </row>
    <row r="1091" spans="1:22" ht="32" x14ac:dyDescent="0.2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3">
        <f t="shared" ref="O1091:O1154" si="102">ROUND((E1091/D1091)*100,2)</f>
        <v>7.83</v>
      </c>
      <c r="P1091" s="3">
        <f t="shared" ref="P1091:P1154" si="103">ROUND(E1091/L1091,2)</f>
        <v>23.96</v>
      </c>
      <c r="Q1091" s="3" t="s">
        <v>8366</v>
      </c>
      <c r="R1091" s="3" t="s">
        <v>8367</v>
      </c>
      <c r="S1091" s="23">
        <f t="shared" ref="S1091:S1154" si="104">(((J1091/60)/60)/24)+DATE(1970,1,1)</f>
        <v>42151.189525462964</v>
      </c>
      <c r="T1091" s="23">
        <f t="shared" ref="T1091:T1154" si="105">(((I1091/60)/60)/24)+DATE(1970,1,1)</f>
        <v>42181.189525462964</v>
      </c>
      <c r="U1091" s="3">
        <f t="shared" ref="U1091:U1154" si="106">YEAR(S1091)</f>
        <v>2015</v>
      </c>
      <c r="V1091" s="25">
        <f t="shared" ref="V1091:V1154" si="107">S1091</f>
        <v>42151.189525462964</v>
      </c>
    </row>
    <row r="1092" spans="1:22" ht="48" x14ac:dyDescent="0.2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3">
        <f t="shared" si="102"/>
        <v>0.04</v>
      </c>
      <c r="P1092" s="3">
        <f t="shared" si="103"/>
        <v>5</v>
      </c>
      <c r="Q1092" s="3" t="s">
        <v>8366</v>
      </c>
      <c r="R1092" s="3" t="s">
        <v>8367</v>
      </c>
      <c r="S1092" s="23">
        <f t="shared" si="104"/>
        <v>42123.185798611114</v>
      </c>
      <c r="T1092" s="23">
        <f t="shared" si="105"/>
        <v>42153.185798611114</v>
      </c>
      <c r="U1092" s="3">
        <f t="shared" si="106"/>
        <v>2015</v>
      </c>
      <c r="V1092" s="25">
        <f t="shared" si="107"/>
        <v>42123.185798611114</v>
      </c>
    </row>
    <row r="1093" spans="1:22" ht="48" x14ac:dyDescent="0.2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3">
        <f t="shared" si="102"/>
        <v>12.5</v>
      </c>
      <c r="P1093" s="3">
        <f t="shared" si="103"/>
        <v>12.5</v>
      </c>
      <c r="Q1093" s="3" t="s">
        <v>8366</v>
      </c>
      <c r="R1093" s="3" t="s">
        <v>8367</v>
      </c>
      <c r="S1093" s="23">
        <f t="shared" si="104"/>
        <v>42440.820277777777</v>
      </c>
      <c r="T1093" s="23">
        <f t="shared" si="105"/>
        <v>42470.778611111105</v>
      </c>
      <c r="U1093" s="3">
        <f t="shared" si="106"/>
        <v>2016</v>
      </c>
      <c r="V1093" s="25">
        <f t="shared" si="107"/>
        <v>42440.820277777777</v>
      </c>
    </row>
    <row r="1094" spans="1:22" ht="64" x14ac:dyDescent="0.2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3">
        <f t="shared" si="102"/>
        <v>1.05</v>
      </c>
      <c r="P1094" s="3">
        <f t="shared" si="103"/>
        <v>3</v>
      </c>
      <c r="Q1094" s="3" t="s">
        <v>8366</v>
      </c>
      <c r="R1094" s="3" t="s">
        <v>8367</v>
      </c>
      <c r="S1094" s="23">
        <f t="shared" si="104"/>
        <v>41250.025902777779</v>
      </c>
      <c r="T1094" s="23">
        <f t="shared" si="105"/>
        <v>41280.025902777779</v>
      </c>
      <c r="U1094" s="3">
        <f t="shared" si="106"/>
        <v>2012</v>
      </c>
      <c r="V1094" s="25">
        <f t="shared" si="107"/>
        <v>41250.025902777779</v>
      </c>
    </row>
    <row r="1095" spans="1:22" ht="48" x14ac:dyDescent="0.2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3">
        <f t="shared" si="102"/>
        <v>14.08</v>
      </c>
      <c r="P1095" s="3">
        <f t="shared" si="103"/>
        <v>10.56</v>
      </c>
      <c r="Q1095" s="3" t="s">
        <v>8366</v>
      </c>
      <c r="R1095" s="3" t="s">
        <v>8367</v>
      </c>
      <c r="S1095" s="23">
        <f t="shared" si="104"/>
        <v>42396.973807870367</v>
      </c>
      <c r="T1095" s="23">
        <f t="shared" si="105"/>
        <v>42411.973807870367</v>
      </c>
      <c r="U1095" s="3">
        <f t="shared" si="106"/>
        <v>2016</v>
      </c>
      <c r="V1095" s="25">
        <f t="shared" si="107"/>
        <v>42396.973807870367</v>
      </c>
    </row>
    <row r="1096" spans="1:22" ht="48" x14ac:dyDescent="0.2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3">
        <f t="shared" si="102"/>
        <v>18.3</v>
      </c>
      <c r="P1096" s="3">
        <f t="shared" si="103"/>
        <v>122</v>
      </c>
      <c r="Q1096" s="3" t="s">
        <v>8366</v>
      </c>
      <c r="R1096" s="3" t="s">
        <v>8367</v>
      </c>
      <c r="S1096" s="23">
        <f t="shared" si="104"/>
        <v>40795.713344907403</v>
      </c>
      <c r="T1096" s="23">
        <f t="shared" si="105"/>
        <v>40825.713344907403</v>
      </c>
      <c r="U1096" s="3">
        <f t="shared" si="106"/>
        <v>2011</v>
      </c>
      <c r="V1096" s="25">
        <f t="shared" si="107"/>
        <v>40795.713344907403</v>
      </c>
    </row>
    <row r="1097" spans="1:22" ht="48" x14ac:dyDescent="0.2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3">
        <f t="shared" si="102"/>
        <v>5.03</v>
      </c>
      <c r="P1097" s="3">
        <f t="shared" si="103"/>
        <v>267.81</v>
      </c>
      <c r="Q1097" s="3" t="s">
        <v>8366</v>
      </c>
      <c r="R1097" s="3" t="s">
        <v>8367</v>
      </c>
      <c r="S1097" s="23">
        <f t="shared" si="104"/>
        <v>41486.537268518521</v>
      </c>
      <c r="T1097" s="23">
        <f t="shared" si="105"/>
        <v>41516.537268518521</v>
      </c>
      <c r="U1097" s="3">
        <f t="shared" si="106"/>
        <v>2013</v>
      </c>
      <c r="V1097" s="25">
        <f t="shared" si="107"/>
        <v>41486.537268518521</v>
      </c>
    </row>
    <row r="1098" spans="1:22" ht="48" x14ac:dyDescent="0.2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3">
        <f t="shared" si="102"/>
        <v>17.93</v>
      </c>
      <c r="P1098" s="3">
        <f t="shared" si="103"/>
        <v>74.209999999999994</v>
      </c>
      <c r="Q1098" s="3" t="s">
        <v>8366</v>
      </c>
      <c r="R1098" s="3" t="s">
        <v>8367</v>
      </c>
      <c r="S1098" s="23">
        <f t="shared" si="104"/>
        <v>41885.51798611111</v>
      </c>
      <c r="T1098" s="23">
        <f t="shared" si="105"/>
        <v>41916.145833333336</v>
      </c>
      <c r="U1098" s="3">
        <f t="shared" si="106"/>
        <v>2014</v>
      </c>
      <c r="V1098" s="25">
        <f t="shared" si="107"/>
        <v>41885.51798611111</v>
      </c>
    </row>
    <row r="1099" spans="1:22" ht="48" x14ac:dyDescent="0.2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3">
        <f t="shared" si="102"/>
        <v>0.05</v>
      </c>
      <c r="P1099" s="3">
        <f t="shared" si="103"/>
        <v>6.71</v>
      </c>
      <c r="Q1099" s="3" t="s">
        <v>8366</v>
      </c>
      <c r="R1099" s="3" t="s">
        <v>8367</v>
      </c>
      <c r="S1099" s="23">
        <f t="shared" si="104"/>
        <v>41660.792557870373</v>
      </c>
      <c r="T1099" s="23">
        <f t="shared" si="105"/>
        <v>41700.792557870373</v>
      </c>
      <c r="U1099" s="3">
        <f t="shared" si="106"/>
        <v>2014</v>
      </c>
      <c r="V1099" s="25">
        <f t="shared" si="107"/>
        <v>41660.792557870373</v>
      </c>
    </row>
    <row r="1100" spans="1:22" ht="32" x14ac:dyDescent="0.2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3">
        <f t="shared" si="102"/>
        <v>7.21</v>
      </c>
      <c r="P1100" s="3">
        <f t="shared" si="103"/>
        <v>81.95</v>
      </c>
      <c r="Q1100" s="3" t="s">
        <v>8366</v>
      </c>
      <c r="R1100" s="3" t="s">
        <v>8367</v>
      </c>
      <c r="S1100" s="23">
        <f t="shared" si="104"/>
        <v>41712.762673611112</v>
      </c>
      <c r="T1100" s="23">
        <f t="shared" si="105"/>
        <v>41742.762673611112</v>
      </c>
      <c r="U1100" s="3">
        <f t="shared" si="106"/>
        <v>2014</v>
      </c>
      <c r="V1100" s="25">
        <f t="shared" si="107"/>
        <v>41712.762673611112</v>
      </c>
    </row>
    <row r="1101" spans="1:22" ht="64" x14ac:dyDescent="0.2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3">
        <f t="shared" si="102"/>
        <v>0.5</v>
      </c>
      <c r="P1101" s="3">
        <f t="shared" si="103"/>
        <v>25</v>
      </c>
      <c r="Q1101" s="3" t="s">
        <v>8366</v>
      </c>
      <c r="R1101" s="3" t="s">
        <v>8367</v>
      </c>
      <c r="S1101" s="23">
        <f t="shared" si="104"/>
        <v>42107.836435185185</v>
      </c>
      <c r="T1101" s="23">
        <f t="shared" si="105"/>
        <v>42137.836435185185</v>
      </c>
      <c r="U1101" s="3">
        <f t="shared" si="106"/>
        <v>2015</v>
      </c>
      <c r="V1101" s="25">
        <f t="shared" si="107"/>
        <v>42107.836435185185</v>
      </c>
    </row>
    <row r="1102" spans="1:22" ht="48" x14ac:dyDescent="0.2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3">
        <f t="shared" si="102"/>
        <v>2.5</v>
      </c>
      <c r="P1102" s="3">
        <f t="shared" si="103"/>
        <v>10</v>
      </c>
      <c r="Q1102" s="3" t="s">
        <v>8366</v>
      </c>
      <c r="R1102" s="3" t="s">
        <v>8367</v>
      </c>
      <c r="S1102" s="23">
        <f t="shared" si="104"/>
        <v>42384.110775462963</v>
      </c>
      <c r="T1102" s="23">
        <f t="shared" si="105"/>
        <v>42414.110775462963</v>
      </c>
      <c r="U1102" s="3">
        <f t="shared" si="106"/>
        <v>2016</v>
      </c>
      <c r="V1102" s="25">
        <f t="shared" si="107"/>
        <v>42384.110775462963</v>
      </c>
    </row>
    <row r="1103" spans="1:22" ht="32" x14ac:dyDescent="0.2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3">
        <f t="shared" si="102"/>
        <v>0.04</v>
      </c>
      <c r="P1103" s="3">
        <f t="shared" si="103"/>
        <v>6.83</v>
      </c>
      <c r="Q1103" s="3" t="s">
        <v>8366</v>
      </c>
      <c r="R1103" s="3" t="s">
        <v>8367</v>
      </c>
      <c r="S1103" s="23">
        <f t="shared" si="104"/>
        <v>42538.77243055556</v>
      </c>
      <c r="T1103" s="23">
        <f t="shared" si="105"/>
        <v>42565.758333333331</v>
      </c>
      <c r="U1103" s="3">
        <f t="shared" si="106"/>
        <v>2016</v>
      </c>
      <c r="V1103" s="25">
        <f t="shared" si="107"/>
        <v>42538.77243055556</v>
      </c>
    </row>
    <row r="1104" spans="1:22" ht="48" x14ac:dyDescent="0.2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3">
        <f t="shared" si="102"/>
        <v>5.31</v>
      </c>
      <c r="P1104" s="3">
        <f t="shared" si="103"/>
        <v>17.71</v>
      </c>
      <c r="Q1104" s="3" t="s">
        <v>8366</v>
      </c>
      <c r="R1104" s="3" t="s">
        <v>8367</v>
      </c>
      <c r="S1104" s="23">
        <f t="shared" si="104"/>
        <v>41577.045428240745</v>
      </c>
      <c r="T1104" s="23">
        <f t="shared" si="105"/>
        <v>41617.249305555553</v>
      </c>
      <c r="U1104" s="3">
        <f t="shared" si="106"/>
        <v>2013</v>
      </c>
      <c r="V1104" s="25">
        <f t="shared" si="107"/>
        <v>41577.045428240745</v>
      </c>
    </row>
    <row r="1105" spans="1:22" ht="48" x14ac:dyDescent="0.2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3">
        <f t="shared" si="102"/>
        <v>1.62</v>
      </c>
      <c r="P1105" s="3">
        <f t="shared" si="103"/>
        <v>16.2</v>
      </c>
      <c r="Q1105" s="3" t="s">
        <v>8366</v>
      </c>
      <c r="R1105" s="3" t="s">
        <v>8367</v>
      </c>
      <c r="S1105" s="23">
        <f t="shared" si="104"/>
        <v>42479.22210648148</v>
      </c>
      <c r="T1105" s="23">
        <f t="shared" si="105"/>
        <v>42539.22210648148</v>
      </c>
      <c r="U1105" s="3">
        <f t="shared" si="106"/>
        <v>2016</v>
      </c>
      <c r="V1105" s="25">
        <f t="shared" si="107"/>
        <v>42479.22210648148</v>
      </c>
    </row>
    <row r="1106" spans="1:22" ht="48" x14ac:dyDescent="0.2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3">
        <f t="shared" si="102"/>
        <v>4.95</v>
      </c>
      <c r="P1106" s="3">
        <f t="shared" si="103"/>
        <v>80.3</v>
      </c>
      <c r="Q1106" s="3" t="s">
        <v>8366</v>
      </c>
      <c r="R1106" s="3" t="s">
        <v>8367</v>
      </c>
      <c r="S1106" s="23">
        <f t="shared" si="104"/>
        <v>41771.40996527778</v>
      </c>
      <c r="T1106" s="23">
        <f t="shared" si="105"/>
        <v>41801.40996527778</v>
      </c>
      <c r="U1106" s="3">
        <f t="shared" si="106"/>
        <v>2014</v>
      </c>
      <c r="V1106" s="25">
        <f t="shared" si="107"/>
        <v>41771.40996527778</v>
      </c>
    </row>
    <row r="1107" spans="1:22" ht="64" x14ac:dyDescent="0.2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3">
        <f t="shared" si="102"/>
        <v>0.16</v>
      </c>
      <c r="P1107" s="3">
        <f t="shared" si="103"/>
        <v>71.55</v>
      </c>
      <c r="Q1107" s="3" t="s">
        <v>8366</v>
      </c>
      <c r="R1107" s="3" t="s">
        <v>8367</v>
      </c>
      <c r="S1107" s="23">
        <f t="shared" si="104"/>
        <v>41692.135729166665</v>
      </c>
      <c r="T1107" s="23">
        <f t="shared" si="105"/>
        <v>41722.0940625</v>
      </c>
      <c r="U1107" s="3">
        <f t="shared" si="106"/>
        <v>2014</v>
      </c>
      <c r="V1107" s="25">
        <f t="shared" si="107"/>
        <v>41692.135729166665</v>
      </c>
    </row>
    <row r="1108" spans="1:22" ht="48" x14ac:dyDescent="0.2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3">
        <f t="shared" si="102"/>
        <v>41.25</v>
      </c>
      <c r="P1108" s="3">
        <f t="shared" si="103"/>
        <v>23.57</v>
      </c>
      <c r="Q1108" s="3" t="s">
        <v>8366</v>
      </c>
      <c r="R1108" s="3" t="s">
        <v>8367</v>
      </c>
      <c r="S1108" s="23">
        <f t="shared" si="104"/>
        <v>40973.740451388891</v>
      </c>
      <c r="T1108" s="23">
        <f t="shared" si="105"/>
        <v>41003.698784722219</v>
      </c>
      <c r="U1108" s="3">
        <f t="shared" si="106"/>
        <v>2012</v>
      </c>
      <c r="V1108" s="25">
        <f t="shared" si="107"/>
        <v>40973.740451388891</v>
      </c>
    </row>
    <row r="1109" spans="1:22" ht="64" x14ac:dyDescent="0.2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3">
        <f t="shared" si="102"/>
        <v>0</v>
      </c>
      <c r="P1109" s="3" t="e">
        <f t="shared" si="103"/>
        <v>#DIV/0!</v>
      </c>
      <c r="Q1109" s="3" t="s">
        <v>8366</v>
      </c>
      <c r="R1109" s="3" t="s">
        <v>8367</v>
      </c>
      <c r="S1109" s="23">
        <f t="shared" si="104"/>
        <v>41813.861388888887</v>
      </c>
      <c r="T1109" s="23">
        <f t="shared" si="105"/>
        <v>41843.861388888887</v>
      </c>
      <c r="U1109" s="3">
        <f t="shared" si="106"/>
        <v>2014</v>
      </c>
      <c r="V1109" s="25">
        <f t="shared" si="107"/>
        <v>41813.861388888887</v>
      </c>
    </row>
    <row r="1110" spans="1:22" ht="64" x14ac:dyDescent="0.2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3">
        <f t="shared" si="102"/>
        <v>2.93</v>
      </c>
      <c r="P1110" s="3">
        <f t="shared" si="103"/>
        <v>34.880000000000003</v>
      </c>
      <c r="Q1110" s="3" t="s">
        <v>8366</v>
      </c>
      <c r="R1110" s="3" t="s">
        <v>8367</v>
      </c>
      <c r="S1110" s="23">
        <f t="shared" si="104"/>
        <v>40952.636979166666</v>
      </c>
      <c r="T1110" s="23">
        <f t="shared" si="105"/>
        <v>41012.595312500001</v>
      </c>
      <c r="U1110" s="3">
        <f t="shared" si="106"/>
        <v>2012</v>
      </c>
      <c r="V1110" s="25">
        <f t="shared" si="107"/>
        <v>40952.636979166666</v>
      </c>
    </row>
    <row r="1111" spans="1:22" ht="48" x14ac:dyDescent="0.2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3">
        <f t="shared" si="102"/>
        <v>0.45</v>
      </c>
      <c r="P1111" s="3">
        <f t="shared" si="103"/>
        <v>15</v>
      </c>
      <c r="Q1111" s="3" t="s">
        <v>8366</v>
      </c>
      <c r="R1111" s="3" t="s">
        <v>8367</v>
      </c>
      <c r="S1111" s="23">
        <f t="shared" si="104"/>
        <v>42662.752199074079</v>
      </c>
      <c r="T1111" s="23">
        <f t="shared" si="105"/>
        <v>42692.793865740736</v>
      </c>
      <c r="U1111" s="3">
        <f t="shared" si="106"/>
        <v>2016</v>
      </c>
      <c r="V1111" s="25">
        <f t="shared" si="107"/>
        <v>42662.752199074079</v>
      </c>
    </row>
    <row r="1112" spans="1:22" ht="48" x14ac:dyDescent="0.2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3">
        <f t="shared" si="102"/>
        <v>0.51</v>
      </c>
      <c r="P1112" s="3">
        <f t="shared" si="103"/>
        <v>23.18</v>
      </c>
      <c r="Q1112" s="3" t="s">
        <v>8366</v>
      </c>
      <c r="R1112" s="3" t="s">
        <v>8367</v>
      </c>
      <c r="S1112" s="23">
        <f t="shared" si="104"/>
        <v>41220.933124999996</v>
      </c>
      <c r="T1112" s="23">
        <f t="shared" si="105"/>
        <v>41250.933124999996</v>
      </c>
      <c r="U1112" s="3">
        <f t="shared" si="106"/>
        <v>2012</v>
      </c>
      <c r="V1112" s="25">
        <f t="shared" si="107"/>
        <v>41220.933124999996</v>
      </c>
    </row>
    <row r="1113" spans="1:22" ht="48" x14ac:dyDescent="0.2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3">
        <f t="shared" si="102"/>
        <v>0.04</v>
      </c>
      <c r="P1113" s="3">
        <f t="shared" si="103"/>
        <v>1</v>
      </c>
      <c r="Q1113" s="3" t="s">
        <v>8366</v>
      </c>
      <c r="R1113" s="3" t="s">
        <v>8367</v>
      </c>
      <c r="S1113" s="23">
        <f t="shared" si="104"/>
        <v>42347.203587962969</v>
      </c>
      <c r="T1113" s="23">
        <f t="shared" si="105"/>
        <v>42377.203587962969</v>
      </c>
      <c r="U1113" s="3">
        <f t="shared" si="106"/>
        <v>2015</v>
      </c>
      <c r="V1113" s="25">
        <f t="shared" si="107"/>
        <v>42347.203587962969</v>
      </c>
    </row>
    <row r="1114" spans="1:22" ht="48" x14ac:dyDescent="0.2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3">
        <f t="shared" si="102"/>
        <v>35.54</v>
      </c>
      <c r="P1114" s="3">
        <f t="shared" si="103"/>
        <v>100.23</v>
      </c>
      <c r="Q1114" s="3" t="s">
        <v>8366</v>
      </c>
      <c r="R1114" s="3" t="s">
        <v>8367</v>
      </c>
      <c r="S1114" s="23">
        <f t="shared" si="104"/>
        <v>41963.759386574078</v>
      </c>
      <c r="T1114" s="23">
        <f t="shared" si="105"/>
        <v>42023.354166666672</v>
      </c>
      <c r="U1114" s="3">
        <f t="shared" si="106"/>
        <v>2014</v>
      </c>
      <c r="V1114" s="25">
        <f t="shared" si="107"/>
        <v>41963.759386574078</v>
      </c>
    </row>
    <row r="1115" spans="1:22" ht="48" x14ac:dyDescent="0.2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3">
        <f t="shared" si="102"/>
        <v>0.5</v>
      </c>
      <c r="P1115" s="3">
        <f t="shared" si="103"/>
        <v>5</v>
      </c>
      <c r="Q1115" s="3" t="s">
        <v>8366</v>
      </c>
      <c r="R1115" s="3" t="s">
        <v>8367</v>
      </c>
      <c r="S1115" s="23">
        <f t="shared" si="104"/>
        <v>41835.977083333331</v>
      </c>
      <c r="T1115" s="23">
        <f t="shared" si="105"/>
        <v>41865.977083333331</v>
      </c>
      <c r="U1115" s="3">
        <f t="shared" si="106"/>
        <v>2014</v>
      </c>
      <c r="V1115" s="25">
        <f t="shared" si="107"/>
        <v>41835.977083333331</v>
      </c>
    </row>
    <row r="1116" spans="1:22" ht="48" x14ac:dyDescent="0.2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3">
        <f t="shared" si="102"/>
        <v>0.17</v>
      </c>
      <c r="P1116" s="3">
        <f t="shared" si="103"/>
        <v>3.33</v>
      </c>
      <c r="Q1116" s="3" t="s">
        <v>8366</v>
      </c>
      <c r="R1116" s="3" t="s">
        <v>8367</v>
      </c>
      <c r="S1116" s="23">
        <f t="shared" si="104"/>
        <v>41526.345914351856</v>
      </c>
      <c r="T1116" s="23">
        <f t="shared" si="105"/>
        <v>41556.345914351856</v>
      </c>
      <c r="U1116" s="3">
        <f t="shared" si="106"/>
        <v>2013</v>
      </c>
      <c r="V1116" s="25">
        <f t="shared" si="107"/>
        <v>41526.345914351856</v>
      </c>
    </row>
    <row r="1117" spans="1:22" ht="64" x14ac:dyDescent="0.2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3">
        <f t="shared" si="102"/>
        <v>0.13</v>
      </c>
      <c r="P1117" s="3">
        <f t="shared" si="103"/>
        <v>13.25</v>
      </c>
      <c r="Q1117" s="3" t="s">
        <v>8366</v>
      </c>
      <c r="R1117" s="3" t="s">
        <v>8367</v>
      </c>
      <c r="S1117" s="23">
        <f t="shared" si="104"/>
        <v>42429.695543981477</v>
      </c>
      <c r="T1117" s="23">
        <f t="shared" si="105"/>
        <v>42459.653877314813</v>
      </c>
      <c r="U1117" s="3">
        <f t="shared" si="106"/>
        <v>2016</v>
      </c>
      <c r="V1117" s="25">
        <f t="shared" si="107"/>
        <v>42429.695543981477</v>
      </c>
    </row>
    <row r="1118" spans="1:22" ht="48" x14ac:dyDescent="0.2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3">
        <f t="shared" si="102"/>
        <v>0.04</v>
      </c>
      <c r="P1118" s="3">
        <f t="shared" si="103"/>
        <v>17.850000000000001</v>
      </c>
      <c r="Q1118" s="3" t="s">
        <v>8366</v>
      </c>
      <c r="R1118" s="3" t="s">
        <v>8367</v>
      </c>
      <c r="S1118" s="23">
        <f t="shared" si="104"/>
        <v>41009.847314814811</v>
      </c>
      <c r="T1118" s="23">
        <f t="shared" si="105"/>
        <v>41069.847314814811</v>
      </c>
      <c r="U1118" s="3">
        <f t="shared" si="106"/>
        <v>2012</v>
      </c>
      <c r="V1118" s="25">
        <f t="shared" si="107"/>
        <v>41009.847314814811</v>
      </c>
    </row>
    <row r="1119" spans="1:22" ht="48" x14ac:dyDescent="0.2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3">
        <f t="shared" si="102"/>
        <v>8.3000000000000007</v>
      </c>
      <c r="P1119" s="3">
        <f t="shared" si="103"/>
        <v>10.38</v>
      </c>
      <c r="Q1119" s="3" t="s">
        <v>8366</v>
      </c>
      <c r="R1119" s="3" t="s">
        <v>8367</v>
      </c>
      <c r="S1119" s="23">
        <f t="shared" si="104"/>
        <v>42333.598530092597</v>
      </c>
      <c r="T1119" s="23">
        <f t="shared" si="105"/>
        <v>42363.598530092597</v>
      </c>
      <c r="U1119" s="3">
        <f t="shared" si="106"/>
        <v>2015</v>
      </c>
      <c r="V1119" s="25">
        <f t="shared" si="107"/>
        <v>42333.598530092597</v>
      </c>
    </row>
    <row r="1120" spans="1:22" ht="48" x14ac:dyDescent="0.2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3">
        <f t="shared" si="102"/>
        <v>2.42</v>
      </c>
      <c r="P1120" s="3">
        <f t="shared" si="103"/>
        <v>36.33</v>
      </c>
      <c r="Q1120" s="3" t="s">
        <v>8366</v>
      </c>
      <c r="R1120" s="3" t="s">
        <v>8367</v>
      </c>
      <c r="S1120" s="23">
        <f t="shared" si="104"/>
        <v>41704.16642361111</v>
      </c>
      <c r="T1120" s="23">
        <f t="shared" si="105"/>
        <v>41734.124756944446</v>
      </c>
      <c r="U1120" s="3">
        <f t="shared" si="106"/>
        <v>2014</v>
      </c>
      <c r="V1120" s="25">
        <f t="shared" si="107"/>
        <v>41704.16642361111</v>
      </c>
    </row>
    <row r="1121" spans="1:22" ht="64" x14ac:dyDescent="0.2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3">
        <f t="shared" si="102"/>
        <v>0.24</v>
      </c>
      <c r="P1121" s="3">
        <f t="shared" si="103"/>
        <v>5</v>
      </c>
      <c r="Q1121" s="3" t="s">
        <v>8366</v>
      </c>
      <c r="R1121" s="3" t="s">
        <v>8367</v>
      </c>
      <c r="S1121" s="23">
        <f t="shared" si="104"/>
        <v>41722.792407407411</v>
      </c>
      <c r="T1121" s="23">
        <f t="shared" si="105"/>
        <v>41735.792407407411</v>
      </c>
      <c r="U1121" s="3">
        <f t="shared" si="106"/>
        <v>2014</v>
      </c>
      <c r="V1121" s="25">
        <f t="shared" si="107"/>
        <v>41722.792407407411</v>
      </c>
    </row>
    <row r="1122" spans="1:22" ht="48" x14ac:dyDescent="0.2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3">
        <f t="shared" si="102"/>
        <v>0</v>
      </c>
      <c r="P1122" s="3" t="e">
        <f t="shared" si="103"/>
        <v>#DIV/0!</v>
      </c>
      <c r="Q1122" s="3" t="s">
        <v>8366</v>
      </c>
      <c r="R1122" s="3" t="s">
        <v>8367</v>
      </c>
      <c r="S1122" s="23">
        <f t="shared" si="104"/>
        <v>40799.872685185182</v>
      </c>
      <c r="T1122" s="23">
        <f t="shared" si="105"/>
        <v>40844.872685185182</v>
      </c>
      <c r="U1122" s="3">
        <f t="shared" si="106"/>
        <v>2011</v>
      </c>
      <c r="V1122" s="25">
        <f t="shared" si="107"/>
        <v>40799.872685185182</v>
      </c>
    </row>
    <row r="1123" spans="1:22" ht="48" x14ac:dyDescent="0.2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3">
        <f t="shared" si="102"/>
        <v>0.01</v>
      </c>
      <c r="P1123" s="3">
        <f t="shared" si="103"/>
        <v>5.8</v>
      </c>
      <c r="Q1123" s="3" t="s">
        <v>8366</v>
      </c>
      <c r="R1123" s="3" t="s">
        <v>8367</v>
      </c>
      <c r="S1123" s="23">
        <f t="shared" si="104"/>
        <v>42412.934212962966</v>
      </c>
      <c r="T1123" s="23">
        <f t="shared" si="105"/>
        <v>42442.892546296294</v>
      </c>
      <c r="U1123" s="3">
        <f t="shared" si="106"/>
        <v>2016</v>
      </c>
      <c r="V1123" s="25">
        <f t="shared" si="107"/>
        <v>42412.934212962966</v>
      </c>
    </row>
    <row r="1124" spans="1:22" ht="64" x14ac:dyDescent="0.2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3">
        <f t="shared" si="102"/>
        <v>0</v>
      </c>
      <c r="P1124" s="3" t="e">
        <f t="shared" si="103"/>
        <v>#DIV/0!</v>
      </c>
      <c r="Q1124" s="3" t="s">
        <v>8366</v>
      </c>
      <c r="R1124" s="3" t="s">
        <v>8367</v>
      </c>
      <c r="S1124" s="23">
        <f t="shared" si="104"/>
        <v>41410.703993055555</v>
      </c>
      <c r="T1124" s="23">
        <f t="shared" si="105"/>
        <v>41424.703993055555</v>
      </c>
      <c r="U1124" s="3">
        <f t="shared" si="106"/>
        <v>2013</v>
      </c>
      <c r="V1124" s="25">
        <f t="shared" si="107"/>
        <v>41410.703993055555</v>
      </c>
    </row>
    <row r="1125" spans="1:22" ht="48" x14ac:dyDescent="0.2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3">
        <f t="shared" si="102"/>
        <v>0.22</v>
      </c>
      <c r="P1125" s="3">
        <f t="shared" si="103"/>
        <v>3.67</v>
      </c>
      <c r="Q1125" s="3" t="s">
        <v>8366</v>
      </c>
      <c r="R1125" s="3" t="s">
        <v>8367</v>
      </c>
      <c r="S1125" s="23">
        <f t="shared" si="104"/>
        <v>41718.5237037037</v>
      </c>
      <c r="T1125" s="23">
        <f t="shared" si="105"/>
        <v>41748.5237037037</v>
      </c>
      <c r="U1125" s="3">
        <f t="shared" si="106"/>
        <v>2014</v>
      </c>
      <c r="V1125" s="25">
        <f t="shared" si="107"/>
        <v>41718.5237037037</v>
      </c>
    </row>
    <row r="1126" spans="1:22" ht="48" x14ac:dyDescent="0.2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3">
        <f t="shared" si="102"/>
        <v>0.47</v>
      </c>
      <c r="P1126" s="3">
        <f t="shared" si="103"/>
        <v>60.71</v>
      </c>
      <c r="Q1126" s="3" t="s">
        <v>8366</v>
      </c>
      <c r="R1126" s="3" t="s">
        <v>8367</v>
      </c>
      <c r="S1126" s="23">
        <f t="shared" si="104"/>
        <v>42094.667256944449</v>
      </c>
      <c r="T1126" s="23">
        <f t="shared" si="105"/>
        <v>42124.667256944449</v>
      </c>
      <c r="U1126" s="3">
        <f t="shared" si="106"/>
        <v>2015</v>
      </c>
      <c r="V1126" s="25">
        <f t="shared" si="107"/>
        <v>42094.667256944449</v>
      </c>
    </row>
    <row r="1127" spans="1:22" ht="64" x14ac:dyDescent="0.2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3">
        <f t="shared" si="102"/>
        <v>0</v>
      </c>
      <c r="P1127" s="3" t="e">
        <f t="shared" si="103"/>
        <v>#DIV/0!</v>
      </c>
      <c r="Q1127" s="3" t="s">
        <v>8366</v>
      </c>
      <c r="R1127" s="3" t="s">
        <v>8368</v>
      </c>
      <c r="S1127" s="23">
        <f t="shared" si="104"/>
        <v>42212.624189814815</v>
      </c>
      <c r="T1127" s="23">
        <f t="shared" si="105"/>
        <v>42272.624189814815</v>
      </c>
      <c r="U1127" s="3">
        <f t="shared" si="106"/>
        <v>2015</v>
      </c>
      <c r="V1127" s="25">
        <f t="shared" si="107"/>
        <v>42212.624189814815</v>
      </c>
    </row>
    <row r="1128" spans="1:22" ht="48" x14ac:dyDescent="0.2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3">
        <f t="shared" si="102"/>
        <v>0.5</v>
      </c>
      <c r="P1128" s="3">
        <f t="shared" si="103"/>
        <v>5</v>
      </c>
      <c r="Q1128" s="3" t="s">
        <v>8366</v>
      </c>
      <c r="R1128" s="3" t="s">
        <v>8368</v>
      </c>
      <c r="S1128" s="23">
        <f t="shared" si="104"/>
        <v>42535.327476851846</v>
      </c>
      <c r="T1128" s="23">
        <f t="shared" si="105"/>
        <v>42565.327476851846</v>
      </c>
      <c r="U1128" s="3">
        <f t="shared" si="106"/>
        <v>2016</v>
      </c>
      <c r="V1128" s="25">
        <f t="shared" si="107"/>
        <v>42535.327476851846</v>
      </c>
    </row>
    <row r="1129" spans="1:22" ht="64" x14ac:dyDescent="0.2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3">
        <f t="shared" si="102"/>
        <v>1.67</v>
      </c>
      <c r="P1129" s="3">
        <f t="shared" si="103"/>
        <v>25.43</v>
      </c>
      <c r="Q1129" s="3" t="s">
        <v>8366</v>
      </c>
      <c r="R1129" s="3" t="s">
        <v>8368</v>
      </c>
      <c r="S1129" s="23">
        <f t="shared" si="104"/>
        <v>41926.854166666664</v>
      </c>
      <c r="T1129" s="23">
        <f t="shared" si="105"/>
        <v>41957.895833333328</v>
      </c>
      <c r="U1129" s="3">
        <f t="shared" si="106"/>
        <v>2014</v>
      </c>
      <c r="V1129" s="25">
        <f t="shared" si="107"/>
        <v>41926.854166666664</v>
      </c>
    </row>
    <row r="1130" spans="1:22" ht="18" x14ac:dyDescent="0.2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3">
        <f t="shared" si="102"/>
        <v>0.1</v>
      </c>
      <c r="P1130" s="3">
        <f t="shared" si="103"/>
        <v>1</v>
      </c>
      <c r="Q1130" s="3" t="s">
        <v>8366</v>
      </c>
      <c r="R1130" s="3" t="s">
        <v>8368</v>
      </c>
      <c r="S1130" s="23">
        <f t="shared" si="104"/>
        <v>41828.649502314816</v>
      </c>
      <c r="T1130" s="23">
        <f t="shared" si="105"/>
        <v>41858.649502314816</v>
      </c>
      <c r="U1130" s="3">
        <f t="shared" si="106"/>
        <v>2014</v>
      </c>
      <c r="V1130" s="25">
        <f t="shared" si="107"/>
        <v>41828.649502314816</v>
      </c>
    </row>
    <row r="1131" spans="1:22" ht="48" x14ac:dyDescent="0.2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3">
        <f t="shared" si="102"/>
        <v>0.11</v>
      </c>
      <c r="P1131" s="3">
        <f t="shared" si="103"/>
        <v>10.5</v>
      </c>
      <c r="Q1131" s="3" t="s">
        <v>8366</v>
      </c>
      <c r="R1131" s="3" t="s">
        <v>8368</v>
      </c>
      <c r="S1131" s="23">
        <f t="shared" si="104"/>
        <v>42496.264965277776</v>
      </c>
      <c r="T1131" s="23">
        <f t="shared" si="105"/>
        <v>42526.264965277776</v>
      </c>
      <c r="U1131" s="3">
        <f t="shared" si="106"/>
        <v>2016</v>
      </c>
      <c r="V1131" s="25">
        <f t="shared" si="107"/>
        <v>42496.264965277776</v>
      </c>
    </row>
    <row r="1132" spans="1:22" ht="48" x14ac:dyDescent="0.2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3">
        <f t="shared" si="102"/>
        <v>0.22</v>
      </c>
      <c r="P1132" s="3">
        <f t="shared" si="103"/>
        <v>3.67</v>
      </c>
      <c r="Q1132" s="3" t="s">
        <v>8366</v>
      </c>
      <c r="R1132" s="3" t="s">
        <v>8368</v>
      </c>
      <c r="S1132" s="23">
        <f t="shared" si="104"/>
        <v>41908.996527777781</v>
      </c>
      <c r="T1132" s="23">
        <f t="shared" si="105"/>
        <v>41969.038194444445</v>
      </c>
      <c r="U1132" s="3">
        <f t="shared" si="106"/>
        <v>2014</v>
      </c>
      <c r="V1132" s="25">
        <f t="shared" si="107"/>
        <v>41908.996527777781</v>
      </c>
    </row>
    <row r="1133" spans="1:22" ht="48" x14ac:dyDescent="0.2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3">
        <f t="shared" si="102"/>
        <v>0</v>
      </c>
      <c r="P1133" s="3" t="e">
        <f t="shared" si="103"/>
        <v>#DIV/0!</v>
      </c>
      <c r="Q1133" s="3" t="s">
        <v>8366</v>
      </c>
      <c r="R1133" s="3" t="s">
        <v>8368</v>
      </c>
      <c r="S1133" s="23">
        <f t="shared" si="104"/>
        <v>42332.908194444448</v>
      </c>
      <c r="T1133" s="23">
        <f t="shared" si="105"/>
        <v>42362.908194444448</v>
      </c>
      <c r="U1133" s="3">
        <f t="shared" si="106"/>
        <v>2015</v>
      </c>
      <c r="V1133" s="25">
        <f t="shared" si="107"/>
        <v>42332.908194444448</v>
      </c>
    </row>
    <row r="1134" spans="1:22" ht="48" x14ac:dyDescent="0.2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3">
        <f t="shared" si="102"/>
        <v>14.38</v>
      </c>
      <c r="P1134" s="3">
        <f t="shared" si="103"/>
        <v>110.62</v>
      </c>
      <c r="Q1134" s="3" t="s">
        <v>8366</v>
      </c>
      <c r="R1134" s="3" t="s">
        <v>8368</v>
      </c>
      <c r="S1134" s="23">
        <f t="shared" si="104"/>
        <v>42706.115405092598</v>
      </c>
      <c r="T1134" s="23">
        <f t="shared" si="105"/>
        <v>42736.115405092598</v>
      </c>
      <c r="U1134" s="3">
        <f t="shared" si="106"/>
        <v>2016</v>
      </c>
      <c r="V1134" s="25">
        <f t="shared" si="107"/>
        <v>42706.115405092598</v>
      </c>
    </row>
    <row r="1135" spans="1:22" ht="48" x14ac:dyDescent="0.2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3">
        <f t="shared" si="102"/>
        <v>0.67</v>
      </c>
      <c r="P1135" s="3">
        <f t="shared" si="103"/>
        <v>20</v>
      </c>
      <c r="Q1135" s="3" t="s">
        <v>8366</v>
      </c>
      <c r="R1135" s="3" t="s">
        <v>8368</v>
      </c>
      <c r="S1135" s="23">
        <f t="shared" si="104"/>
        <v>41821.407187500001</v>
      </c>
      <c r="T1135" s="23">
        <f t="shared" si="105"/>
        <v>41851.407187500001</v>
      </c>
      <c r="U1135" s="3">
        <f t="shared" si="106"/>
        <v>2014</v>
      </c>
      <c r="V1135" s="25">
        <f t="shared" si="107"/>
        <v>41821.407187500001</v>
      </c>
    </row>
    <row r="1136" spans="1:22" ht="48" x14ac:dyDescent="0.2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3">
        <f t="shared" si="102"/>
        <v>0</v>
      </c>
      <c r="P1136" s="3">
        <f t="shared" si="103"/>
        <v>1</v>
      </c>
      <c r="Q1136" s="3" t="s">
        <v>8366</v>
      </c>
      <c r="R1136" s="3" t="s">
        <v>8368</v>
      </c>
      <c r="S1136" s="23">
        <f t="shared" si="104"/>
        <v>41958.285046296296</v>
      </c>
      <c r="T1136" s="23">
        <f t="shared" si="105"/>
        <v>41972.189583333333</v>
      </c>
      <c r="U1136" s="3">
        <f t="shared" si="106"/>
        <v>2014</v>
      </c>
      <c r="V1136" s="25">
        <f t="shared" si="107"/>
        <v>41958.285046296296</v>
      </c>
    </row>
    <row r="1137" spans="1:22" ht="64" x14ac:dyDescent="0.2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3">
        <f t="shared" si="102"/>
        <v>5</v>
      </c>
      <c r="P1137" s="3">
        <f t="shared" si="103"/>
        <v>50</v>
      </c>
      <c r="Q1137" s="3" t="s">
        <v>8366</v>
      </c>
      <c r="R1137" s="3" t="s">
        <v>8368</v>
      </c>
      <c r="S1137" s="23">
        <f t="shared" si="104"/>
        <v>42558.989513888882</v>
      </c>
      <c r="T1137" s="23">
        <f t="shared" si="105"/>
        <v>42588.989513888882</v>
      </c>
      <c r="U1137" s="3">
        <f t="shared" si="106"/>
        <v>2016</v>
      </c>
      <c r="V1137" s="25">
        <f t="shared" si="107"/>
        <v>42558.989513888882</v>
      </c>
    </row>
    <row r="1138" spans="1:22" ht="48" x14ac:dyDescent="0.2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3">
        <f t="shared" si="102"/>
        <v>6.44</v>
      </c>
      <c r="P1138" s="3">
        <f t="shared" si="103"/>
        <v>45</v>
      </c>
      <c r="Q1138" s="3" t="s">
        <v>8366</v>
      </c>
      <c r="R1138" s="3" t="s">
        <v>8368</v>
      </c>
      <c r="S1138" s="23">
        <f t="shared" si="104"/>
        <v>42327.671631944439</v>
      </c>
      <c r="T1138" s="23">
        <f t="shared" si="105"/>
        <v>42357.671631944439</v>
      </c>
      <c r="U1138" s="3">
        <f t="shared" si="106"/>
        <v>2015</v>
      </c>
      <c r="V1138" s="25">
        <f t="shared" si="107"/>
        <v>42327.671631944439</v>
      </c>
    </row>
    <row r="1139" spans="1:22" ht="48" x14ac:dyDescent="0.2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3">
        <f t="shared" si="102"/>
        <v>39.5</v>
      </c>
      <c r="P1139" s="3">
        <f t="shared" si="103"/>
        <v>253.21</v>
      </c>
      <c r="Q1139" s="3" t="s">
        <v>8366</v>
      </c>
      <c r="R1139" s="3" t="s">
        <v>8368</v>
      </c>
      <c r="S1139" s="23">
        <f t="shared" si="104"/>
        <v>42453.819687499999</v>
      </c>
      <c r="T1139" s="23">
        <f t="shared" si="105"/>
        <v>42483.819687499999</v>
      </c>
      <c r="U1139" s="3">
        <f t="shared" si="106"/>
        <v>2016</v>
      </c>
      <c r="V1139" s="25">
        <f t="shared" si="107"/>
        <v>42453.819687499999</v>
      </c>
    </row>
    <row r="1140" spans="1:22" ht="48" x14ac:dyDescent="0.2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3">
        <f t="shared" si="102"/>
        <v>0.36</v>
      </c>
      <c r="P1140" s="3">
        <f t="shared" si="103"/>
        <v>31.25</v>
      </c>
      <c r="Q1140" s="3" t="s">
        <v>8366</v>
      </c>
      <c r="R1140" s="3" t="s">
        <v>8368</v>
      </c>
      <c r="S1140" s="23">
        <f t="shared" si="104"/>
        <v>42736.9066087963</v>
      </c>
      <c r="T1140" s="23">
        <f t="shared" si="105"/>
        <v>42756.9066087963</v>
      </c>
      <c r="U1140" s="3">
        <f t="shared" si="106"/>
        <v>2017</v>
      </c>
      <c r="V1140" s="25">
        <f t="shared" si="107"/>
        <v>42736.9066087963</v>
      </c>
    </row>
    <row r="1141" spans="1:22" ht="48" x14ac:dyDescent="0.2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3">
        <f t="shared" si="102"/>
        <v>0.06</v>
      </c>
      <c r="P1141" s="3">
        <f t="shared" si="103"/>
        <v>5</v>
      </c>
      <c r="Q1141" s="3" t="s">
        <v>8366</v>
      </c>
      <c r="R1141" s="3" t="s">
        <v>8368</v>
      </c>
      <c r="S1141" s="23">
        <f t="shared" si="104"/>
        <v>41975.347523148142</v>
      </c>
      <c r="T1141" s="23">
        <f t="shared" si="105"/>
        <v>42005.347523148142</v>
      </c>
      <c r="U1141" s="3">
        <f t="shared" si="106"/>
        <v>2014</v>
      </c>
      <c r="V1141" s="25">
        <f t="shared" si="107"/>
        <v>41975.347523148142</v>
      </c>
    </row>
    <row r="1142" spans="1:22" ht="48" x14ac:dyDescent="0.2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3">
        <f t="shared" si="102"/>
        <v>0</v>
      </c>
      <c r="P1142" s="3" t="e">
        <f t="shared" si="103"/>
        <v>#DIV/0!</v>
      </c>
      <c r="Q1142" s="3" t="s">
        <v>8366</v>
      </c>
      <c r="R1142" s="3" t="s">
        <v>8368</v>
      </c>
      <c r="S1142" s="23">
        <f t="shared" si="104"/>
        <v>42192.462048611109</v>
      </c>
      <c r="T1142" s="23">
        <f t="shared" si="105"/>
        <v>42222.462048611109</v>
      </c>
      <c r="U1142" s="3">
        <f t="shared" si="106"/>
        <v>2015</v>
      </c>
      <c r="V1142" s="25">
        <f t="shared" si="107"/>
        <v>42192.462048611109</v>
      </c>
    </row>
    <row r="1143" spans="1:22" ht="18" x14ac:dyDescent="0.2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3">
        <f t="shared" si="102"/>
        <v>0</v>
      </c>
      <c r="P1143" s="3" t="e">
        <f t="shared" si="103"/>
        <v>#DIV/0!</v>
      </c>
      <c r="Q1143" s="3" t="s">
        <v>8366</v>
      </c>
      <c r="R1143" s="3" t="s">
        <v>8368</v>
      </c>
      <c r="S1143" s="23">
        <f t="shared" si="104"/>
        <v>42164.699652777781</v>
      </c>
      <c r="T1143" s="23">
        <f t="shared" si="105"/>
        <v>42194.699652777781</v>
      </c>
      <c r="U1143" s="3">
        <f t="shared" si="106"/>
        <v>2015</v>
      </c>
      <c r="V1143" s="25">
        <f t="shared" si="107"/>
        <v>42164.699652777781</v>
      </c>
    </row>
    <row r="1144" spans="1:22" ht="48" x14ac:dyDescent="0.2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3">
        <f t="shared" si="102"/>
        <v>0</v>
      </c>
      <c r="P1144" s="3" t="e">
        <f t="shared" si="103"/>
        <v>#DIV/0!</v>
      </c>
      <c r="Q1144" s="3" t="s">
        <v>8366</v>
      </c>
      <c r="R1144" s="3" t="s">
        <v>8368</v>
      </c>
      <c r="S1144" s="23">
        <f t="shared" si="104"/>
        <v>42022.006099537044</v>
      </c>
      <c r="T1144" s="23">
        <f t="shared" si="105"/>
        <v>42052.006099537044</v>
      </c>
      <c r="U1144" s="3">
        <f t="shared" si="106"/>
        <v>2015</v>
      </c>
      <c r="V1144" s="25">
        <f t="shared" si="107"/>
        <v>42022.006099537044</v>
      </c>
    </row>
    <row r="1145" spans="1:22" ht="48" x14ac:dyDescent="0.2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3">
        <f t="shared" si="102"/>
        <v>0.41</v>
      </c>
      <c r="P1145" s="3">
        <f t="shared" si="103"/>
        <v>23.25</v>
      </c>
      <c r="Q1145" s="3" t="s">
        <v>8366</v>
      </c>
      <c r="R1145" s="3" t="s">
        <v>8368</v>
      </c>
      <c r="S1145" s="23">
        <f t="shared" si="104"/>
        <v>42325.19358796296</v>
      </c>
      <c r="T1145" s="23">
        <f t="shared" si="105"/>
        <v>42355.19358796296</v>
      </c>
      <c r="U1145" s="3">
        <f t="shared" si="106"/>
        <v>2015</v>
      </c>
      <c r="V1145" s="25">
        <f t="shared" si="107"/>
        <v>42325.19358796296</v>
      </c>
    </row>
    <row r="1146" spans="1:22" ht="48" x14ac:dyDescent="0.2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3">
        <f t="shared" si="102"/>
        <v>0</v>
      </c>
      <c r="P1146" s="3" t="e">
        <f t="shared" si="103"/>
        <v>#DIV/0!</v>
      </c>
      <c r="Q1146" s="3" t="s">
        <v>8366</v>
      </c>
      <c r="R1146" s="3" t="s">
        <v>8368</v>
      </c>
      <c r="S1146" s="23">
        <f t="shared" si="104"/>
        <v>42093.181944444441</v>
      </c>
      <c r="T1146" s="23">
        <f t="shared" si="105"/>
        <v>42123.181944444441</v>
      </c>
      <c r="U1146" s="3">
        <f t="shared" si="106"/>
        <v>2015</v>
      </c>
      <c r="V1146" s="25">
        <f t="shared" si="107"/>
        <v>42093.181944444441</v>
      </c>
    </row>
    <row r="1147" spans="1:22" ht="48" x14ac:dyDescent="0.2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3">
        <f t="shared" si="102"/>
        <v>0.13</v>
      </c>
      <c r="P1147" s="3">
        <f t="shared" si="103"/>
        <v>100</v>
      </c>
      <c r="Q1147" s="3" t="s">
        <v>8369</v>
      </c>
      <c r="R1147" s="3" t="s">
        <v>8370</v>
      </c>
      <c r="S1147" s="23">
        <f t="shared" si="104"/>
        <v>41854.747592592597</v>
      </c>
      <c r="T1147" s="23">
        <f t="shared" si="105"/>
        <v>41914.747592592597</v>
      </c>
      <c r="U1147" s="3">
        <f t="shared" si="106"/>
        <v>2014</v>
      </c>
      <c r="V1147" s="25">
        <f t="shared" si="107"/>
        <v>41854.747592592597</v>
      </c>
    </row>
    <row r="1148" spans="1:22" ht="48" x14ac:dyDescent="0.2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3">
        <f t="shared" si="102"/>
        <v>8.83</v>
      </c>
      <c r="P1148" s="3">
        <f t="shared" si="103"/>
        <v>44.17</v>
      </c>
      <c r="Q1148" s="3" t="s">
        <v>8369</v>
      </c>
      <c r="R1148" s="3" t="s">
        <v>8370</v>
      </c>
      <c r="S1148" s="23">
        <f t="shared" si="104"/>
        <v>41723.9533912037</v>
      </c>
      <c r="T1148" s="23">
        <f t="shared" si="105"/>
        <v>41761.9533912037</v>
      </c>
      <c r="U1148" s="3">
        <f t="shared" si="106"/>
        <v>2014</v>
      </c>
      <c r="V1148" s="25">
        <f t="shared" si="107"/>
        <v>41723.9533912037</v>
      </c>
    </row>
    <row r="1149" spans="1:22" ht="48" x14ac:dyDescent="0.2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3">
        <f t="shared" si="102"/>
        <v>0</v>
      </c>
      <c r="P1149" s="3" t="e">
        <f t="shared" si="103"/>
        <v>#DIV/0!</v>
      </c>
      <c r="Q1149" s="3" t="s">
        <v>8369</v>
      </c>
      <c r="R1149" s="3" t="s">
        <v>8370</v>
      </c>
      <c r="S1149" s="23">
        <f t="shared" si="104"/>
        <v>41871.972025462965</v>
      </c>
      <c r="T1149" s="23">
        <f t="shared" si="105"/>
        <v>41931.972025462965</v>
      </c>
      <c r="U1149" s="3">
        <f t="shared" si="106"/>
        <v>2014</v>
      </c>
      <c r="V1149" s="25">
        <f t="shared" si="107"/>
        <v>41871.972025462965</v>
      </c>
    </row>
    <row r="1150" spans="1:22" ht="32" x14ac:dyDescent="0.2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3">
        <f t="shared" si="102"/>
        <v>0.49</v>
      </c>
      <c r="P1150" s="3">
        <f t="shared" si="103"/>
        <v>24.33</v>
      </c>
      <c r="Q1150" s="3" t="s">
        <v>8369</v>
      </c>
      <c r="R1150" s="3" t="s">
        <v>8370</v>
      </c>
      <c r="S1150" s="23">
        <f t="shared" si="104"/>
        <v>42675.171076388884</v>
      </c>
      <c r="T1150" s="23">
        <f t="shared" si="105"/>
        <v>42705.212743055556</v>
      </c>
      <c r="U1150" s="3">
        <f t="shared" si="106"/>
        <v>2016</v>
      </c>
      <c r="V1150" s="25">
        <f t="shared" si="107"/>
        <v>42675.171076388884</v>
      </c>
    </row>
    <row r="1151" spans="1:22" ht="32" x14ac:dyDescent="0.2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3">
        <f t="shared" si="102"/>
        <v>0.15</v>
      </c>
      <c r="P1151" s="3">
        <f t="shared" si="103"/>
        <v>37.5</v>
      </c>
      <c r="Q1151" s="3" t="s">
        <v>8369</v>
      </c>
      <c r="R1151" s="3" t="s">
        <v>8370</v>
      </c>
      <c r="S1151" s="23">
        <f t="shared" si="104"/>
        <v>42507.71025462963</v>
      </c>
      <c r="T1151" s="23">
        <f t="shared" si="105"/>
        <v>42537.71025462963</v>
      </c>
      <c r="U1151" s="3">
        <f t="shared" si="106"/>
        <v>2016</v>
      </c>
      <c r="V1151" s="25">
        <f t="shared" si="107"/>
        <v>42507.71025462963</v>
      </c>
    </row>
    <row r="1152" spans="1:22" ht="32" x14ac:dyDescent="0.2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3">
        <f t="shared" si="102"/>
        <v>10.08</v>
      </c>
      <c r="P1152" s="3">
        <f t="shared" si="103"/>
        <v>42</v>
      </c>
      <c r="Q1152" s="3" t="s">
        <v>8369</v>
      </c>
      <c r="R1152" s="3" t="s">
        <v>8370</v>
      </c>
      <c r="S1152" s="23">
        <f t="shared" si="104"/>
        <v>42317.954571759255</v>
      </c>
      <c r="T1152" s="23">
        <f t="shared" si="105"/>
        <v>42377.954571759255</v>
      </c>
      <c r="U1152" s="3">
        <f t="shared" si="106"/>
        <v>2015</v>
      </c>
      <c r="V1152" s="25">
        <f t="shared" si="107"/>
        <v>42317.954571759255</v>
      </c>
    </row>
    <row r="1153" spans="1:22" ht="64" x14ac:dyDescent="0.2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3">
        <f t="shared" si="102"/>
        <v>0</v>
      </c>
      <c r="P1153" s="3" t="e">
        <f t="shared" si="103"/>
        <v>#DIV/0!</v>
      </c>
      <c r="Q1153" s="3" t="s">
        <v>8369</v>
      </c>
      <c r="R1153" s="3" t="s">
        <v>8370</v>
      </c>
      <c r="S1153" s="23">
        <f t="shared" si="104"/>
        <v>42224.102581018517</v>
      </c>
      <c r="T1153" s="23">
        <f t="shared" si="105"/>
        <v>42254.102581018517</v>
      </c>
      <c r="U1153" s="3">
        <f t="shared" si="106"/>
        <v>2015</v>
      </c>
      <c r="V1153" s="25">
        <f t="shared" si="107"/>
        <v>42224.102581018517</v>
      </c>
    </row>
    <row r="1154" spans="1:22" ht="18" x14ac:dyDescent="0.2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3">
        <f t="shared" si="102"/>
        <v>5.69</v>
      </c>
      <c r="P1154" s="3">
        <f t="shared" si="103"/>
        <v>60.73</v>
      </c>
      <c r="Q1154" s="3" t="s">
        <v>8369</v>
      </c>
      <c r="R1154" s="3" t="s">
        <v>8370</v>
      </c>
      <c r="S1154" s="23">
        <f t="shared" si="104"/>
        <v>42109.709629629629</v>
      </c>
      <c r="T1154" s="23">
        <f t="shared" si="105"/>
        <v>42139.709629629629</v>
      </c>
      <c r="U1154" s="3">
        <f t="shared" si="106"/>
        <v>2015</v>
      </c>
      <c r="V1154" s="25">
        <f t="shared" si="107"/>
        <v>42109.709629629629</v>
      </c>
    </row>
    <row r="1155" spans="1:22" ht="32" x14ac:dyDescent="0.2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3">
        <f t="shared" ref="O1155:O1218" si="108">ROUND((E1155/D1155)*100,2)</f>
        <v>0.63</v>
      </c>
      <c r="P1155" s="3">
        <f t="shared" ref="P1155:P1218" si="109">ROUND(E1155/L1155,2)</f>
        <v>50</v>
      </c>
      <c r="Q1155" s="3" t="s">
        <v>8369</v>
      </c>
      <c r="R1155" s="3" t="s">
        <v>8370</v>
      </c>
      <c r="S1155" s="23">
        <f t="shared" ref="S1155:S1218" si="110">(((J1155/60)/60)/24)+DATE(1970,1,1)</f>
        <v>42143.714178240742</v>
      </c>
      <c r="T1155" s="23">
        <f t="shared" ref="T1155:T1218" si="111">(((I1155/60)/60)/24)+DATE(1970,1,1)</f>
        <v>42173.714178240742</v>
      </c>
      <c r="U1155" s="3">
        <f t="shared" ref="U1155:U1218" si="112">YEAR(S1155)</f>
        <v>2015</v>
      </c>
      <c r="V1155" s="25">
        <f t="shared" ref="V1155:V1218" si="113">S1155</f>
        <v>42143.714178240742</v>
      </c>
    </row>
    <row r="1156" spans="1:22" ht="48" x14ac:dyDescent="0.2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3">
        <f t="shared" si="108"/>
        <v>6.5</v>
      </c>
      <c r="P1156" s="3">
        <f t="shared" si="109"/>
        <v>108.33</v>
      </c>
      <c r="Q1156" s="3" t="s">
        <v>8369</v>
      </c>
      <c r="R1156" s="3" t="s">
        <v>8370</v>
      </c>
      <c r="S1156" s="23">
        <f t="shared" si="110"/>
        <v>42223.108865740738</v>
      </c>
      <c r="T1156" s="23">
        <f t="shared" si="111"/>
        <v>42253.108865740738</v>
      </c>
      <c r="U1156" s="3">
        <f t="shared" si="112"/>
        <v>2015</v>
      </c>
      <c r="V1156" s="25">
        <f t="shared" si="113"/>
        <v>42223.108865740738</v>
      </c>
    </row>
    <row r="1157" spans="1:22" ht="48" x14ac:dyDescent="0.2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3">
        <f t="shared" si="108"/>
        <v>0.75</v>
      </c>
      <c r="P1157" s="3">
        <f t="shared" si="109"/>
        <v>23.5</v>
      </c>
      <c r="Q1157" s="3" t="s">
        <v>8369</v>
      </c>
      <c r="R1157" s="3" t="s">
        <v>8370</v>
      </c>
      <c r="S1157" s="23">
        <f t="shared" si="110"/>
        <v>41835.763981481483</v>
      </c>
      <c r="T1157" s="23">
        <f t="shared" si="111"/>
        <v>41865.763981481483</v>
      </c>
      <c r="U1157" s="3">
        <f t="shared" si="112"/>
        <v>2014</v>
      </c>
      <c r="V1157" s="25">
        <f t="shared" si="113"/>
        <v>41835.763981481483</v>
      </c>
    </row>
    <row r="1158" spans="1:22" ht="48" x14ac:dyDescent="0.2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3">
        <f t="shared" si="108"/>
        <v>0</v>
      </c>
      <c r="P1158" s="3" t="e">
        <f t="shared" si="109"/>
        <v>#DIV/0!</v>
      </c>
      <c r="Q1158" s="3" t="s">
        <v>8369</v>
      </c>
      <c r="R1158" s="3" t="s">
        <v>8370</v>
      </c>
      <c r="S1158" s="23">
        <f t="shared" si="110"/>
        <v>42029.07131944444</v>
      </c>
      <c r="T1158" s="23">
        <f t="shared" si="111"/>
        <v>42059.07131944444</v>
      </c>
      <c r="U1158" s="3">
        <f t="shared" si="112"/>
        <v>2015</v>
      </c>
      <c r="V1158" s="25">
        <f t="shared" si="113"/>
        <v>42029.07131944444</v>
      </c>
    </row>
    <row r="1159" spans="1:22" ht="48" x14ac:dyDescent="0.2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3">
        <f t="shared" si="108"/>
        <v>1.51</v>
      </c>
      <c r="P1159" s="3">
        <f t="shared" si="109"/>
        <v>50.33</v>
      </c>
      <c r="Q1159" s="3" t="s">
        <v>8369</v>
      </c>
      <c r="R1159" s="3" t="s">
        <v>8370</v>
      </c>
      <c r="S1159" s="23">
        <f t="shared" si="110"/>
        <v>41918.628240740742</v>
      </c>
      <c r="T1159" s="23">
        <f t="shared" si="111"/>
        <v>41978.669907407413</v>
      </c>
      <c r="U1159" s="3">
        <f t="shared" si="112"/>
        <v>2014</v>
      </c>
      <c r="V1159" s="25">
        <f t="shared" si="113"/>
        <v>41918.628240740742</v>
      </c>
    </row>
    <row r="1160" spans="1:22" ht="48" x14ac:dyDescent="0.2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3">
        <f t="shared" si="108"/>
        <v>0.47</v>
      </c>
      <c r="P1160" s="3">
        <f t="shared" si="109"/>
        <v>11.67</v>
      </c>
      <c r="Q1160" s="3" t="s">
        <v>8369</v>
      </c>
      <c r="R1160" s="3" t="s">
        <v>8370</v>
      </c>
      <c r="S1160" s="23">
        <f t="shared" si="110"/>
        <v>41952.09175925926</v>
      </c>
      <c r="T1160" s="23">
        <f t="shared" si="111"/>
        <v>41982.09175925926</v>
      </c>
      <c r="U1160" s="3">
        <f t="shared" si="112"/>
        <v>2014</v>
      </c>
      <c r="V1160" s="25">
        <f t="shared" si="113"/>
        <v>41952.09175925926</v>
      </c>
    </row>
    <row r="1161" spans="1:22" ht="48" x14ac:dyDescent="0.2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3">
        <f t="shared" si="108"/>
        <v>0</v>
      </c>
      <c r="P1161" s="3" t="e">
        <f t="shared" si="109"/>
        <v>#DIV/0!</v>
      </c>
      <c r="Q1161" s="3" t="s">
        <v>8369</v>
      </c>
      <c r="R1161" s="3" t="s">
        <v>8370</v>
      </c>
      <c r="S1161" s="23">
        <f t="shared" si="110"/>
        <v>42154.726446759261</v>
      </c>
      <c r="T1161" s="23">
        <f t="shared" si="111"/>
        <v>42185.65625</v>
      </c>
      <c r="U1161" s="3">
        <f t="shared" si="112"/>
        <v>2015</v>
      </c>
      <c r="V1161" s="25">
        <f t="shared" si="113"/>
        <v>42154.726446759261</v>
      </c>
    </row>
    <row r="1162" spans="1:22" ht="48" x14ac:dyDescent="0.2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3">
        <f t="shared" si="108"/>
        <v>3.85</v>
      </c>
      <c r="P1162" s="3">
        <f t="shared" si="109"/>
        <v>60.79</v>
      </c>
      <c r="Q1162" s="3" t="s">
        <v>8369</v>
      </c>
      <c r="R1162" s="3" t="s">
        <v>8370</v>
      </c>
      <c r="S1162" s="23">
        <f t="shared" si="110"/>
        <v>42061.154930555553</v>
      </c>
      <c r="T1162" s="23">
        <f t="shared" si="111"/>
        <v>42091.113263888896</v>
      </c>
      <c r="U1162" s="3">
        <f t="shared" si="112"/>
        <v>2015</v>
      </c>
      <c r="V1162" s="25">
        <f t="shared" si="113"/>
        <v>42061.154930555553</v>
      </c>
    </row>
    <row r="1163" spans="1:22" ht="48" x14ac:dyDescent="0.2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3">
        <f t="shared" si="108"/>
        <v>0</v>
      </c>
      <c r="P1163" s="3" t="e">
        <f t="shared" si="109"/>
        <v>#DIV/0!</v>
      </c>
      <c r="Q1163" s="3" t="s">
        <v>8369</v>
      </c>
      <c r="R1163" s="3" t="s">
        <v>8370</v>
      </c>
      <c r="S1163" s="23">
        <f t="shared" si="110"/>
        <v>42122.629502314812</v>
      </c>
      <c r="T1163" s="23">
        <f t="shared" si="111"/>
        <v>42143.629502314812</v>
      </c>
      <c r="U1163" s="3">
        <f t="shared" si="112"/>
        <v>2015</v>
      </c>
      <c r="V1163" s="25">
        <f t="shared" si="113"/>
        <v>42122.629502314812</v>
      </c>
    </row>
    <row r="1164" spans="1:22" ht="64" x14ac:dyDescent="0.2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3">
        <f t="shared" si="108"/>
        <v>0.06</v>
      </c>
      <c r="P1164" s="3">
        <f t="shared" si="109"/>
        <v>17.5</v>
      </c>
      <c r="Q1164" s="3" t="s">
        <v>8369</v>
      </c>
      <c r="R1164" s="3" t="s">
        <v>8370</v>
      </c>
      <c r="S1164" s="23">
        <f t="shared" si="110"/>
        <v>41876.683611111112</v>
      </c>
      <c r="T1164" s="23">
        <f t="shared" si="111"/>
        <v>41907.683611111112</v>
      </c>
      <c r="U1164" s="3">
        <f t="shared" si="112"/>
        <v>2014</v>
      </c>
      <c r="V1164" s="25">
        <f t="shared" si="113"/>
        <v>41876.683611111112</v>
      </c>
    </row>
    <row r="1165" spans="1:22" ht="48" x14ac:dyDescent="0.2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3">
        <f t="shared" si="108"/>
        <v>0</v>
      </c>
      <c r="P1165" s="3" t="e">
        <f t="shared" si="109"/>
        <v>#DIV/0!</v>
      </c>
      <c r="Q1165" s="3" t="s">
        <v>8369</v>
      </c>
      <c r="R1165" s="3" t="s">
        <v>8370</v>
      </c>
      <c r="S1165" s="23">
        <f t="shared" si="110"/>
        <v>41830.723611111112</v>
      </c>
      <c r="T1165" s="23">
        <f t="shared" si="111"/>
        <v>41860.723611111112</v>
      </c>
      <c r="U1165" s="3">
        <f t="shared" si="112"/>
        <v>2014</v>
      </c>
      <c r="V1165" s="25">
        <f t="shared" si="113"/>
        <v>41830.723611111112</v>
      </c>
    </row>
    <row r="1166" spans="1:22" ht="64" x14ac:dyDescent="0.2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3">
        <f t="shared" si="108"/>
        <v>0</v>
      </c>
      <c r="P1166" s="3" t="e">
        <f t="shared" si="109"/>
        <v>#DIV/0!</v>
      </c>
      <c r="Q1166" s="3" t="s">
        <v>8369</v>
      </c>
      <c r="R1166" s="3" t="s">
        <v>8370</v>
      </c>
      <c r="S1166" s="23">
        <f t="shared" si="110"/>
        <v>42509.724328703705</v>
      </c>
      <c r="T1166" s="23">
        <f t="shared" si="111"/>
        <v>42539.724328703705</v>
      </c>
      <c r="U1166" s="3">
        <f t="shared" si="112"/>
        <v>2016</v>
      </c>
      <c r="V1166" s="25">
        <f t="shared" si="113"/>
        <v>42509.724328703705</v>
      </c>
    </row>
    <row r="1167" spans="1:22" ht="48" x14ac:dyDescent="0.2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3">
        <f t="shared" si="108"/>
        <v>20.71</v>
      </c>
      <c r="P1167" s="3">
        <f t="shared" si="109"/>
        <v>82.82</v>
      </c>
      <c r="Q1167" s="3" t="s">
        <v>8369</v>
      </c>
      <c r="R1167" s="3" t="s">
        <v>8370</v>
      </c>
      <c r="S1167" s="23">
        <f t="shared" si="110"/>
        <v>41792.214467592588</v>
      </c>
      <c r="T1167" s="23">
        <f t="shared" si="111"/>
        <v>41826.214467592588</v>
      </c>
      <c r="U1167" s="3">
        <f t="shared" si="112"/>
        <v>2014</v>
      </c>
      <c r="V1167" s="25">
        <f t="shared" si="113"/>
        <v>41792.214467592588</v>
      </c>
    </row>
    <row r="1168" spans="1:22" ht="48" x14ac:dyDescent="0.2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3">
        <f t="shared" si="108"/>
        <v>19.14</v>
      </c>
      <c r="P1168" s="3">
        <f t="shared" si="109"/>
        <v>358.88</v>
      </c>
      <c r="Q1168" s="3" t="s">
        <v>8369</v>
      </c>
      <c r="R1168" s="3" t="s">
        <v>8370</v>
      </c>
      <c r="S1168" s="23">
        <f t="shared" si="110"/>
        <v>42150.485439814816</v>
      </c>
      <c r="T1168" s="23">
        <f t="shared" si="111"/>
        <v>42181.166666666672</v>
      </c>
      <c r="U1168" s="3">
        <f t="shared" si="112"/>
        <v>2015</v>
      </c>
      <c r="V1168" s="25">
        <f t="shared" si="113"/>
        <v>42150.485439814816</v>
      </c>
    </row>
    <row r="1169" spans="1:22" ht="48" x14ac:dyDescent="0.2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3">
        <f t="shared" si="108"/>
        <v>1.63</v>
      </c>
      <c r="P1169" s="3">
        <f t="shared" si="109"/>
        <v>61.19</v>
      </c>
      <c r="Q1169" s="3" t="s">
        <v>8369</v>
      </c>
      <c r="R1169" s="3" t="s">
        <v>8370</v>
      </c>
      <c r="S1169" s="23">
        <f t="shared" si="110"/>
        <v>41863.734895833331</v>
      </c>
      <c r="T1169" s="23">
        <f t="shared" si="111"/>
        <v>41894.734895833331</v>
      </c>
      <c r="U1169" s="3">
        <f t="shared" si="112"/>
        <v>2014</v>
      </c>
      <c r="V1169" s="25">
        <f t="shared" si="113"/>
        <v>41863.734895833331</v>
      </c>
    </row>
    <row r="1170" spans="1:22" ht="48" x14ac:dyDescent="0.2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3">
        <f t="shared" si="108"/>
        <v>5.67</v>
      </c>
      <c r="P1170" s="3">
        <f t="shared" si="109"/>
        <v>340</v>
      </c>
      <c r="Q1170" s="3" t="s">
        <v>8369</v>
      </c>
      <c r="R1170" s="3" t="s">
        <v>8370</v>
      </c>
      <c r="S1170" s="23">
        <f t="shared" si="110"/>
        <v>42605.053993055553</v>
      </c>
      <c r="T1170" s="23">
        <f t="shared" si="111"/>
        <v>42635.053993055553</v>
      </c>
      <c r="U1170" s="3">
        <f t="shared" si="112"/>
        <v>2016</v>
      </c>
      <c r="V1170" s="25">
        <f t="shared" si="113"/>
        <v>42605.053993055553</v>
      </c>
    </row>
    <row r="1171" spans="1:22" ht="48" x14ac:dyDescent="0.2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3">
        <f t="shared" si="108"/>
        <v>0.17</v>
      </c>
      <c r="P1171" s="3">
        <f t="shared" si="109"/>
        <v>5.67</v>
      </c>
      <c r="Q1171" s="3" t="s">
        <v>8369</v>
      </c>
      <c r="R1171" s="3" t="s">
        <v>8370</v>
      </c>
      <c r="S1171" s="23">
        <f t="shared" si="110"/>
        <v>42027.353738425925</v>
      </c>
      <c r="T1171" s="23">
        <f t="shared" si="111"/>
        <v>42057.353738425925</v>
      </c>
      <c r="U1171" s="3">
        <f t="shared" si="112"/>
        <v>2015</v>
      </c>
      <c r="V1171" s="25">
        <f t="shared" si="113"/>
        <v>42027.353738425925</v>
      </c>
    </row>
    <row r="1172" spans="1:22" ht="48" x14ac:dyDescent="0.2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3">
        <f t="shared" si="108"/>
        <v>0.4</v>
      </c>
      <c r="P1172" s="3">
        <f t="shared" si="109"/>
        <v>50</v>
      </c>
      <c r="Q1172" s="3" t="s">
        <v>8369</v>
      </c>
      <c r="R1172" s="3" t="s">
        <v>8370</v>
      </c>
      <c r="S1172" s="23">
        <f t="shared" si="110"/>
        <v>42124.893182870372</v>
      </c>
      <c r="T1172" s="23">
        <f t="shared" si="111"/>
        <v>42154.893182870372</v>
      </c>
      <c r="U1172" s="3">
        <f t="shared" si="112"/>
        <v>2015</v>
      </c>
      <c r="V1172" s="25">
        <f t="shared" si="113"/>
        <v>42124.893182870372</v>
      </c>
    </row>
    <row r="1173" spans="1:22" ht="48" x14ac:dyDescent="0.2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3">
        <f t="shared" si="108"/>
        <v>0.1</v>
      </c>
      <c r="P1173" s="3">
        <f t="shared" si="109"/>
        <v>25</v>
      </c>
      <c r="Q1173" s="3" t="s">
        <v>8369</v>
      </c>
      <c r="R1173" s="3" t="s">
        <v>8370</v>
      </c>
      <c r="S1173" s="23">
        <f t="shared" si="110"/>
        <v>41938.804710648146</v>
      </c>
      <c r="T1173" s="23">
        <f t="shared" si="111"/>
        <v>41956.846377314811</v>
      </c>
      <c r="U1173" s="3">
        <f t="shared" si="112"/>
        <v>2014</v>
      </c>
      <c r="V1173" s="25">
        <f t="shared" si="113"/>
        <v>41938.804710648146</v>
      </c>
    </row>
    <row r="1174" spans="1:22" ht="32" x14ac:dyDescent="0.2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3">
        <f t="shared" si="108"/>
        <v>0</v>
      </c>
      <c r="P1174" s="3" t="e">
        <f t="shared" si="109"/>
        <v>#DIV/0!</v>
      </c>
      <c r="Q1174" s="3" t="s">
        <v>8369</v>
      </c>
      <c r="R1174" s="3" t="s">
        <v>8370</v>
      </c>
      <c r="S1174" s="23">
        <f t="shared" si="110"/>
        <v>41841.682314814818</v>
      </c>
      <c r="T1174" s="23">
        <f t="shared" si="111"/>
        <v>41871.682314814818</v>
      </c>
      <c r="U1174" s="3">
        <f t="shared" si="112"/>
        <v>2014</v>
      </c>
      <c r="V1174" s="25">
        <f t="shared" si="113"/>
        <v>41841.682314814818</v>
      </c>
    </row>
    <row r="1175" spans="1:22" ht="48" x14ac:dyDescent="0.2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3">
        <f t="shared" si="108"/>
        <v>0.02</v>
      </c>
      <c r="P1175" s="3">
        <f t="shared" si="109"/>
        <v>30</v>
      </c>
      <c r="Q1175" s="3" t="s">
        <v>8369</v>
      </c>
      <c r="R1175" s="3" t="s">
        <v>8370</v>
      </c>
      <c r="S1175" s="23">
        <f t="shared" si="110"/>
        <v>42184.185844907406</v>
      </c>
      <c r="T1175" s="23">
        <f t="shared" si="111"/>
        <v>42219.185844907406</v>
      </c>
      <c r="U1175" s="3">
        <f t="shared" si="112"/>
        <v>2015</v>
      </c>
      <c r="V1175" s="25">
        <f t="shared" si="113"/>
        <v>42184.185844907406</v>
      </c>
    </row>
    <row r="1176" spans="1:22" ht="48" x14ac:dyDescent="0.2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3">
        <f t="shared" si="108"/>
        <v>5.91</v>
      </c>
      <c r="P1176" s="3">
        <f t="shared" si="109"/>
        <v>46.63</v>
      </c>
      <c r="Q1176" s="3" t="s">
        <v>8369</v>
      </c>
      <c r="R1176" s="3" t="s">
        <v>8370</v>
      </c>
      <c r="S1176" s="23">
        <f t="shared" si="110"/>
        <v>42468.84174768519</v>
      </c>
      <c r="T1176" s="23">
        <f t="shared" si="111"/>
        <v>42498.84174768519</v>
      </c>
      <c r="U1176" s="3">
        <f t="shared" si="112"/>
        <v>2016</v>
      </c>
      <c r="V1176" s="25">
        <f t="shared" si="113"/>
        <v>42468.84174768519</v>
      </c>
    </row>
    <row r="1177" spans="1:22" ht="48" x14ac:dyDescent="0.2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3">
        <f t="shared" si="108"/>
        <v>2.93</v>
      </c>
      <c r="P1177" s="3">
        <f t="shared" si="109"/>
        <v>65</v>
      </c>
      <c r="Q1177" s="3" t="s">
        <v>8369</v>
      </c>
      <c r="R1177" s="3" t="s">
        <v>8370</v>
      </c>
      <c r="S1177" s="23">
        <f t="shared" si="110"/>
        <v>42170.728460648148</v>
      </c>
      <c r="T1177" s="23">
        <f t="shared" si="111"/>
        <v>42200.728460648148</v>
      </c>
      <c r="U1177" s="3">
        <f t="shared" si="112"/>
        <v>2015</v>
      </c>
      <c r="V1177" s="25">
        <f t="shared" si="113"/>
        <v>42170.728460648148</v>
      </c>
    </row>
    <row r="1178" spans="1:22" ht="64" x14ac:dyDescent="0.2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3">
        <f t="shared" si="108"/>
        <v>0.01</v>
      </c>
      <c r="P1178" s="3">
        <f t="shared" si="109"/>
        <v>10</v>
      </c>
      <c r="Q1178" s="3" t="s">
        <v>8369</v>
      </c>
      <c r="R1178" s="3" t="s">
        <v>8370</v>
      </c>
      <c r="S1178" s="23">
        <f t="shared" si="110"/>
        <v>42746.019652777773</v>
      </c>
      <c r="T1178" s="23">
        <f t="shared" si="111"/>
        <v>42800.541666666672</v>
      </c>
      <c r="U1178" s="3">
        <f t="shared" si="112"/>
        <v>2017</v>
      </c>
      <c r="V1178" s="25">
        <f t="shared" si="113"/>
        <v>42746.019652777773</v>
      </c>
    </row>
    <row r="1179" spans="1:22" ht="48" x14ac:dyDescent="0.2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3">
        <f t="shared" si="108"/>
        <v>0</v>
      </c>
      <c r="P1179" s="3" t="e">
        <f t="shared" si="109"/>
        <v>#DIV/0!</v>
      </c>
      <c r="Q1179" s="3" t="s">
        <v>8369</v>
      </c>
      <c r="R1179" s="3" t="s">
        <v>8370</v>
      </c>
      <c r="S1179" s="23">
        <f t="shared" si="110"/>
        <v>41897.660833333335</v>
      </c>
      <c r="T1179" s="23">
        <f t="shared" si="111"/>
        <v>41927.660833333335</v>
      </c>
      <c r="U1179" s="3">
        <f t="shared" si="112"/>
        <v>2014</v>
      </c>
      <c r="V1179" s="25">
        <f t="shared" si="113"/>
        <v>41897.660833333335</v>
      </c>
    </row>
    <row r="1180" spans="1:22" ht="48" x14ac:dyDescent="0.2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3">
        <f t="shared" si="108"/>
        <v>0.01</v>
      </c>
      <c r="P1180" s="3">
        <f t="shared" si="109"/>
        <v>5</v>
      </c>
      <c r="Q1180" s="3" t="s">
        <v>8369</v>
      </c>
      <c r="R1180" s="3" t="s">
        <v>8370</v>
      </c>
      <c r="S1180" s="23">
        <f t="shared" si="110"/>
        <v>41837.905694444446</v>
      </c>
      <c r="T1180" s="23">
        <f t="shared" si="111"/>
        <v>41867.905694444446</v>
      </c>
      <c r="U1180" s="3">
        <f t="shared" si="112"/>
        <v>2014</v>
      </c>
      <c r="V1180" s="25">
        <f t="shared" si="113"/>
        <v>41837.905694444446</v>
      </c>
    </row>
    <row r="1181" spans="1:22" ht="48" x14ac:dyDescent="0.2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3">
        <f t="shared" si="108"/>
        <v>5.33</v>
      </c>
      <c r="P1181" s="3">
        <f t="shared" si="109"/>
        <v>640</v>
      </c>
      <c r="Q1181" s="3" t="s">
        <v>8369</v>
      </c>
      <c r="R1181" s="3" t="s">
        <v>8370</v>
      </c>
      <c r="S1181" s="23">
        <f t="shared" si="110"/>
        <v>42275.720219907409</v>
      </c>
      <c r="T1181" s="23">
        <f t="shared" si="111"/>
        <v>42305.720219907409</v>
      </c>
      <c r="U1181" s="3">
        <f t="shared" si="112"/>
        <v>2015</v>
      </c>
      <c r="V1181" s="25">
        <f t="shared" si="113"/>
        <v>42275.720219907409</v>
      </c>
    </row>
    <row r="1182" spans="1:22" ht="48" x14ac:dyDescent="0.2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3">
        <f t="shared" si="108"/>
        <v>11.75</v>
      </c>
      <c r="P1182" s="3">
        <f t="shared" si="109"/>
        <v>69.12</v>
      </c>
      <c r="Q1182" s="3" t="s">
        <v>8369</v>
      </c>
      <c r="R1182" s="3" t="s">
        <v>8370</v>
      </c>
      <c r="S1182" s="23">
        <f t="shared" si="110"/>
        <v>41781.806875000002</v>
      </c>
      <c r="T1182" s="23">
        <f t="shared" si="111"/>
        <v>41818.806875000002</v>
      </c>
      <c r="U1182" s="3">
        <f t="shared" si="112"/>
        <v>2014</v>
      </c>
      <c r="V1182" s="25">
        <f t="shared" si="113"/>
        <v>41781.806875000002</v>
      </c>
    </row>
    <row r="1183" spans="1:22" ht="32" x14ac:dyDescent="0.2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3">
        <f t="shared" si="108"/>
        <v>0.01</v>
      </c>
      <c r="P1183" s="3">
        <f t="shared" si="109"/>
        <v>1.33</v>
      </c>
      <c r="Q1183" s="3" t="s">
        <v>8369</v>
      </c>
      <c r="R1183" s="3" t="s">
        <v>8370</v>
      </c>
      <c r="S1183" s="23">
        <f t="shared" si="110"/>
        <v>42034.339363425926</v>
      </c>
      <c r="T1183" s="23">
        <f t="shared" si="111"/>
        <v>42064.339363425926</v>
      </c>
      <c r="U1183" s="3">
        <f t="shared" si="112"/>
        <v>2015</v>
      </c>
      <c r="V1183" s="25">
        <f t="shared" si="113"/>
        <v>42034.339363425926</v>
      </c>
    </row>
    <row r="1184" spans="1:22" ht="64" x14ac:dyDescent="0.2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3">
        <f t="shared" si="108"/>
        <v>4.2</v>
      </c>
      <c r="P1184" s="3">
        <f t="shared" si="109"/>
        <v>10.5</v>
      </c>
      <c r="Q1184" s="3" t="s">
        <v>8369</v>
      </c>
      <c r="R1184" s="3" t="s">
        <v>8370</v>
      </c>
      <c r="S1184" s="23">
        <f t="shared" si="110"/>
        <v>42728.827407407407</v>
      </c>
      <c r="T1184" s="23">
        <f t="shared" si="111"/>
        <v>42747.695833333331</v>
      </c>
      <c r="U1184" s="3">
        <f t="shared" si="112"/>
        <v>2016</v>
      </c>
      <c r="V1184" s="25">
        <f t="shared" si="113"/>
        <v>42728.827407407407</v>
      </c>
    </row>
    <row r="1185" spans="1:22" ht="48" x14ac:dyDescent="0.2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3">
        <f t="shared" si="108"/>
        <v>4</v>
      </c>
      <c r="P1185" s="3">
        <f t="shared" si="109"/>
        <v>33.33</v>
      </c>
      <c r="Q1185" s="3" t="s">
        <v>8369</v>
      </c>
      <c r="R1185" s="3" t="s">
        <v>8370</v>
      </c>
      <c r="S1185" s="23">
        <f t="shared" si="110"/>
        <v>42656.86137731481</v>
      </c>
      <c r="T1185" s="23">
        <f t="shared" si="111"/>
        <v>42676.165972222225</v>
      </c>
      <c r="U1185" s="3">
        <f t="shared" si="112"/>
        <v>2016</v>
      </c>
      <c r="V1185" s="25">
        <f t="shared" si="113"/>
        <v>42656.86137731481</v>
      </c>
    </row>
    <row r="1186" spans="1:22" ht="48" x14ac:dyDescent="0.2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3">
        <f t="shared" si="108"/>
        <v>104.94</v>
      </c>
      <c r="P1186" s="3">
        <f t="shared" si="109"/>
        <v>61.56</v>
      </c>
      <c r="Q1186" s="3" t="s">
        <v>8369</v>
      </c>
      <c r="R1186" s="3" t="s">
        <v>8370</v>
      </c>
      <c r="S1186" s="23">
        <f t="shared" si="110"/>
        <v>42741.599664351852</v>
      </c>
      <c r="T1186" s="23">
        <f t="shared" si="111"/>
        <v>42772.599664351852</v>
      </c>
      <c r="U1186" s="3">
        <f t="shared" si="112"/>
        <v>2017</v>
      </c>
      <c r="V1186" s="25">
        <f t="shared" si="113"/>
        <v>42741.599664351852</v>
      </c>
    </row>
    <row r="1187" spans="1:22" ht="64" x14ac:dyDescent="0.2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3">
        <f t="shared" si="108"/>
        <v>105.44</v>
      </c>
      <c r="P1187" s="3">
        <f t="shared" si="109"/>
        <v>118.74</v>
      </c>
      <c r="Q1187" s="3" t="s">
        <v>8371</v>
      </c>
      <c r="R1187" s="3" t="s">
        <v>8372</v>
      </c>
      <c r="S1187" s="23">
        <f t="shared" si="110"/>
        <v>42130.865150462967</v>
      </c>
      <c r="T1187" s="23">
        <f t="shared" si="111"/>
        <v>42163.166666666672</v>
      </c>
      <c r="U1187" s="3">
        <f t="shared" si="112"/>
        <v>2015</v>
      </c>
      <c r="V1187" s="25">
        <f t="shared" si="113"/>
        <v>42130.865150462967</v>
      </c>
    </row>
    <row r="1188" spans="1:22" ht="48" x14ac:dyDescent="0.2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3">
        <f t="shared" si="108"/>
        <v>106.73</v>
      </c>
      <c r="P1188" s="3">
        <f t="shared" si="109"/>
        <v>65.08</v>
      </c>
      <c r="Q1188" s="3" t="s">
        <v>8371</v>
      </c>
      <c r="R1188" s="3" t="s">
        <v>8372</v>
      </c>
      <c r="S1188" s="23">
        <f t="shared" si="110"/>
        <v>42123.86336805555</v>
      </c>
      <c r="T1188" s="23">
        <f t="shared" si="111"/>
        <v>42156.945833333331</v>
      </c>
      <c r="U1188" s="3">
        <f t="shared" si="112"/>
        <v>2015</v>
      </c>
      <c r="V1188" s="25">
        <f t="shared" si="113"/>
        <v>42123.86336805555</v>
      </c>
    </row>
    <row r="1189" spans="1:22" ht="48" x14ac:dyDescent="0.2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3">
        <f t="shared" si="108"/>
        <v>104.13</v>
      </c>
      <c r="P1189" s="3">
        <f t="shared" si="109"/>
        <v>130.16</v>
      </c>
      <c r="Q1189" s="3" t="s">
        <v>8371</v>
      </c>
      <c r="R1189" s="3" t="s">
        <v>8372</v>
      </c>
      <c r="S1189" s="23">
        <f t="shared" si="110"/>
        <v>42109.894942129627</v>
      </c>
      <c r="T1189" s="23">
        <f t="shared" si="111"/>
        <v>42141.75</v>
      </c>
      <c r="U1189" s="3">
        <f t="shared" si="112"/>
        <v>2015</v>
      </c>
      <c r="V1189" s="25">
        <f t="shared" si="113"/>
        <v>42109.894942129627</v>
      </c>
    </row>
    <row r="1190" spans="1:22" ht="48" x14ac:dyDescent="0.2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3">
        <f t="shared" si="108"/>
        <v>160.55000000000001</v>
      </c>
      <c r="P1190" s="3">
        <f t="shared" si="109"/>
        <v>37.78</v>
      </c>
      <c r="Q1190" s="3" t="s">
        <v>8371</v>
      </c>
      <c r="R1190" s="3" t="s">
        <v>8372</v>
      </c>
      <c r="S1190" s="23">
        <f t="shared" si="110"/>
        <v>42711.700694444444</v>
      </c>
      <c r="T1190" s="23">
        <f t="shared" si="111"/>
        <v>42732.700694444444</v>
      </c>
      <c r="U1190" s="3">
        <f t="shared" si="112"/>
        <v>2016</v>
      </c>
      <c r="V1190" s="25">
        <f t="shared" si="113"/>
        <v>42711.700694444444</v>
      </c>
    </row>
    <row r="1191" spans="1:22" ht="48" x14ac:dyDescent="0.2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3">
        <f t="shared" si="108"/>
        <v>107.78</v>
      </c>
      <c r="P1191" s="3">
        <f t="shared" si="109"/>
        <v>112.79</v>
      </c>
      <c r="Q1191" s="3" t="s">
        <v>8371</v>
      </c>
      <c r="R1191" s="3" t="s">
        <v>8372</v>
      </c>
      <c r="S1191" s="23">
        <f t="shared" si="110"/>
        <v>42529.979108796295</v>
      </c>
      <c r="T1191" s="23">
        <f t="shared" si="111"/>
        <v>42550.979108796295</v>
      </c>
      <c r="U1191" s="3">
        <f t="shared" si="112"/>
        <v>2016</v>
      </c>
      <c r="V1191" s="25">
        <f t="shared" si="113"/>
        <v>42529.979108796295</v>
      </c>
    </row>
    <row r="1192" spans="1:22" ht="48" x14ac:dyDescent="0.2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3">
        <f t="shared" si="108"/>
        <v>135</v>
      </c>
      <c r="P1192" s="3">
        <f t="shared" si="109"/>
        <v>51.92</v>
      </c>
      <c r="Q1192" s="3" t="s">
        <v>8371</v>
      </c>
      <c r="R1192" s="3" t="s">
        <v>8372</v>
      </c>
      <c r="S1192" s="23">
        <f t="shared" si="110"/>
        <v>41852.665798611109</v>
      </c>
      <c r="T1192" s="23">
        <f t="shared" si="111"/>
        <v>41882.665798611109</v>
      </c>
      <c r="U1192" s="3">
        <f t="shared" si="112"/>
        <v>2014</v>
      </c>
      <c r="V1192" s="25">
        <f t="shared" si="113"/>
        <v>41852.665798611109</v>
      </c>
    </row>
    <row r="1193" spans="1:22" ht="64" x14ac:dyDescent="0.2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3">
        <f t="shared" si="108"/>
        <v>109.07</v>
      </c>
      <c r="P1193" s="3">
        <f t="shared" si="109"/>
        <v>89.24</v>
      </c>
      <c r="Q1193" s="3" t="s">
        <v>8371</v>
      </c>
      <c r="R1193" s="3" t="s">
        <v>8372</v>
      </c>
      <c r="S1193" s="23">
        <f t="shared" si="110"/>
        <v>42419.603703703702</v>
      </c>
      <c r="T1193" s="23">
        <f t="shared" si="111"/>
        <v>42449.562037037031</v>
      </c>
      <c r="U1193" s="3">
        <f t="shared" si="112"/>
        <v>2016</v>
      </c>
      <c r="V1193" s="25">
        <f t="shared" si="113"/>
        <v>42419.603703703702</v>
      </c>
    </row>
    <row r="1194" spans="1:22" ht="32" x14ac:dyDescent="0.2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3">
        <f t="shared" si="108"/>
        <v>290</v>
      </c>
      <c r="P1194" s="3">
        <f t="shared" si="109"/>
        <v>19.329999999999998</v>
      </c>
      <c r="Q1194" s="3" t="s">
        <v>8371</v>
      </c>
      <c r="R1194" s="3" t="s">
        <v>8372</v>
      </c>
      <c r="S1194" s="23">
        <f t="shared" si="110"/>
        <v>42747.506689814814</v>
      </c>
      <c r="T1194" s="23">
        <f t="shared" si="111"/>
        <v>42777.506689814814</v>
      </c>
      <c r="U1194" s="3">
        <f t="shared" si="112"/>
        <v>2017</v>
      </c>
      <c r="V1194" s="25">
        <f t="shared" si="113"/>
        <v>42747.506689814814</v>
      </c>
    </row>
    <row r="1195" spans="1:22" ht="64" x14ac:dyDescent="0.2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3">
        <f t="shared" si="108"/>
        <v>103.96</v>
      </c>
      <c r="P1195" s="3">
        <f t="shared" si="109"/>
        <v>79.97</v>
      </c>
      <c r="Q1195" s="3" t="s">
        <v>8371</v>
      </c>
      <c r="R1195" s="3" t="s">
        <v>8372</v>
      </c>
      <c r="S1195" s="23">
        <f t="shared" si="110"/>
        <v>42409.776076388895</v>
      </c>
      <c r="T1195" s="23">
        <f t="shared" si="111"/>
        <v>42469.734409722223</v>
      </c>
      <c r="U1195" s="3">
        <f t="shared" si="112"/>
        <v>2016</v>
      </c>
      <c r="V1195" s="25">
        <f t="shared" si="113"/>
        <v>42409.776076388895</v>
      </c>
    </row>
    <row r="1196" spans="1:22" ht="48" x14ac:dyDescent="0.2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3">
        <f t="shared" si="108"/>
        <v>322.24</v>
      </c>
      <c r="P1196" s="3">
        <f t="shared" si="109"/>
        <v>56.41</v>
      </c>
      <c r="Q1196" s="3" t="s">
        <v>8371</v>
      </c>
      <c r="R1196" s="3" t="s">
        <v>8372</v>
      </c>
      <c r="S1196" s="23">
        <f t="shared" si="110"/>
        <v>42072.488182870366</v>
      </c>
      <c r="T1196" s="23">
        <f t="shared" si="111"/>
        <v>42102.488182870366</v>
      </c>
      <c r="U1196" s="3">
        <f t="shared" si="112"/>
        <v>2015</v>
      </c>
      <c r="V1196" s="25">
        <f t="shared" si="113"/>
        <v>42072.488182870366</v>
      </c>
    </row>
    <row r="1197" spans="1:22" ht="64" x14ac:dyDescent="0.2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3">
        <f t="shared" si="108"/>
        <v>135</v>
      </c>
      <c r="P1197" s="3">
        <f t="shared" si="109"/>
        <v>79.41</v>
      </c>
      <c r="Q1197" s="3" t="s">
        <v>8371</v>
      </c>
      <c r="R1197" s="3" t="s">
        <v>8372</v>
      </c>
      <c r="S1197" s="23">
        <f t="shared" si="110"/>
        <v>42298.34783564815</v>
      </c>
      <c r="T1197" s="23">
        <f t="shared" si="111"/>
        <v>42358.375</v>
      </c>
      <c r="U1197" s="3">
        <f t="shared" si="112"/>
        <v>2015</v>
      </c>
      <c r="V1197" s="25">
        <f t="shared" si="113"/>
        <v>42298.34783564815</v>
      </c>
    </row>
    <row r="1198" spans="1:22" ht="32" x14ac:dyDescent="0.2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3">
        <f t="shared" si="108"/>
        <v>269.91000000000003</v>
      </c>
      <c r="P1198" s="3">
        <f t="shared" si="109"/>
        <v>76.44</v>
      </c>
      <c r="Q1198" s="3" t="s">
        <v>8371</v>
      </c>
      <c r="R1198" s="3" t="s">
        <v>8372</v>
      </c>
      <c r="S1198" s="23">
        <f t="shared" si="110"/>
        <v>42326.818738425922</v>
      </c>
      <c r="T1198" s="23">
        <f t="shared" si="111"/>
        <v>42356.818738425922</v>
      </c>
      <c r="U1198" s="3">
        <f t="shared" si="112"/>
        <v>2015</v>
      </c>
      <c r="V1198" s="25">
        <f t="shared" si="113"/>
        <v>42326.818738425922</v>
      </c>
    </row>
    <row r="1199" spans="1:22" ht="64" x14ac:dyDescent="0.2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3">
        <f t="shared" si="108"/>
        <v>253.29</v>
      </c>
      <c r="P1199" s="3">
        <f t="shared" si="109"/>
        <v>121</v>
      </c>
      <c r="Q1199" s="3" t="s">
        <v>8371</v>
      </c>
      <c r="R1199" s="3" t="s">
        <v>8372</v>
      </c>
      <c r="S1199" s="23">
        <f t="shared" si="110"/>
        <v>42503.66474537037</v>
      </c>
      <c r="T1199" s="23">
        <f t="shared" si="111"/>
        <v>42534.249305555553</v>
      </c>
      <c r="U1199" s="3">
        <f t="shared" si="112"/>
        <v>2016</v>
      </c>
      <c r="V1199" s="25">
        <f t="shared" si="113"/>
        <v>42503.66474537037</v>
      </c>
    </row>
    <row r="1200" spans="1:22" ht="48" x14ac:dyDescent="0.2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3">
        <f t="shared" si="108"/>
        <v>260.60000000000002</v>
      </c>
      <c r="P1200" s="3">
        <f t="shared" si="109"/>
        <v>54.62</v>
      </c>
      <c r="Q1200" s="3" t="s">
        <v>8371</v>
      </c>
      <c r="R1200" s="3" t="s">
        <v>8372</v>
      </c>
      <c r="S1200" s="23">
        <f t="shared" si="110"/>
        <v>42333.619050925925</v>
      </c>
      <c r="T1200" s="23">
        <f t="shared" si="111"/>
        <v>42369.125</v>
      </c>
      <c r="U1200" s="3">
        <f t="shared" si="112"/>
        <v>2015</v>
      </c>
      <c r="V1200" s="25">
        <f t="shared" si="113"/>
        <v>42333.619050925925</v>
      </c>
    </row>
    <row r="1201" spans="1:22" ht="48" x14ac:dyDescent="0.2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3">
        <f t="shared" si="108"/>
        <v>101.32</v>
      </c>
      <c r="P1201" s="3">
        <f t="shared" si="109"/>
        <v>299.22000000000003</v>
      </c>
      <c r="Q1201" s="3" t="s">
        <v>8371</v>
      </c>
      <c r="R1201" s="3" t="s">
        <v>8372</v>
      </c>
      <c r="S1201" s="23">
        <f t="shared" si="110"/>
        <v>42161.770833333328</v>
      </c>
      <c r="T1201" s="23">
        <f t="shared" si="111"/>
        <v>42193.770833333328</v>
      </c>
      <c r="U1201" s="3">
        <f t="shared" si="112"/>
        <v>2015</v>
      </c>
      <c r="V1201" s="25">
        <f t="shared" si="113"/>
        <v>42161.770833333328</v>
      </c>
    </row>
    <row r="1202" spans="1:22" ht="48" x14ac:dyDescent="0.2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3">
        <f t="shared" si="108"/>
        <v>125.6</v>
      </c>
      <c r="P1202" s="3">
        <f t="shared" si="109"/>
        <v>58.53</v>
      </c>
      <c r="Q1202" s="3" t="s">
        <v>8371</v>
      </c>
      <c r="R1202" s="3" t="s">
        <v>8372</v>
      </c>
      <c r="S1202" s="23">
        <f t="shared" si="110"/>
        <v>42089.477500000001</v>
      </c>
      <c r="T1202" s="23">
        <f t="shared" si="111"/>
        <v>42110.477500000001</v>
      </c>
      <c r="U1202" s="3">
        <f t="shared" si="112"/>
        <v>2015</v>
      </c>
      <c r="V1202" s="25">
        <f t="shared" si="113"/>
        <v>42089.477500000001</v>
      </c>
    </row>
    <row r="1203" spans="1:22" ht="48" x14ac:dyDescent="0.2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3">
        <f t="shared" si="108"/>
        <v>102.44</v>
      </c>
      <c r="P1203" s="3">
        <f t="shared" si="109"/>
        <v>55.37</v>
      </c>
      <c r="Q1203" s="3" t="s">
        <v>8371</v>
      </c>
      <c r="R1203" s="3" t="s">
        <v>8372</v>
      </c>
      <c r="S1203" s="23">
        <f t="shared" si="110"/>
        <v>42536.60701388889</v>
      </c>
      <c r="T1203" s="23">
        <f t="shared" si="111"/>
        <v>42566.60701388889</v>
      </c>
      <c r="U1203" s="3">
        <f t="shared" si="112"/>
        <v>2016</v>
      </c>
      <c r="V1203" s="25">
        <f t="shared" si="113"/>
        <v>42536.60701388889</v>
      </c>
    </row>
    <row r="1204" spans="1:22" ht="48" x14ac:dyDescent="0.2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3">
        <f t="shared" si="108"/>
        <v>199.24</v>
      </c>
      <c r="P1204" s="3">
        <f t="shared" si="109"/>
        <v>183.8</v>
      </c>
      <c r="Q1204" s="3" t="s">
        <v>8371</v>
      </c>
      <c r="R1204" s="3" t="s">
        <v>8372</v>
      </c>
      <c r="S1204" s="23">
        <f t="shared" si="110"/>
        <v>42152.288819444439</v>
      </c>
      <c r="T1204" s="23">
        <f t="shared" si="111"/>
        <v>42182.288819444439</v>
      </c>
      <c r="U1204" s="3">
        <f t="shared" si="112"/>
        <v>2015</v>
      </c>
      <c r="V1204" s="25">
        <f t="shared" si="113"/>
        <v>42152.288819444439</v>
      </c>
    </row>
    <row r="1205" spans="1:22" ht="48" x14ac:dyDescent="0.2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3">
        <f t="shared" si="108"/>
        <v>102.45</v>
      </c>
      <c r="P1205" s="3">
        <f t="shared" si="109"/>
        <v>165.35</v>
      </c>
      <c r="Q1205" s="3" t="s">
        <v>8371</v>
      </c>
      <c r="R1205" s="3" t="s">
        <v>8372</v>
      </c>
      <c r="S1205" s="23">
        <f t="shared" si="110"/>
        <v>42125.614895833336</v>
      </c>
      <c r="T1205" s="23">
        <f t="shared" si="111"/>
        <v>42155.614895833336</v>
      </c>
      <c r="U1205" s="3">
        <f t="shared" si="112"/>
        <v>2015</v>
      </c>
      <c r="V1205" s="25">
        <f t="shared" si="113"/>
        <v>42125.614895833336</v>
      </c>
    </row>
    <row r="1206" spans="1:22" ht="48" x14ac:dyDescent="0.2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3">
        <f t="shared" si="108"/>
        <v>102.95</v>
      </c>
      <c r="P1206" s="3">
        <f t="shared" si="109"/>
        <v>234.79</v>
      </c>
      <c r="Q1206" s="3" t="s">
        <v>8371</v>
      </c>
      <c r="R1206" s="3" t="s">
        <v>8372</v>
      </c>
      <c r="S1206" s="23">
        <f t="shared" si="110"/>
        <v>42297.748067129629</v>
      </c>
      <c r="T1206" s="23">
        <f t="shared" si="111"/>
        <v>42342.208333333328</v>
      </c>
      <c r="U1206" s="3">
        <f t="shared" si="112"/>
        <v>2015</v>
      </c>
      <c r="V1206" s="25">
        <f t="shared" si="113"/>
        <v>42297.748067129629</v>
      </c>
    </row>
    <row r="1207" spans="1:22" ht="48" x14ac:dyDescent="0.2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3">
        <f t="shared" si="108"/>
        <v>100.86</v>
      </c>
      <c r="P1207" s="3">
        <f t="shared" si="109"/>
        <v>211.48</v>
      </c>
      <c r="Q1207" s="3" t="s">
        <v>8371</v>
      </c>
      <c r="R1207" s="3" t="s">
        <v>8372</v>
      </c>
      <c r="S1207" s="23">
        <f t="shared" si="110"/>
        <v>42138.506377314814</v>
      </c>
      <c r="T1207" s="23">
        <f t="shared" si="111"/>
        <v>42168.506377314814</v>
      </c>
      <c r="U1207" s="3">
        <f t="shared" si="112"/>
        <v>2015</v>
      </c>
      <c r="V1207" s="25">
        <f t="shared" si="113"/>
        <v>42138.506377314814</v>
      </c>
    </row>
    <row r="1208" spans="1:22" ht="48" x14ac:dyDescent="0.2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3">
        <f t="shared" si="108"/>
        <v>115</v>
      </c>
      <c r="P1208" s="3">
        <f t="shared" si="109"/>
        <v>32.340000000000003</v>
      </c>
      <c r="Q1208" s="3" t="s">
        <v>8371</v>
      </c>
      <c r="R1208" s="3" t="s">
        <v>8372</v>
      </c>
      <c r="S1208" s="23">
        <f t="shared" si="110"/>
        <v>42772.776076388895</v>
      </c>
      <c r="T1208" s="23">
        <f t="shared" si="111"/>
        <v>42805.561805555553</v>
      </c>
      <c r="U1208" s="3">
        <f t="shared" si="112"/>
        <v>2017</v>
      </c>
      <c r="V1208" s="25">
        <f t="shared" si="113"/>
        <v>42772.776076388895</v>
      </c>
    </row>
    <row r="1209" spans="1:22" ht="32" x14ac:dyDescent="0.2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3">
        <f t="shared" si="108"/>
        <v>104.17</v>
      </c>
      <c r="P1209" s="3">
        <f t="shared" si="109"/>
        <v>123.38</v>
      </c>
      <c r="Q1209" s="3" t="s">
        <v>8371</v>
      </c>
      <c r="R1209" s="3" t="s">
        <v>8372</v>
      </c>
      <c r="S1209" s="23">
        <f t="shared" si="110"/>
        <v>42430.430243055554</v>
      </c>
      <c r="T1209" s="23">
        <f t="shared" si="111"/>
        <v>42460.416666666672</v>
      </c>
      <c r="U1209" s="3">
        <f t="shared" si="112"/>
        <v>2016</v>
      </c>
      <c r="V1209" s="25">
        <f t="shared" si="113"/>
        <v>42430.430243055554</v>
      </c>
    </row>
    <row r="1210" spans="1:22" ht="64" x14ac:dyDescent="0.2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3">
        <f t="shared" si="108"/>
        <v>155.30000000000001</v>
      </c>
      <c r="P1210" s="3">
        <f t="shared" si="109"/>
        <v>207.07</v>
      </c>
      <c r="Q1210" s="3" t="s">
        <v>8371</v>
      </c>
      <c r="R1210" s="3" t="s">
        <v>8372</v>
      </c>
      <c r="S1210" s="23">
        <f t="shared" si="110"/>
        <v>42423.709074074075</v>
      </c>
      <c r="T1210" s="23">
        <f t="shared" si="111"/>
        <v>42453.667407407411</v>
      </c>
      <c r="U1210" s="3">
        <f t="shared" si="112"/>
        <v>2016</v>
      </c>
      <c r="V1210" s="25">
        <f t="shared" si="113"/>
        <v>42423.709074074075</v>
      </c>
    </row>
    <row r="1211" spans="1:22" ht="48" x14ac:dyDescent="0.2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3">
        <f t="shared" si="108"/>
        <v>106</v>
      </c>
      <c r="P1211" s="3">
        <f t="shared" si="109"/>
        <v>138.26</v>
      </c>
      <c r="Q1211" s="3" t="s">
        <v>8371</v>
      </c>
      <c r="R1211" s="3" t="s">
        <v>8372</v>
      </c>
      <c r="S1211" s="23">
        <f t="shared" si="110"/>
        <v>42761.846122685187</v>
      </c>
      <c r="T1211" s="23">
        <f t="shared" si="111"/>
        <v>42791.846122685187</v>
      </c>
      <c r="U1211" s="3">
        <f t="shared" si="112"/>
        <v>2017</v>
      </c>
      <c r="V1211" s="25">
        <f t="shared" si="113"/>
        <v>42761.846122685187</v>
      </c>
    </row>
    <row r="1212" spans="1:22" ht="32" x14ac:dyDescent="0.2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3">
        <f t="shared" si="108"/>
        <v>254.32</v>
      </c>
      <c r="P1212" s="3">
        <f t="shared" si="109"/>
        <v>493.82</v>
      </c>
      <c r="Q1212" s="3" t="s">
        <v>8371</v>
      </c>
      <c r="R1212" s="3" t="s">
        <v>8372</v>
      </c>
      <c r="S1212" s="23">
        <f t="shared" si="110"/>
        <v>42132.941805555558</v>
      </c>
      <c r="T1212" s="23">
        <f t="shared" si="111"/>
        <v>42155.875</v>
      </c>
      <c r="U1212" s="3">
        <f t="shared" si="112"/>
        <v>2015</v>
      </c>
      <c r="V1212" s="25">
        <f t="shared" si="113"/>
        <v>42132.941805555558</v>
      </c>
    </row>
    <row r="1213" spans="1:22" ht="48" x14ac:dyDescent="0.2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3">
        <f t="shared" si="108"/>
        <v>101.1</v>
      </c>
      <c r="P1213" s="3">
        <f t="shared" si="109"/>
        <v>168.5</v>
      </c>
      <c r="Q1213" s="3" t="s">
        <v>8371</v>
      </c>
      <c r="R1213" s="3" t="s">
        <v>8372</v>
      </c>
      <c r="S1213" s="23">
        <f t="shared" si="110"/>
        <v>42515.866446759261</v>
      </c>
      <c r="T1213" s="23">
        <f t="shared" si="111"/>
        <v>42530.866446759261</v>
      </c>
      <c r="U1213" s="3">
        <f t="shared" si="112"/>
        <v>2016</v>
      </c>
      <c r="V1213" s="25">
        <f t="shared" si="113"/>
        <v>42515.866446759261</v>
      </c>
    </row>
    <row r="1214" spans="1:22" ht="64" x14ac:dyDescent="0.2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3">
        <f t="shared" si="108"/>
        <v>129.04</v>
      </c>
      <c r="P1214" s="3">
        <f t="shared" si="109"/>
        <v>38.869999999999997</v>
      </c>
      <c r="Q1214" s="3" t="s">
        <v>8371</v>
      </c>
      <c r="R1214" s="3" t="s">
        <v>8372</v>
      </c>
      <c r="S1214" s="23">
        <f t="shared" si="110"/>
        <v>42318.950173611112</v>
      </c>
      <c r="T1214" s="23">
        <f t="shared" si="111"/>
        <v>42335.041666666672</v>
      </c>
      <c r="U1214" s="3">
        <f t="shared" si="112"/>
        <v>2015</v>
      </c>
      <c r="V1214" s="25">
        <f t="shared" si="113"/>
        <v>42318.950173611112</v>
      </c>
    </row>
    <row r="1215" spans="1:22" ht="64" x14ac:dyDescent="0.2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3">
        <f t="shared" si="108"/>
        <v>102.23</v>
      </c>
      <c r="P1215" s="3">
        <f t="shared" si="109"/>
        <v>61.53</v>
      </c>
      <c r="Q1215" s="3" t="s">
        <v>8371</v>
      </c>
      <c r="R1215" s="3" t="s">
        <v>8372</v>
      </c>
      <c r="S1215" s="23">
        <f t="shared" si="110"/>
        <v>42731.755787037036</v>
      </c>
      <c r="T1215" s="23">
        <f t="shared" si="111"/>
        <v>42766.755787037036</v>
      </c>
      <c r="U1215" s="3">
        <f t="shared" si="112"/>
        <v>2016</v>
      </c>
      <c r="V1215" s="25">
        <f t="shared" si="113"/>
        <v>42731.755787037036</v>
      </c>
    </row>
    <row r="1216" spans="1:22" ht="64" x14ac:dyDescent="0.2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3">
        <f t="shared" si="108"/>
        <v>131.80000000000001</v>
      </c>
      <c r="P1216" s="3">
        <f t="shared" si="109"/>
        <v>105.44</v>
      </c>
      <c r="Q1216" s="3" t="s">
        <v>8371</v>
      </c>
      <c r="R1216" s="3" t="s">
        <v>8372</v>
      </c>
      <c r="S1216" s="23">
        <f t="shared" si="110"/>
        <v>42104.840335648143</v>
      </c>
      <c r="T1216" s="23">
        <f t="shared" si="111"/>
        <v>42164.840335648143</v>
      </c>
      <c r="U1216" s="3">
        <f t="shared" si="112"/>
        <v>2015</v>
      </c>
      <c r="V1216" s="25">
        <f t="shared" si="113"/>
        <v>42104.840335648143</v>
      </c>
    </row>
    <row r="1217" spans="1:22" ht="48" x14ac:dyDescent="0.2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3">
        <f t="shared" si="108"/>
        <v>786.08</v>
      </c>
      <c r="P1217" s="3">
        <f t="shared" si="109"/>
        <v>71.59</v>
      </c>
      <c r="Q1217" s="3" t="s">
        <v>8371</v>
      </c>
      <c r="R1217" s="3" t="s">
        <v>8372</v>
      </c>
      <c r="S1217" s="23">
        <f t="shared" si="110"/>
        <v>41759.923101851848</v>
      </c>
      <c r="T1217" s="23">
        <f t="shared" si="111"/>
        <v>41789.923101851848</v>
      </c>
      <c r="U1217" s="3">
        <f t="shared" si="112"/>
        <v>2014</v>
      </c>
      <c r="V1217" s="25">
        <f t="shared" si="113"/>
        <v>41759.923101851848</v>
      </c>
    </row>
    <row r="1218" spans="1:22" ht="32" x14ac:dyDescent="0.2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3">
        <f t="shared" si="108"/>
        <v>145.69999999999999</v>
      </c>
      <c r="P1218" s="3">
        <f t="shared" si="109"/>
        <v>91.88</v>
      </c>
      <c r="Q1218" s="3" t="s">
        <v>8371</v>
      </c>
      <c r="R1218" s="3" t="s">
        <v>8372</v>
      </c>
      <c r="S1218" s="23">
        <f t="shared" si="110"/>
        <v>42247.616400462968</v>
      </c>
      <c r="T1218" s="23">
        <f t="shared" si="111"/>
        <v>42279.960416666669</v>
      </c>
      <c r="U1218" s="3">
        <f t="shared" si="112"/>
        <v>2015</v>
      </c>
      <c r="V1218" s="25">
        <f t="shared" si="113"/>
        <v>42247.616400462968</v>
      </c>
    </row>
    <row r="1219" spans="1:22" ht="48" x14ac:dyDescent="0.2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3">
        <f t="shared" ref="O1219:O1282" si="114">ROUND((E1219/D1219)*100,2)</f>
        <v>102.6</v>
      </c>
      <c r="P1219" s="3">
        <f t="shared" ref="P1219:P1282" si="115">ROUND(E1219/L1219,2)</f>
        <v>148.57</v>
      </c>
      <c r="Q1219" s="3" t="s">
        <v>8371</v>
      </c>
      <c r="R1219" s="3" t="s">
        <v>8372</v>
      </c>
      <c r="S1219" s="23">
        <f t="shared" ref="S1219:S1282" si="116">(((J1219/60)/60)/24)+DATE(1970,1,1)</f>
        <v>42535.809490740736</v>
      </c>
      <c r="T1219" s="23">
        <f t="shared" ref="T1219:T1282" si="117">(((I1219/60)/60)/24)+DATE(1970,1,1)</f>
        <v>42565.809490740736</v>
      </c>
      <c r="U1219" s="3">
        <f t="shared" ref="U1219:U1282" si="118">YEAR(S1219)</f>
        <v>2016</v>
      </c>
      <c r="V1219" s="25">
        <f t="shared" ref="V1219:V1282" si="119">S1219</f>
        <v>42535.809490740736</v>
      </c>
    </row>
    <row r="1220" spans="1:22" ht="64" x14ac:dyDescent="0.2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3">
        <f t="shared" si="114"/>
        <v>172.28</v>
      </c>
      <c r="P1220" s="3">
        <f t="shared" si="115"/>
        <v>174.21</v>
      </c>
      <c r="Q1220" s="3" t="s">
        <v>8371</v>
      </c>
      <c r="R1220" s="3" t="s">
        <v>8372</v>
      </c>
      <c r="S1220" s="23">
        <f t="shared" si="116"/>
        <v>42278.662037037036</v>
      </c>
      <c r="T1220" s="23">
        <f t="shared" si="117"/>
        <v>42309.125</v>
      </c>
      <c r="U1220" s="3">
        <f t="shared" si="118"/>
        <v>2015</v>
      </c>
      <c r="V1220" s="25">
        <f t="shared" si="119"/>
        <v>42278.662037037036</v>
      </c>
    </row>
    <row r="1221" spans="1:22" ht="32" x14ac:dyDescent="0.2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3">
        <f t="shared" si="114"/>
        <v>159.16999999999999</v>
      </c>
      <c r="P1221" s="3">
        <f t="shared" si="115"/>
        <v>102.86</v>
      </c>
      <c r="Q1221" s="3" t="s">
        <v>8371</v>
      </c>
      <c r="R1221" s="3" t="s">
        <v>8372</v>
      </c>
      <c r="S1221" s="23">
        <f t="shared" si="116"/>
        <v>42633.461956018517</v>
      </c>
      <c r="T1221" s="23">
        <f t="shared" si="117"/>
        <v>42663.461956018517</v>
      </c>
      <c r="U1221" s="3">
        <f t="shared" si="118"/>
        <v>2016</v>
      </c>
      <c r="V1221" s="25">
        <f t="shared" si="119"/>
        <v>42633.461956018517</v>
      </c>
    </row>
    <row r="1222" spans="1:22" ht="48" x14ac:dyDescent="0.2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3">
        <f t="shared" si="114"/>
        <v>103.77</v>
      </c>
      <c r="P1222" s="3">
        <f t="shared" si="115"/>
        <v>111.18</v>
      </c>
      <c r="Q1222" s="3" t="s">
        <v>8371</v>
      </c>
      <c r="R1222" s="3" t="s">
        <v>8372</v>
      </c>
      <c r="S1222" s="23">
        <f t="shared" si="116"/>
        <v>42211.628611111111</v>
      </c>
      <c r="T1222" s="23">
        <f t="shared" si="117"/>
        <v>42241.628611111111</v>
      </c>
      <c r="U1222" s="3">
        <f t="shared" si="118"/>
        <v>2015</v>
      </c>
      <c r="V1222" s="25">
        <f t="shared" si="119"/>
        <v>42211.628611111111</v>
      </c>
    </row>
    <row r="1223" spans="1:22" ht="48" x14ac:dyDescent="0.2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3">
        <f t="shared" si="114"/>
        <v>111.41</v>
      </c>
      <c r="P1223" s="3">
        <f t="shared" si="115"/>
        <v>23.8</v>
      </c>
      <c r="Q1223" s="3" t="s">
        <v>8371</v>
      </c>
      <c r="R1223" s="3" t="s">
        <v>8372</v>
      </c>
      <c r="S1223" s="23">
        <f t="shared" si="116"/>
        <v>42680.47555555556</v>
      </c>
      <c r="T1223" s="23">
        <f t="shared" si="117"/>
        <v>42708</v>
      </c>
      <c r="U1223" s="3">
        <f t="shared" si="118"/>
        <v>2016</v>
      </c>
      <c r="V1223" s="25">
        <f t="shared" si="119"/>
        <v>42680.47555555556</v>
      </c>
    </row>
    <row r="1224" spans="1:22" ht="32" x14ac:dyDescent="0.2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3">
        <f t="shared" si="114"/>
        <v>280.38</v>
      </c>
      <c r="P1224" s="3">
        <f t="shared" si="115"/>
        <v>81.27</v>
      </c>
      <c r="Q1224" s="3" t="s">
        <v>8371</v>
      </c>
      <c r="R1224" s="3" t="s">
        <v>8372</v>
      </c>
      <c r="S1224" s="23">
        <f t="shared" si="116"/>
        <v>42430.720451388886</v>
      </c>
      <c r="T1224" s="23">
        <f t="shared" si="117"/>
        <v>42461.166666666672</v>
      </c>
      <c r="U1224" s="3">
        <f t="shared" si="118"/>
        <v>2016</v>
      </c>
      <c r="V1224" s="25">
        <f t="shared" si="119"/>
        <v>42430.720451388886</v>
      </c>
    </row>
    <row r="1225" spans="1:22" ht="48" x14ac:dyDescent="0.2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3">
        <f t="shared" si="114"/>
        <v>112.11</v>
      </c>
      <c r="P1225" s="3">
        <f t="shared" si="115"/>
        <v>116.21</v>
      </c>
      <c r="Q1225" s="3" t="s">
        <v>8371</v>
      </c>
      <c r="R1225" s="3" t="s">
        <v>8372</v>
      </c>
      <c r="S1225" s="23">
        <f t="shared" si="116"/>
        <v>42654.177187499998</v>
      </c>
      <c r="T1225" s="23">
        <f t="shared" si="117"/>
        <v>42684.218854166669</v>
      </c>
      <c r="U1225" s="3">
        <f t="shared" si="118"/>
        <v>2016</v>
      </c>
      <c r="V1225" s="25">
        <f t="shared" si="119"/>
        <v>42654.177187499998</v>
      </c>
    </row>
    <row r="1226" spans="1:22" ht="32" x14ac:dyDescent="0.2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3">
        <f t="shared" si="114"/>
        <v>7.07</v>
      </c>
      <c r="P1226" s="3">
        <f t="shared" si="115"/>
        <v>58.89</v>
      </c>
      <c r="Q1226" s="3" t="s">
        <v>8371</v>
      </c>
      <c r="R1226" s="3" t="s">
        <v>8372</v>
      </c>
      <c r="S1226" s="23">
        <f t="shared" si="116"/>
        <v>41736.549791666665</v>
      </c>
      <c r="T1226" s="23">
        <f t="shared" si="117"/>
        <v>41796.549791666665</v>
      </c>
      <c r="U1226" s="3">
        <f t="shared" si="118"/>
        <v>2014</v>
      </c>
      <c r="V1226" s="25">
        <f t="shared" si="119"/>
        <v>41736.549791666665</v>
      </c>
    </row>
    <row r="1227" spans="1:22" ht="48" x14ac:dyDescent="0.2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3">
        <f t="shared" si="114"/>
        <v>4.4000000000000004</v>
      </c>
      <c r="P1227" s="3">
        <f t="shared" si="115"/>
        <v>44</v>
      </c>
      <c r="Q1227" s="3" t="s">
        <v>8358</v>
      </c>
      <c r="R1227" s="3" t="s">
        <v>8373</v>
      </c>
      <c r="S1227" s="23">
        <f t="shared" si="116"/>
        <v>41509.905995370369</v>
      </c>
      <c r="T1227" s="23">
        <f t="shared" si="117"/>
        <v>41569.905995370369</v>
      </c>
      <c r="U1227" s="3">
        <f t="shared" si="118"/>
        <v>2013</v>
      </c>
      <c r="V1227" s="25">
        <f t="shared" si="119"/>
        <v>41509.905995370369</v>
      </c>
    </row>
    <row r="1228" spans="1:22" ht="48" x14ac:dyDescent="0.2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3">
        <f t="shared" si="114"/>
        <v>3.87</v>
      </c>
      <c r="P1228" s="3">
        <f t="shared" si="115"/>
        <v>48.43</v>
      </c>
      <c r="Q1228" s="3" t="s">
        <v>8358</v>
      </c>
      <c r="R1228" s="3" t="s">
        <v>8373</v>
      </c>
      <c r="S1228" s="23">
        <f t="shared" si="116"/>
        <v>41715.874780092592</v>
      </c>
      <c r="T1228" s="23">
        <f t="shared" si="117"/>
        <v>41750.041666666664</v>
      </c>
      <c r="U1228" s="3">
        <f t="shared" si="118"/>
        <v>2014</v>
      </c>
      <c r="V1228" s="25">
        <f t="shared" si="119"/>
        <v>41715.874780092592</v>
      </c>
    </row>
    <row r="1229" spans="1:22" ht="48" x14ac:dyDescent="0.2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3">
        <f t="shared" si="114"/>
        <v>0</v>
      </c>
      <c r="P1229" s="3" t="e">
        <f t="shared" si="115"/>
        <v>#DIV/0!</v>
      </c>
      <c r="Q1229" s="3" t="s">
        <v>8358</v>
      </c>
      <c r="R1229" s="3" t="s">
        <v>8373</v>
      </c>
      <c r="S1229" s="23">
        <f t="shared" si="116"/>
        <v>41827.919166666667</v>
      </c>
      <c r="T1229" s="23">
        <f t="shared" si="117"/>
        <v>41858.291666666664</v>
      </c>
      <c r="U1229" s="3">
        <f t="shared" si="118"/>
        <v>2014</v>
      </c>
      <c r="V1229" s="25">
        <f t="shared" si="119"/>
        <v>41827.919166666667</v>
      </c>
    </row>
    <row r="1230" spans="1:22" ht="48" x14ac:dyDescent="0.2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3">
        <f t="shared" si="114"/>
        <v>29.3</v>
      </c>
      <c r="P1230" s="3">
        <f t="shared" si="115"/>
        <v>61.04</v>
      </c>
      <c r="Q1230" s="3" t="s">
        <v>8358</v>
      </c>
      <c r="R1230" s="3" t="s">
        <v>8373</v>
      </c>
      <c r="S1230" s="23">
        <f t="shared" si="116"/>
        <v>40754.729259259257</v>
      </c>
      <c r="T1230" s="23">
        <f t="shared" si="117"/>
        <v>40814.729259259257</v>
      </c>
      <c r="U1230" s="3">
        <f t="shared" si="118"/>
        <v>2011</v>
      </c>
      <c r="V1230" s="25">
        <f t="shared" si="119"/>
        <v>40754.729259259257</v>
      </c>
    </row>
    <row r="1231" spans="1:22" ht="64" x14ac:dyDescent="0.2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3">
        <f t="shared" si="114"/>
        <v>0.91</v>
      </c>
      <c r="P1231" s="3">
        <f t="shared" si="115"/>
        <v>25</v>
      </c>
      <c r="Q1231" s="3" t="s">
        <v>8358</v>
      </c>
      <c r="R1231" s="3" t="s">
        <v>8373</v>
      </c>
      <c r="S1231" s="23">
        <f t="shared" si="116"/>
        <v>40985.459803240738</v>
      </c>
      <c r="T1231" s="23">
        <f t="shared" si="117"/>
        <v>41015.666666666664</v>
      </c>
      <c r="U1231" s="3">
        <f t="shared" si="118"/>
        <v>2012</v>
      </c>
      <c r="V1231" s="25">
        <f t="shared" si="119"/>
        <v>40985.459803240738</v>
      </c>
    </row>
    <row r="1232" spans="1:22" ht="48" x14ac:dyDescent="0.2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3">
        <f t="shared" si="114"/>
        <v>0</v>
      </c>
      <c r="P1232" s="3" t="e">
        <f t="shared" si="115"/>
        <v>#DIV/0!</v>
      </c>
      <c r="Q1232" s="3" t="s">
        <v>8358</v>
      </c>
      <c r="R1232" s="3" t="s">
        <v>8373</v>
      </c>
      <c r="S1232" s="23">
        <f t="shared" si="116"/>
        <v>40568.972569444442</v>
      </c>
      <c r="T1232" s="23">
        <f t="shared" si="117"/>
        <v>40598.972569444442</v>
      </c>
      <c r="U1232" s="3">
        <f t="shared" si="118"/>
        <v>2011</v>
      </c>
      <c r="V1232" s="25">
        <f t="shared" si="119"/>
        <v>40568.972569444442</v>
      </c>
    </row>
    <row r="1233" spans="1:22" ht="48" x14ac:dyDescent="0.2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3">
        <f t="shared" si="114"/>
        <v>0</v>
      </c>
      <c r="P1233" s="3" t="e">
        <f t="shared" si="115"/>
        <v>#DIV/0!</v>
      </c>
      <c r="Q1233" s="3" t="s">
        <v>8358</v>
      </c>
      <c r="R1233" s="3" t="s">
        <v>8373</v>
      </c>
      <c r="S1233" s="23">
        <f t="shared" si="116"/>
        <v>42193.941759259258</v>
      </c>
      <c r="T1233" s="23">
        <f t="shared" si="117"/>
        <v>42244.041666666672</v>
      </c>
      <c r="U1233" s="3">
        <f t="shared" si="118"/>
        <v>2015</v>
      </c>
      <c r="V1233" s="25">
        <f t="shared" si="119"/>
        <v>42193.941759259258</v>
      </c>
    </row>
    <row r="1234" spans="1:22" ht="48" x14ac:dyDescent="0.2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3">
        <f t="shared" si="114"/>
        <v>0.8</v>
      </c>
      <c r="P1234" s="3">
        <f t="shared" si="115"/>
        <v>40</v>
      </c>
      <c r="Q1234" s="3" t="s">
        <v>8358</v>
      </c>
      <c r="R1234" s="3" t="s">
        <v>8373</v>
      </c>
      <c r="S1234" s="23">
        <f t="shared" si="116"/>
        <v>41506.848032407412</v>
      </c>
      <c r="T1234" s="23">
        <f t="shared" si="117"/>
        <v>41553.848032407412</v>
      </c>
      <c r="U1234" s="3">
        <f t="shared" si="118"/>
        <v>2013</v>
      </c>
      <c r="V1234" s="25">
        <f t="shared" si="119"/>
        <v>41506.848032407412</v>
      </c>
    </row>
    <row r="1235" spans="1:22" ht="48" x14ac:dyDescent="0.2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3">
        <f t="shared" si="114"/>
        <v>11.6</v>
      </c>
      <c r="P1235" s="3">
        <f t="shared" si="115"/>
        <v>19.329999999999998</v>
      </c>
      <c r="Q1235" s="3" t="s">
        <v>8358</v>
      </c>
      <c r="R1235" s="3" t="s">
        <v>8373</v>
      </c>
      <c r="S1235" s="23">
        <f t="shared" si="116"/>
        <v>40939.948773148149</v>
      </c>
      <c r="T1235" s="23">
        <f t="shared" si="117"/>
        <v>40960.948773148149</v>
      </c>
      <c r="U1235" s="3">
        <f t="shared" si="118"/>
        <v>2012</v>
      </c>
      <c r="V1235" s="25">
        <f t="shared" si="119"/>
        <v>40939.948773148149</v>
      </c>
    </row>
    <row r="1236" spans="1:22" ht="48" x14ac:dyDescent="0.2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3">
        <f t="shared" si="114"/>
        <v>0</v>
      </c>
      <c r="P1236" s="3" t="e">
        <f t="shared" si="115"/>
        <v>#DIV/0!</v>
      </c>
      <c r="Q1236" s="3" t="s">
        <v>8358</v>
      </c>
      <c r="R1236" s="3" t="s">
        <v>8373</v>
      </c>
      <c r="S1236" s="23">
        <f t="shared" si="116"/>
        <v>42007.788680555561</v>
      </c>
      <c r="T1236" s="23">
        <f t="shared" si="117"/>
        <v>42037.788680555561</v>
      </c>
      <c r="U1236" s="3">
        <f t="shared" si="118"/>
        <v>2015</v>
      </c>
      <c r="V1236" s="25">
        <f t="shared" si="119"/>
        <v>42007.788680555561</v>
      </c>
    </row>
    <row r="1237" spans="1:22" ht="48" x14ac:dyDescent="0.2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3">
        <f t="shared" si="114"/>
        <v>2.79</v>
      </c>
      <c r="P1237" s="3">
        <f t="shared" si="115"/>
        <v>35</v>
      </c>
      <c r="Q1237" s="3" t="s">
        <v>8358</v>
      </c>
      <c r="R1237" s="3" t="s">
        <v>8373</v>
      </c>
      <c r="S1237" s="23">
        <f t="shared" si="116"/>
        <v>41583.135405092595</v>
      </c>
      <c r="T1237" s="23">
        <f t="shared" si="117"/>
        <v>41623.135405092595</v>
      </c>
      <c r="U1237" s="3">
        <f t="shared" si="118"/>
        <v>2013</v>
      </c>
      <c r="V1237" s="25">
        <f t="shared" si="119"/>
        <v>41583.135405092595</v>
      </c>
    </row>
    <row r="1238" spans="1:22" ht="18" x14ac:dyDescent="0.2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3">
        <f t="shared" si="114"/>
        <v>0</v>
      </c>
      <c r="P1238" s="3" t="e">
        <f t="shared" si="115"/>
        <v>#DIV/0!</v>
      </c>
      <c r="Q1238" s="3" t="s">
        <v>8358</v>
      </c>
      <c r="R1238" s="3" t="s">
        <v>8373</v>
      </c>
      <c r="S1238" s="23">
        <f t="shared" si="116"/>
        <v>41110.680138888885</v>
      </c>
      <c r="T1238" s="23">
        <f t="shared" si="117"/>
        <v>41118.666666666664</v>
      </c>
      <c r="U1238" s="3">
        <f t="shared" si="118"/>
        <v>2012</v>
      </c>
      <c r="V1238" s="25">
        <f t="shared" si="119"/>
        <v>41110.680138888885</v>
      </c>
    </row>
    <row r="1239" spans="1:22" ht="64" x14ac:dyDescent="0.2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3">
        <f t="shared" si="114"/>
        <v>0</v>
      </c>
      <c r="P1239" s="3" t="e">
        <f t="shared" si="115"/>
        <v>#DIV/0!</v>
      </c>
      <c r="Q1239" s="3" t="s">
        <v>8358</v>
      </c>
      <c r="R1239" s="3" t="s">
        <v>8373</v>
      </c>
      <c r="S1239" s="23">
        <f t="shared" si="116"/>
        <v>41125.283159722225</v>
      </c>
      <c r="T1239" s="23">
        <f t="shared" si="117"/>
        <v>41145.283159722225</v>
      </c>
      <c r="U1239" s="3">
        <f t="shared" si="118"/>
        <v>2012</v>
      </c>
      <c r="V1239" s="25">
        <f t="shared" si="119"/>
        <v>41125.283159722225</v>
      </c>
    </row>
    <row r="1240" spans="1:22" ht="64" x14ac:dyDescent="0.2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3">
        <f t="shared" si="114"/>
        <v>17.8</v>
      </c>
      <c r="P1240" s="3">
        <f t="shared" si="115"/>
        <v>59.33</v>
      </c>
      <c r="Q1240" s="3" t="s">
        <v>8358</v>
      </c>
      <c r="R1240" s="3" t="s">
        <v>8373</v>
      </c>
      <c r="S1240" s="23">
        <f t="shared" si="116"/>
        <v>40731.61037037037</v>
      </c>
      <c r="T1240" s="23">
        <f t="shared" si="117"/>
        <v>40761.61037037037</v>
      </c>
      <c r="U1240" s="3">
        <f t="shared" si="118"/>
        <v>2011</v>
      </c>
      <c r="V1240" s="25">
        <f t="shared" si="119"/>
        <v>40731.61037037037</v>
      </c>
    </row>
    <row r="1241" spans="1:22" ht="32" x14ac:dyDescent="0.2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3">
        <f t="shared" si="114"/>
        <v>0</v>
      </c>
      <c r="P1241" s="3" t="e">
        <f t="shared" si="115"/>
        <v>#DIV/0!</v>
      </c>
      <c r="Q1241" s="3" t="s">
        <v>8358</v>
      </c>
      <c r="R1241" s="3" t="s">
        <v>8373</v>
      </c>
      <c r="S1241" s="23">
        <f t="shared" si="116"/>
        <v>40883.962581018517</v>
      </c>
      <c r="T1241" s="23">
        <f t="shared" si="117"/>
        <v>40913.962581018517</v>
      </c>
      <c r="U1241" s="3">
        <f t="shared" si="118"/>
        <v>2011</v>
      </c>
      <c r="V1241" s="25">
        <f t="shared" si="119"/>
        <v>40883.962581018517</v>
      </c>
    </row>
    <row r="1242" spans="1:22" ht="48" x14ac:dyDescent="0.2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3">
        <f t="shared" si="114"/>
        <v>3.01</v>
      </c>
      <c r="P1242" s="3">
        <f t="shared" si="115"/>
        <v>30.13</v>
      </c>
      <c r="Q1242" s="3" t="s">
        <v>8358</v>
      </c>
      <c r="R1242" s="3" t="s">
        <v>8373</v>
      </c>
      <c r="S1242" s="23">
        <f t="shared" si="116"/>
        <v>41409.040011574078</v>
      </c>
      <c r="T1242" s="23">
        <f t="shared" si="117"/>
        <v>41467.910416666666</v>
      </c>
      <c r="U1242" s="3">
        <f t="shared" si="118"/>
        <v>2013</v>
      </c>
      <c r="V1242" s="25">
        <f t="shared" si="119"/>
        <v>41409.040011574078</v>
      </c>
    </row>
    <row r="1243" spans="1:22" ht="64" x14ac:dyDescent="0.2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3">
        <f t="shared" si="114"/>
        <v>50.74</v>
      </c>
      <c r="P1243" s="3">
        <f t="shared" si="115"/>
        <v>74.62</v>
      </c>
      <c r="Q1243" s="3" t="s">
        <v>8358</v>
      </c>
      <c r="R1243" s="3" t="s">
        <v>8373</v>
      </c>
      <c r="S1243" s="23">
        <f t="shared" si="116"/>
        <v>41923.837731481479</v>
      </c>
      <c r="T1243" s="23">
        <f t="shared" si="117"/>
        <v>41946.249305555553</v>
      </c>
      <c r="U1243" s="3">
        <f t="shared" si="118"/>
        <v>2014</v>
      </c>
      <c r="V1243" s="25">
        <f t="shared" si="119"/>
        <v>41923.837731481479</v>
      </c>
    </row>
    <row r="1244" spans="1:22" ht="48" x14ac:dyDescent="0.2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3">
        <f t="shared" si="114"/>
        <v>0.55000000000000004</v>
      </c>
      <c r="P1244" s="3">
        <f t="shared" si="115"/>
        <v>5</v>
      </c>
      <c r="Q1244" s="3" t="s">
        <v>8358</v>
      </c>
      <c r="R1244" s="3" t="s">
        <v>8373</v>
      </c>
      <c r="S1244" s="23">
        <f t="shared" si="116"/>
        <v>40782.165532407409</v>
      </c>
      <c r="T1244" s="23">
        <f t="shared" si="117"/>
        <v>40797.554166666669</v>
      </c>
      <c r="U1244" s="3">
        <f t="shared" si="118"/>
        <v>2011</v>
      </c>
      <c r="V1244" s="25">
        <f t="shared" si="119"/>
        <v>40782.165532407409</v>
      </c>
    </row>
    <row r="1245" spans="1:22" ht="48" x14ac:dyDescent="0.2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3">
        <f t="shared" si="114"/>
        <v>14.09</v>
      </c>
      <c r="P1245" s="3">
        <f t="shared" si="115"/>
        <v>44.5</v>
      </c>
      <c r="Q1245" s="3" t="s">
        <v>8358</v>
      </c>
      <c r="R1245" s="3" t="s">
        <v>8373</v>
      </c>
      <c r="S1245" s="23">
        <f t="shared" si="116"/>
        <v>40671.879293981481</v>
      </c>
      <c r="T1245" s="23">
        <f t="shared" si="117"/>
        <v>40732.875</v>
      </c>
      <c r="U1245" s="3">
        <f t="shared" si="118"/>
        <v>2011</v>
      </c>
      <c r="V1245" s="25">
        <f t="shared" si="119"/>
        <v>40671.879293981481</v>
      </c>
    </row>
    <row r="1246" spans="1:22" ht="48" x14ac:dyDescent="0.2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3">
        <f t="shared" si="114"/>
        <v>103.8</v>
      </c>
      <c r="P1246" s="3">
        <f t="shared" si="115"/>
        <v>46.13</v>
      </c>
      <c r="Q1246" s="3" t="s">
        <v>8358</v>
      </c>
      <c r="R1246" s="3" t="s">
        <v>8373</v>
      </c>
      <c r="S1246" s="23">
        <f t="shared" si="116"/>
        <v>41355.825497685182</v>
      </c>
      <c r="T1246" s="23">
        <f t="shared" si="117"/>
        <v>41386.875</v>
      </c>
      <c r="U1246" s="3">
        <f t="shared" si="118"/>
        <v>2013</v>
      </c>
      <c r="V1246" s="25">
        <f t="shared" si="119"/>
        <v>41355.825497685182</v>
      </c>
    </row>
    <row r="1247" spans="1:22" ht="48" x14ac:dyDescent="0.2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3">
        <f t="shared" si="114"/>
        <v>120.25</v>
      </c>
      <c r="P1247" s="3">
        <f t="shared" si="115"/>
        <v>141.47</v>
      </c>
      <c r="Q1247" s="3" t="s">
        <v>8358</v>
      </c>
      <c r="R1247" s="3" t="s">
        <v>8359</v>
      </c>
      <c r="S1247" s="23">
        <f t="shared" si="116"/>
        <v>41774.599930555552</v>
      </c>
      <c r="T1247" s="23">
        <f t="shared" si="117"/>
        <v>41804.599930555552</v>
      </c>
      <c r="U1247" s="3">
        <f t="shared" si="118"/>
        <v>2014</v>
      </c>
      <c r="V1247" s="25">
        <f t="shared" si="119"/>
        <v>41774.599930555552</v>
      </c>
    </row>
    <row r="1248" spans="1:22" ht="48" x14ac:dyDescent="0.2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3">
        <f t="shared" si="114"/>
        <v>117</v>
      </c>
      <c r="P1248" s="3">
        <f t="shared" si="115"/>
        <v>75.48</v>
      </c>
      <c r="Q1248" s="3" t="s">
        <v>8358</v>
      </c>
      <c r="R1248" s="3" t="s">
        <v>8359</v>
      </c>
      <c r="S1248" s="23">
        <f t="shared" si="116"/>
        <v>40838.043391203704</v>
      </c>
      <c r="T1248" s="23">
        <f t="shared" si="117"/>
        <v>40883.085057870368</v>
      </c>
      <c r="U1248" s="3">
        <f t="shared" si="118"/>
        <v>2011</v>
      </c>
      <c r="V1248" s="25">
        <f t="shared" si="119"/>
        <v>40838.043391203704</v>
      </c>
    </row>
    <row r="1249" spans="1:22" ht="32" x14ac:dyDescent="0.2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3">
        <f t="shared" si="114"/>
        <v>122.14</v>
      </c>
      <c r="P1249" s="3">
        <f t="shared" si="115"/>
        <v>85.5</v>
      </c>
      <c r="Q1249" s="3" t="s">
        <v>8358</v>
      </c>
      <c r="R1249" s="3" t="s">
        <v>8359</v>
      </c>
      <c r="S1249" s="23">
        <f t="shared" si="116"/>
        <v>41370.292303240742</v>
      </c>
      <c r="T1249" s="23">
        <f t="shared" si="117"/>
        <v>41400.292303240742</v>
      </c>
      <c r="U1249" s="3">
        <f t="shared" si="118"/>
        <v>2013</v>
      </c>
      <c r="V1249" s="25">
        <f t="shared" si="119"/>
        <v>41370.292303240742</v>
      </c>
    </row>
    <row r="1250" spans="1:22" ht="48" x14ac:dyDescent="0.2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3">
        <f t="shared" si="114"/>
        <v>151.63999999999999</v>
      </c>
      <c r="P1250" s="3">
        <f t="shared" si="115"/>
        <v>64.25</v>
      </c>
      <c r="Q1250" s="3" t="s">
        <v>8358</v>
      </c>
      <c r="R1250" s="3" t="s">
        <v>8359</v>
      </c>
      <c r="S1250" s="23">
        <f t="shared" si="116"/>
        <v>41767.656863425924</v>
      </c>
      <c r="T1250" s="23">
        <f t="shared" si="117"/>
        <v>41803.290972222225</v>
      </c>
      <c r="U1250" s="3">
        <f t="shared" si="118"/>
        <v>2014</v>
      </c>
      <c r="V1250" s="25">
        <f t="shared" si="119"/>
        <v>41767.656863425924</v>
      </c>
    </row>
    <row r="1251" spans="1:22" ht="48" x14ac:dyDescent="0.2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3">
        <f t="shared" si="114"/>
        <v>104.44</v>
      </c>
      <c r="P1251" s="3">
        <f t="shared" si="115"/>
        <v>64.47</v>
      </c>
      <c r="Q1251" s="3" t="s">
        <v>8358</v>
      </c>
      <c r="R1251" s="3" t="s">
        <v>8359</v>
      </c>
      <c r="S1251" s="23">
        <f t="shared" si="116"/>
        <v>41067.74086805556</v>
      </c>
      <c r="T1251" s="23">
        <f t="shared" si="117"/>
        <v>41097.74086805556</v>
      </c>
      <c r="U1251" s="3">
        <f t="shared" si="118"/>
        <v>2012</v>
      </c>
      <c r="V1251" s="25">
        <f t="shared" si="119"/>
        <v>41067.74086805556</v>
      </c>
    </row>
    <row r="1252" spans="1:22" ht="64" x14ac:dyDescent="0.2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3">
        <f t="shared" si="114"/>
        <v>200.15</v>
      </c>
      <c r="P1252" s="3">
        <f t="shared" si="115"/>
        <v>118.2</v>
      </c>
      <c r="Q1252" s="3" t="s">
        <v>8358</v>
      </c>
      <c r="R1252" s="3" t="s">
        <v>8359</v>
      </c>
      <c r="S1252" s="23">
        <f t="shared" si="116"/>
        <v>41843.64271990741</v>
      </c>
      <c r="T1252" s="23">
        <f t="shared" si="117"/>
        <v>41888.64271990741</v>
      </c>
      <c r="U1252" s="3">
        <f t="shared" si="118"/>
        <v>2014</v>
      </c>
      <c r="V1252" s="25">
        <f t="shared" si="119"/>
        <v>41843.64271990741</v>
      </c>
    </row>
    <row r="1253" spans="1:22" ht="32" x14ac:dyDescent="0.2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3">
        <f t="shared" si="114"/>
        <v>101.8</v>
      </c>
      <c r="P1253" s="3">
        <f t="shared" si="115"/>
        <v>82.54</v>
      </c>
      <c r="Q1253" s="3" t="s">
        <v>8358</v>
      </c>
      <c r="R1253" s="3" t="s">
        <v>8359</v>
      </c>
      <c r="S1253" s="23">
        <f t="shared" si="116"/>
        <v>40751.814432870371</v>
      </c>
      <c r="T1253" s="23">
        <f t="shared" si="117"/>
        <v>40811.814432870371</v>
      </c>
      <c r="U1253" s="3">
        <f t="shared" si="118"/>
        <v>2011</v>
      </c>
      <c r="V1253" s="25">
        <f t="shared" si="119"/>
        <v>40751.814432870371</v>
      </c>
    </row>
    <row r="1254" spans="1:22" ht="48" x14ac:dyDescent="0.2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3">
        <f t="shared" si="114"/>
        <v>137.66</v>
      </c>
      <c r="P1254" s="3">
        <f t="shared" si="115"/>
        <v>34.17</v>
      </c>
      <c r="Q1254" s="3" t="s">
        <v>8358</v>
      </c>
      <c r="R1254" s="3" t="s">
        <v>8359</v>
      </c>
      <c r="S1254" s="23">
        <f t="shared" si="116"/>
        <v>41543.988067129627</v>
      </c>
      <c r="T1254" s="23">
        <f t="shared" si="117"/>
        <v>41571.988067129627</v>
      </c>
      <c r="U1254" s="3">
        <f t="shared" si="118"/>
        <v>2013</v>
      </c>
      <c r="V1254" s="25">
        <f t="shared" si="119"/>
        <v>41543.988067129627</v>
      </c>
    </row>
    <row r="1255" spans="1:22" ht="48" x14ac:dyDescent="0.2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3">
        <f t="shared" si="114"/>
        <v>303833.2</v>
      </c>
      <c r="P1255" s="3">
        <f t="shared" si="115"/>
        <v>42.73</v>
      </c>
      <c r="Q1255" s="3" t="s">
        <v>8358</v>
      </c>
      <c r="R1255" s="3" t="s">
        <v>8359</v>
      </c>
      <c r="S1255" s="23">
        <f t="shared" si="116"/>
        <v>41855.783645833333</v>
      </c>
      <c r="T1255" s="23">
        <f t="shared" si="117"/>
        <v>41885.783645833333</v>
      </c>
      <c r="U1255" s="3">
        <f t="shared" si="118"/>
        <v>2014</v>
      </c>
      <c r="V1255" s="25">
        <f t="shared" si="119"/>
        <v>41855.783645833333</v>
      </c>
    </row>
    <row r="1256" spans="1:22" ht="64" x14ac:dyDescent="0.2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3">
        <f t="shared" si="114"/>
        <v>198.85</v>
      </c>
      <c r="P1256" s="3">
        <f t="shared" si="115"/>
        <v>94.49</v>
      </c>
      <c r="Q1256" s="3" t="s">
        <v>8358</v>
      </c>
      <c r="R1256" s="3" t="s">
        <v>8359</v>
      </c>
      <c r="S1256" s="23">
        <f t="shared" si="116"/>
        <v>40487.621365740742</v>
      </c>
      <c r="T1256" s="23">
        <f t="shared" si="117"/>
        <v>40544.207638888889</v>
      </c>
      <c r="U1256" s="3">
        <f t="shared" si="118"/>
        <v>2010</v>
      </c>
      <c r="V1256" s="25">
        <f t="shared" si="119"/>
        <v>40487.621365740742</v>
      </c>
    </row>
    <row r="1257" spans="1:22" ht="48" x14ac:dyDescent="0.2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3">
        <f t="shared" si="114"/>
        <v>202.37</v>
      </c>
      <c r="P1257" s="3">
        <f t="shared" si="115"/>
        <v>55.7</v>
      </c>
      <c r="Q1257" s="3" t="s">
        <v>8358</v>
      </c>
      <c r="R1257" s="3" t="s">
        <v>8359</v>
      </c>
      <c r="S1257" s="23">
        <f t="shared" si="116"/>
        <v>41579.845509259263</v>
      </c>
      <c r="T1257" s="23">
        <f t="shared" si="117"/>
        <v>41609.887175925927</v>
      </c>
      <c r="U1257" s="3">
        <f t="shared" si="118"/>
        <v>2013</v>
      </c>
      <c r="V1257" s="25">
        <f t="shared" si="119"/>
        <v>41579.845509259263</v>
      </c>
    </row>
    <row r="1258" spans="1:22" ht="48" x14ac:dyDescent="0.2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3">
        <f t="shared" si="114"/>
        <v>117.96</v>
      </c>
      <c r="P1258" s="3">
        <f t="shared" si="115"/>
        <v>98.03</v>
      </c>
      <c r="Q1258" s="3" t="s">
        <v>8358</v>
      </c>
      <c r="R1258" s="3" t="s">
        <v>8359</v>
      </c>
      <c r="S1258" s="23">
        <f t="shared" si="116"/>
        <v>40921.919340277782</v>
      </c>
      <c r="T1258" s="23">
        <f t="shared" si="117"/>
        <v>40951.919340277782</v>
      </c>
      <c r="U1258" s="3">
        <f t="shared" si="118"/>
        <v>2012</v>
      </c>
      <c r="V1258" s="25">
        <f t="shared" si="119"/>
        <v>40921.919340277782</v>
      </c>
    </row>
    <row r="1259" spans="1:22" ht="48" x14ac:dyDescent="0.2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3">
        <f t="shared" si="114"/>
        <v>294.73</v>
      </c>
      <c r="P1259" s="3">
        <f t="shared" si="115"/>
        <v>92.1</v>
      </c>
      <c r="Q1259" s="3" t="s">
        <v>8358</v>
      </c>
      <c r="R1259" s="3" t="s">
        <v>8359</v>
      </c>
      <c r="S1259" s="23">
        <f t="shared" si="116"/>
        <v>40587.085532407407</v>
      </c>
      <c r="T1259" s="23">
        <f t="shared" si="117"/>
        <v>40636.043865740743</v>
      </c>
      <c r="U1259" s="3">
        <f t="shared" si="118"/>
        <v>2011</v>
      </c>
      <c r="V1259" s="25">
        <f t="shared" si="119"/>
        <v>40587.085532407407</v>
      </c>
    </row>
    <row r="1260" spans="1:22" ht="48" x14ac:dyDescent="0.2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3">
        <f t="shared" si="114"/>
        <v>213.15</v>
      </c>
      <c r="P1260" s="3">
        <f t="shared" si="115"/>
        <v>38.18</v>
      </c>
      <c r="Q1260" s="3" t="s">
        <v>8358</v>
      </c>
      <c r="R1260" s="3" t="s">
        <v>8359</v>
      </c>
      <c r="S1260" s="23">
        <f t="shared" si="116"/>
        <v>41487.611250000002</v>
      </c>
      <c r="T1260" s="23">
        <f t="shared" si="117"/>
        <v>41517.611250000002</v>
      </c>
      <c r="U1260" s="3">
        <f t="shared" si="118"/>
        <v>2013</v>
      </c>
      <c r="V1260" s="25">
        <f t="shared" si="119"/>
        <v>41487.611250000002</v>
      </c>
    </row>
    <row r="1261" spans="1:22" ht="48" x14ac:dyDescent="0.2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3">
        <f t="shared" si="114"/>
        <v>104.24</v>
      </c>
      <c r="P1261" s="3">
        <f t="shared" si="115"/>
        <v>27.15</v>
      </c>
      <c r="Q1261" s="3" t="s">
        <v>8358</v>
      </c>
      <c r="R1261" s="3" t="s">
        <v>8359</v>
      </c>
      <c r="S1261" s="23">
        <f t="shared" si="116"/>
        <v>41766.970648148148</v>
      </c>
      <c r="T1261" s="23">
        <f t="shared" si="117"/>
        <v>41799.165972222225</v>
      </c>
      <c r="U1261" s="3">
        <f t="shared" si="118"/>
        <v>2014</v>
      </c>
      <c r="V1261" s="25">
        <f t="shared" si="119"/>
        <v>41766.970648148148</v>
      </c>
    </row>
    <row r="1262" spans="1:22" ht="48" x14ac:dyDescent="0.2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3">
        <f t="shared" si="114"/>
        <v>113.67</v>
      </c>
      <c r="P1262" s="3">
        <f t="shared" si="115"/>
        <v>50.69</v>
      </c>
      <c r="Q1262" s="3" t="s">
        <v>8358</v>
      </c>
      <c r="R1262" s="3" t="s">
        <v>8359</v>
      </c>
      <c r="S1262" s="23">
        <f t="shared" si="116"/>
        <v>41666.842824074076</v>
      </c>
      <c r="T1262" s="23">
        <f t="shared" si="117"/>
        <v>41696.842824074076</v>
      </c>
      <c r="U1262" s="3">
        <f t="shared" si="118"/>
        <v>2014</v>
      </c>
      <c r="V1262" s="25">
        <f t="shared" si="119"/>
        <v>41666.842824074076</v>
      </c>
    </row>
    <row r="1263" spans="1:22" ht="48" x14ac:dyDescent="0.2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3">
        <f t="shared" si="114"/>
        <v>101.25</v>
      </c>
      <c r="P1263" s="3">
        <f t="shared" si="115"/>
        <v>38.94</v>
      </c>
      <c r="Q1263" s="3" t="s">
        <v>8358</v>
      </c>
      <c r="R1263" s="3" t="s">
        <v>8359</v>
      </c>
      <c r="S1263" s="23">
        <f t="shared" si="116"/>
        <v>41638.342905092592</v>
      </c>
      <c r="T1263" s="23">
        <f t="shared" si="117"/>
        <v>41668.342905092592</v>
      </c>
      <c r="U1263" s="3">
        <f t="shared" si="118"/>
        <v>2013</v>
      </c>
      <c r="V1263" s="25">
        <f t="shared" si="119"/>
        <v>41638.342905092592</v>
      </c>
    </row>
    <row r="1264" spans="1:22" ht="48" x14ac:dyDescent="0.2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3">
        <f t="shared" si="114"/>
        <v>125.42</v>
      </c>
      <c r="P1264" s="3">
        <f t="shared" si="115"/>
        <v>77.64</v>
      </c>
      <c r="Q1264" s="3" t="s">
        <v>8358</v>
      </c>
      <c r="R1264" s="3" t="s">
        <v>8359</v>
      </c>
      <c r="S1264" s="23">
        <f t="shared" si="116"/>
        <v>41656.762638888889</v>
      </c>
      <c r="T1264" s="23">
        <f t="shared" si="117"/>
        <v>41686.762638888889</v>
      </c>
      <c r="U1264" s="3">
        <f t="shared" si="118"/>
        <v>2014</v>
      </c>
      <c r="V1264" s="25">
        <f t="shared" si="119"/>
        <v>41656.762638888889</v>
      </c>
    </row>
    <row r="1265" spans="1:22" ht="32" x14ac:dyDescent="0.2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3">
        <f t="shared" si="114"/>
        <v>119</v>
      </c>
      <c r="P1265" s="3">
        <f t="shared" si="115"/>
        <v>43.54</v>
      </c>
      <c r="Q1265" s="3" t="s">
        <v>8358</v>
      </c>
      <c r="R1265" s="3" t="s">
        <v>8359</v>
      </c>
      <c r="S1265" s="23">
        <f t="shared" si="116"/>
        <v>41692.084143518521</v>
      </c>
      <c r="T1265" s="23">
        <f t="shared" si="117"/>
        <v>41727.041666666664</v>
      </c>
      <c r="U1265" s="3">
        <f t="shared" si="118"/>
        <v>2014</v>
      </c>
      <c r="V1265" s="25">
        <f t="shared" si="119"/>
        <v>41692.084143518521</v>
      </c>
    </row>
    <row r="1266" spans="1:22" ht="48" x14ac:dyDescent="0.2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3">
        <f t="shared" si="114"/>
        <v>166.46</v>
      </c>
      <c r="P1266" s="3">
        <f t="shared" si="115"/>
        <v>31.82</v>
      </c>
      <c r="Q1266" s="3" t="s">
        <v>8358</v>
      </c>
      <c r="R1266" s="3" t="s">
        <v>8359</v>
      </c>
      <c r="S1266" s="23">
        <f t="shared" si="116"/>
        <v>41547.662997685184</v>
      </c>
      <c r="T1266" s="23">
        <f t="shared" si="117"/>
        <v>41576.662997685184</v>
      </c>
      <c r="U1266" s="3">
        <f t="shared" si="118"/>
        <v>2013</v>
      </c>
      <c r="V1266" s="25">
        <f t="shared" si="119"/>
        <v>41547.662997685184</v>
      </c>
    </row>
    <row r="1267" spans="1:22" ht="64" x14ac:dyDescent="0.2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3">
        <f t="shared" si="114"/>
        <v>119.15</v>
      </c>
      <c r="P1267" s="3">
        <f t="shared" si="115"/>
        <v>63.18</v>
      </c>
      <c r="Q1267" s="3" t="s">
        <v>8358</v>
      </c>
      <c r="R1267" s="3" t="s">
        <v>8359</v>
      </c>
      <c r="S1267" s="23">
        <f t="shared" si="116"/>
        <v>40465.655266203699</v>
      </c>
      <c r="T1267" s="23">
        <f t="shared" si="117"/>
        <v>40512.655266203699</v>
      </c>
      <c r="U1267" s="3">
        <f t="shared" si="118"/>
        <v>2010</v>
      </c>
      <c r="V1267" s="25">
        <f t="shared" si="119"/>
        <v>40465.655266203699</v>
      </c>
    </row>
    <row r="1268" spans="1:22" ht="32" x14ac:dyDescent="0.2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3">
        <f t="shared" si="114"/>
        <v>100.47</v>
      </c>
      <c r="P1268" s="3">
        <f t="shared" si="115"/>
        <v>190.9</v>
      </c>
      <c r="Q1268" s="3" t="s">
        <v>8358</v>
      </c>
      <c r="R1268" s="3" t="s">
        <v>8359</v>
      </c>
      <c r="S1268" s="23">
        <f t="shared" si="116"/>
        <v>41620.87667824074</v>
      </c>
      <c r="T1268" s="23">
        <f t="shared" si="117"/>
        <v>41650.87667824074</v>
      </c>
      <c r="U1268" s="3">
        <f t="shared" si="118"/>
        <v>2013</v>
      </c>
      <c r="V1268" s="25">
        <f t="shared" si="119"/>
        <v>41620.87667824074</v>
      </c>
    </row>
    <row r="1269" spans="1:22" ht="48" x14ac:dyDescent="0.2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3">
        <f t="shared" si="114"/>
        <v>101.8</v>
      </c>
      <c r="P1269" s="3">
        <f t="shared" si="115"/>
        <v>140.86000000000001</v>
      </c>
      <c r="Q1269" s="3" t="s">
        <v>8358</v>
      </c>
      <c r="R1269" s="3" t="s">
        <v>8359</v>
      </c>
      <c r="S1269" s="23">
        <f t="shared" si="116"/>
        <v>41449.585162037038</v>
      </c>
      <c r="T1269" s="23">
        <f t="shared" si="117"/>
        <v>41479.585162037038</v>
      </c>
      <c r="U1269" s="3">
        <f t="shared" si="118"/>
        <v>2013</v>
      </c>
      <c r="V1269" s="25">
        <f t="shared" si="119"/>
        <v>41449.585162037038</v>
      </c>
    </row>
    <row r="1270" spans="1:22" ht="48" x14ac:dyDescent="0.2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3">
        <f t="shared" si="114"/>
        <v>116.67</v>
      </c>
      <c r="P1270" s="3">
        <f t="shared" si="115"/>
        <v>76.92</v>
      </c>
      <c r="Q1270" s="3" t="s">
        <v>8358</v>
      </c>
      <c r="R1270" s="3" t="s">
        <v>8359</v>
      </c>
      <c r="S1270" s="23">
        <f t="shared" si="116"/>
        <v>41507.845451388886</v>
      </c>
      <c r="T1270" s="23">
        <f t="shared" si="117"/>
        <v>41537.845451388886</v>
      </c>
      <c r="U1270" s="3">
        <f t="shared" si="118"/>
        <v>2013</v>
      </c>
      <c r="V1270" s="25">
        <f t="shared" si="119"/>
        <v>41507.845451388886</v>
      </c>
    </row>
    <row r="1271" spans="1:22" ht="48" x14ac:dyDescent="0.2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3">
        <f t="shared" si="114"/>
        <v>108.65</v>
      </c>
      <c r="P1271" s="3">
        <f t="shared" si="115"/>
        <v>99.16</v>
      </c>
      <c r="Q1271" s="3" t="s">
        <v>8358</v>
      </c>
      <c r="R1271" s="3" t="s">
        <v>8359</v>
      </c>
      <c r="S1271" s="23">
        <f t="shared" si="116"/>
        <v>42445.823055555549</v>
      </c>
      <c r="T1271" s="23">
        <f t="shared" si="117"/>
        <v>42476</v>
      </c>
      <c r="U1271" s="3">
        <f t="shared" si="118"/>
        <v>2016</v>
      </c>
      <c r="V1271" s="25">
        <f t="shared" si="119"/>
        <v>42445.823055555549</v>
      </c>
    </row>
    <row r="1272" spans="1:22" ht="48" x14ac:dyDescent="0.2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3">
        <f t="shared" si="114"/>
        <v>114.72</v>
      </c>
      <c r="P1272" s="3">
        <f t="shared" si="115"/>
        <v>67.88</v>
      </c>
      <c r="Q1272" s="3" t="s">
        <v>8358</v>
      </c>
      <c r="R1272" s="3" t="s">
        <v>8359</v>
      </c>
      <c r="S1272" s="23">
        <f t="shared" si="116"/>
        <v>40933.856967592597</v>
      </c>
      <c r="T1272" s="23">
        <f t="shared" si="117"/>
        <v>40993.815300925926</v>
      </c>
      <c r="U1272" s="3">
        <f t="shared" si="118"/>
        <v>2012</v>
      </c>
      <c r="V1272" s="25">
        <f t="shared" si="119"/>
        <v>40933.856967592597</v>
      </c>
    </row>
    <row r="1273" spans="1:22" ht="48" x14ac:dyDescent="0.2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3">
        <f t="shared" si="114"/>
        <v>101.8</v>
      </c>
      <c r="P1273" s="3">
        <f t="shared" si="115"/>
        <v>246.29</v>
      </c>
      <c r="Q1273" s="3" t="s">
        <v>8358</v>
      </c>
      <c r="R1273" s="3" t="s">
        <v>8359</v>
      </c>
      <c r="S1273" s="23">
        <f t="shared" si="116"/>
        <v>41561.683553240742</v>
      </c>
      <c r="T1273" s="23">
        <f t="shared" si="117"/>
        <v>41591.725219907406</v>
      </c>
      <c r="U1273" s="3">
        <f t="shared" si="118"/>
        <v>2013</v>
      </c>
      <c r="V1273" s="25">
        <f t="shared" si="119"/>
        <v>41561.683553240742</v>
      </c>
    </row>
    <row r="1274" spans="1:22" ht="64" x14ac:dyDescent="0.2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3">
        <f t="shared" si="114"/>
        <v>106</v>
      </c>
      <c r="P1274" s="3">
        <f t="shared" si="115"/>
        <v>189.29</v>
      </c>
      <c r="Q1274" s="3" t="s">
        <v>8358</v>
      </c>
      <c r="R1274" s="3" t="s">
        <v>8359</v>
      </c>
      <c r="S1274" s="23">
        <f t="shared" si="116"/>
        <v>40274.745127314818</v>
      </c>
      <c r="T1274" s="23">
        <f t="shared" si="117"/>
        <v>40344.166666666664</v>
      </c>
      <c r="U1274" s="3">
        <f t="shared" si="118"/>
        <v>2010</v>
      </c>
      <c r="V1274" s="25">
        <f t="shared" si="119"/>
        <v>40274.745127314818</v>
      </c>
    </row>
    <row r="1275" spans="1:22" ht="48" x14ac:dyDescent="0.2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3">
        <f t="shared" si="114"/>
        <v>103.5</v>
      </c>
      <c r="P1275" s="3">
        <f t="shared" si="115"/>
        <v>76.67</v>
      </c>
      <c r="Q1275" s="3" t="s">
        <v>8358</v>
      </c>
      <c r="R1275" s="3" t="s">
        <v>8359</v>
      </c>
      <c r="S1275" s="23">
        <f t="shared" si="116"/>
        <v>41852.730219907404</v>
      </c>
      <c r="T1275" s="23">
        <f t="shared" si="117"/>
        <v>41882.730219907404</v>
      </c>
      <c r="U1275" s="3">
        <f t="shared" si="118"/>
        <v>2014</v>
      </c>
      <c r="V1275" s="25">
        <f t="shared" si="119"/>
        <v>41852.730219907404</v>
      </c>
    </row>
    <row r="1276" spans="1:22" ht="48" x14ac:dyDescent="0.2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3">
        <f t="shared" si="114"/>
        <v>154.97999999999999</v>
      </c>
      <c r="P1276" s="3">
        <f t="shared" si="115"/>
        <v>82.96</v>
      </c>
      <c r="Q1276" s="3" t="s">
        <v>8358</v>
      </c>
      <c r="R1276" s="3" t="s">
        <v>8359</v>
      </c>
      <c r="S1276" s="23">
        <f t="shared" si="116"/>
        <v>41116.690104166664</v>
      </c>
      <c r="T1276" s="23">
        <f t="shared" si="117"/>
        <v>41151.690104166664</v>
      </c>
      <c r="U1276" s="3">
        <f t="shared" si="118"/>
        <v>2012</v>
      </c>
      <c r="V1276" s="25">
        <f t="shared" si="119"/>
        <v>41116.690104166664</v>
      </c>
    </row>
    <row r="1277" spans="1:22" ht="48" x14ac:dyDescent="0.2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3">
        <f t="shared" si="114"/>
        <v>162.13999999999999</v>
      </c>
      <c r="P1277" s="3">
        <f t="shared" si="115"/>
        <v>62.52</v>
      </c>
      <c r="Q1277" s="3" t="s">
        <v>8358</v>
      </c>
      <c r="R1277" s="3" t="s">
        <v>8359</v>
      </c>
      <c r="S1277" s="23">
        <f t="shared" si="116"/>
        <v>41458.867905092593</v>
      </c>
      <c r="T1277" s="23">
        <f t="shared" si="117"/>
        <v>41493.867905092593</v>
      </c>
      <c r="U1277" s="3">
        <f t="shared" si="118"/>
        <v>2013</v>
      </c>
      <c r="V1277" s="25">
        <f t="shared" si="119"/>
        <v>41458.867905092593</v>
      </c>
    </row>
    <row r="1278" spans="1:22" ht="32" x14ac:dyDescent="0.2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3">
        <f t="shared" si="114"/>
        <v>104.42</v>
      </c>
      <c r="P1278" s="3">
        <f t="shared" si="115"/>
        <v>46.07</v>
      </c>
      <c r="Q1278" s="3" t="s">
        <v>8358</v>
      </c>
      <c r="R1278" s="3" t="s">
        <v>8359</v>
      </c>
      <c r="S1278" s="23">
        <f t="shared" si="116"/>
        <v>40007.704247685186</v>
      </c>
      <c r="T1278" s="23">
        <f t="shared" si="117"/>
        <v>40057.166666666664</v>
      </c>
      <c r="U1278" s="3">
        <f t="shared" si="118"/>
        <v>2009</v>
      </c>
      <c r="V1278" s="25">
        <f t="shared" si="119"/>
        <v>40007.704247685186</v>
      </c>
    </row>
    <row r="1279" spans="1:22" ht="64" x14ac:dyDescent="0.2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3">
        <f t="shared" si="114"/>
        <v>106.12</v>
      </c>
      <c r="P1279" s="3">
        <f t="shared" si="115"/>
        <v>38.54</v>
      </c>
      <c r="Q1279" s="3" t="s">
        <v>8358</v>
      </c>
      <c r="R1279" s="3" t="s">
        <v>8359</v>
      </c>
      <c r="S1279" s="23">
        <f t="shared" si="116"/>
        <v>41121.561886574076</v>
      </c>
      <c r="T1279" s="23">
        <f t="shared" si="117"/>
        <v>41156.561886574076</v>
      </c>
      <c r="U1279" s="3">
        <f t="shared" si="118"/>
        <v>2012</v>
      </c>
      <c r="V1279" s="25">
        <f t="shared" si="119"/>
        <v>41121.561886574076</v>
      </c>
    </row>
    <row r="1280" spans="1:22" ht="48" x14ac:dyDescent="0.2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3">
        <f t="shared" si="114"/>
        <v>154.94</v>
      </c>
      <c r="P1280" s="3">
        <f t="shared" si="115"/>
        <v>53.01</v>
      </c>
      <c r="Q1280" s="3" t="s">
        <v>8358</v>
      </c>
      <c r="R1280" s="3" t="s">
        <v>8359</v>
      </c>
      <c r="S1280" s="23">
        <f t="shared" si="116"/>
        <v>41786.555162037039</v>
      </c>
      <c r="T1280" s="23">
        <f t="shared" si="117"/>
        <v>41815.083333333336</v>
      </c>
      <c r="U1280" s="3">
        <f t="shared" si="118"/>
        <v>2014</v>
      </c>
      <c r="V1280" s="25">
        <f t="shared" si="119"/>
        <v>41786.555162037039</v>
      </c>
    </row>
    <row r="1281" spans="1:22" ht="48" x14ac:dyDescent="0.2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3">
        <f t="shared" si="114"/>
        <v>110.77</v>
      </c>
      <c r="P1281" s="3">
        <f t="shared" si="115"/>
        <v>73.36</v>
      </c>
      <c r="Q1281" s="3" t="s">
        <v>8358</v>
      </c>
      <c r="R1281" s="3" t="s">
        <v>8359</v>
      </c>
      <c r="S1281" s="23">
        <f t="shared" si="116"/>
        <v>41682.099189814813</v>
      </c>
      <c r="T1281" s="23">
        <f t="shared" si="117"/>
        <v>41722.057523148149</v>
      </c>
      <c r="U1281" s="3">
        <f t="shared" si="118"/>
        <v>2014</v>
      </c>
      <c r="V1281" s="25">
        <f t="shared" si="119"/>
        <v>41682.099189814813</v>
      </c>
    </row>
    <row r="1282" spans="1:22" ht="48" x14ac:dyDescent="0.2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3">
        <f t="shared" si="114"/>
        <v>110.91</v>
      </c>
      <c r="P1282" s="3">
        <f t="shared" si="115"/>
        <v>127.98</v>
      </c>
      <c r="Q1282" s="3" t="s">
        <v>8358</v>
      </c>
      <c r="R1282" s="3" t="s">
        <v>8359</v>
      </c>
      <c r="S1282" s="23">
        <f t="shared" si="116"/>
        <v>40513.757569444446</v>
      </c>
      <c r="T1282" s="23">
        <f t="shared" si="117"/>
        <v>40603.757569444446</v>
      </c>
      <c r="U1282" s="3">
        <f t="shared" si="118"/>
        <v>2010</v>
      </c>
      <c r="V1282" s="25">
        <f t="shared" si="119"/>
        <v>40513.757569444446</v>
      </c>
    </row>
    <row r="1283" spans="1:22" ht="48" x14ac:dyDescent="0.2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3">
        <f t="shared" ref="O1283:O1346" si="120">ROUND((E1283/D1283)*100,2)</f>
        <v>110.71</v>
      </c>
      <c r="P1283" s="3">
        <f t="shared" ref="P1283:P1346" si="121">ROUND(E1283/L1283,2)</f>
        <v>104.73</v>
      </c>
      <c r="Q1283" s="3" t="s">
        <v>8358</v>
      </c>
      <c r="R1283" s="3" t="s">
        <v>8359</v>
      </c>
      <c r="S1283" s="23">
        <f t="shared" ref="S1283:S1346" si="122">(((J1283/60)/60)/24)+DATE(1970,1,1)</f>
        <v>41463.743472222224</v>
      </c>
      <c r="T1283" s="23">
        <f t="shared" ref="T1283:T1346" si="123">(((I1283/60)/60)/24)+DATE(1970,1,1)</f>
        <v>41483.743472222224</v>
      </c>
      <c r="U1283" s="3">
        <f t="shared" ref="U1283:U1346" si="124">YEAR(S1283)</f>
        <v>2013</v>
      </c>
      <c r="V1283" s="25">
        <f t="shared" ref="V1283:V1346" si="125">S1283</f>
        <v>41463.743472222224</v>
      </c>
    </row>
    <row r="1284" spans="1:22" ht="64" x14ac:dyDescent="0.2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3">
        <f t="shared" si="120"/>
        <v>123.61</v>
      </c>
      <c r="P1284" s="3">
        <f t="shared" si="121"/>
        <v>67.67</v>
      </c>
      <c r="Q1284" s="3" t="s">
        <v>8358</v>
      </c>
      <c r="R1284" s="3" t="s">
        <v>8359</v>
      </c>
      <c r="S1284" s="23">
        <f t="shared" si="122"/>
        <v>41586.475173611114</v>
      </c>
      <c r="T1284" s="23">
        <f t="shared" si="123"/>
        <v>41617.207638888889</v>
      </c>
      <c r="U1284" s="3">
        <f t="shared" si="124"/>
        <v>2013</v>
      </c>
      <c r="V1284" s="25">
        <f t="shared" si="125"/>
        <v>41586.475173611114</v>
      </c>
    </row>
    <row r="1285" spans="1:22" ht="48" x14ac:dyDescent="0.2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3">
        <f t="shared" si="120"/>
        <v>211.05</v>
      </c>
      <c r="P1285" s="3">
        <f t="shared" si="121"/>
        <v>95.93</v>
      </c>
      <c r="Q1285" s="3" t="s">
        <v>8358</v>
      </c>
      <c r="R1285" s="3" t="s">
        <v>8359</v>
      </c>
      <c r="S1285" s="23">
        <f t="shared" si="122"/>
        <v>41320.717465277776</v>
      </c>
      <c r="T1285" s="23">
        <f t="shared" si="123"/>
        <v>41344.166666666664</v>
      </c>
      <c r="U1285" s="3">
        <f t="shared" si="124"/>
        <v>2013</v>
      </c>
      <c r="V1285" s="25">
        <f t="shared" si="125"/>
        <v>41320.717465277776</v>
      </c>
    </row>
    <row r="1286" spans="1:22" ht="48" x14ac:dyDescent="0.2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3">
        <f t="shared" si="120"/>
        <v>101</v>
      </c>
      <c r="P1286" s="3">
        <f t="shared" si="121"/>
        <v>65.16</v>
      </c>
      <c r="Q1286" s="3" t="s">
        <v>8358</v>
      </c>
      <c r="R1286" s="3" t="s">
        <v>8359</v>
      </c>
      <c r="S1286" s="23">
        <f t="shared" si="122"/>
        <v>42712.23474537037</v>
      </c>
      <c r="T1286" s="23">
        <f t="shared" si="123"/>
        <v>42735.707638888889</v>
      </c>
      <c r="U1286" s="3">
        <f t="shared" si="124"/>
        <v>2016</v>
      </c>
      <c r="V1286" s="25">
        <f t="shared" si="125"/>
        <v>42712.23474537037</v>
      </c>
    </row>
    <row r="1287" spans="1:22" ht="48" x14ac:dyDescent="0.2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3">
        <f t="shared" si="120"/>
        <v>101.65</v>
      </c>
      <c r="P1287" s="3">
        <f t="shared" si="121"/>
        <v>32.270000000000003</v>
      </c>
      <c r="Q1287" s="3" t="s">
        <v>8350</v>
      </c>
      <c r="R1287" s="3" t="s">
        <v>8351</v>
      </c>
      <c r="S1287" s="23">
        <f t="shared" si="122"/>
        <v>42160.583043981482</v>
      </c>
      <c r="T1287" s="23">
        <f t="shared" si="123"/>
        <v>42175.583043981482</v>
      </c>
      <c r="U1287" s="3">
        <f t="shared" si="124"/>
        <v>2015</v>
      </c>
      <c r="V1287" s="25">
        <f t="shared" si="125"/>
        <v>42160.583043981482</v>
      </c>
    </row>
    <row r="1288" spans="1:22" ht="48" x14ac:dyDescent="0.2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3">
        <f t="shared" si="120"/>
        <v>108.33</v>
      </c>
      <c r="P1288" s="3">
        <f t="shared" si="121"/>
        <v>81.25</v>
      </c>
      <c r="Q1288" s="3" t="s">
        <v>8350</v>
      </c>
      <c r="R1288" s="3" t="s">
        <v>8351</v>
      </c>
      <c r="S1288" s="23">
        <f t="shared" si="122"/>
        <v>42039.384571759263</v>
      </c>
      <c r="T1288" s="23">
        <f t="shared" si="123"/>
        <v>42052.583333333328</v>
      </c>
      <c r="U1288" s="3">
        <f t="shared" si="124"/>
        <v>2015</v>
      </c>
      <c r="V1288" s="25">
        <f t="shared" si="125"/>
        <v>42039.384571759263</v>
      </c>
    </row>
    <row r="1289" spans="1:22" ht="80" x14ac:dyDescent="0.2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3">
        <f t="shared" si="120"/>
        <v>242</v>
      </c>
      <c r="P1289" s="3">
        <f t="shared" si="121"/>
        <v>24.2</v>
      </c>
      <c r="Q1289" s="3" t="s">
        <v>8350</v>
      </c>
      <c r="R1289" s="3" t="s">
        <v>8351</v>
      </c>
      <c r="S1289" s="23">
        <f t="shared" si="122"/>
        <v>42107.621018518519</v>
      </c>
      <c r="T1289" s="23">
        <f t="shared" si="123"/>
        <v>42167.621018518519</v>
      </c>
      <c r="U1289" s="3">
        <f t="shared" si="124"/>
        <v>2015</v>
      </c>
      <c r="V1289" s="25">
        <f t="shared" si="125"/>
        <v>42107.621018518519</v>
      </c>
    </row>
    <row r="1290" spans="1:22" ht="64" x14ac:dyDescent="0.2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3">
        <f t="shared" si="120"/>
        <v>100.45</v>
      </c>
      <c r="P1290" s="3">
        <f t="shared" si="121"/>
        <v>65.87</v>
      </c>
      <c r="Q1290" s="3" t="s">
        <v>8350</v>
      </c>
      <c r="R1290" s="3" t="s">
        <v>8351</v>
      </c>
      <c r="S1290" s="23">
        <f t="shared" si="122"/>
        <v>42561.154664351852</v>
      </c>
      <c r="T1290" s="23">
        <f t="shared" si="123"/>
        <v>42592.166666666672</v>
      </c>
      <c r="U1290" s="3">
        <f t="shared" si="124"/>
        <v>2016</v>
      </c>
      <c r="V1290" s="25">
        <f t="shared" si="125"/>
        <v>42561.154664351852</v>
      </c>
    </row>
    <row r="1291" spans="1:22" ht="48" x14ac:dyDescent="0.2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3">
        <f t="shared" si="120"/>
        <v>125.07</v>
      </c>
      <c r="P1291" s="3">
        <f t="shared" si="121"/>
        <v>36.08</v>
      </c>
      <c r="Q1291" s="3" t="s">
        <v>8350</v>
      </c>
      <c r="R1291" s="3" t="s">
        <v>8351</v>
      </c>
      <c r="S1291" s="23">
        <f t="shared" si="122"/>
        <v>42709.134780092587</v>
      </c>
      <c r="T1291" s="23">
        <f t="shared" si="123"/>
        <v>42739.134780092587</v>
      </c>
      <c r="U1291" s="3">
        <f t="shared" si="124"/>
        <v>2016</v>
      </c>
      <c r="V1291" s="25">
        <f t="shared" si="125"/>
        <v>42709.134780092587</v>
      </c>
    </row>
    <row r="1292" spans="1:22" ht="32" x14ac:dyDescent="0.2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3">
        <f t="shared" si="120"/>
        <v>108.57</v>
      </c>
      <c r="P1292" s="3">
        <f t="shared" si="121"/>
        <v>44.19</v>
      </c>
      <c r="Q1292" s="3" t="s">
        <v>8350</v>
      </c>
      <c r="R1292" s="3" t="s">
        <v>8351</v>
      </c>
      <c r="S1292" s="23">
        <f t="shared" si="122"/>
        <v>42086.614942129629</v>
      </c>
      <c r="T1292" s="23">
        <f t="shared" si="123"/>
        <v>42117.290972222225</v>
      </c>
      <c r="U1292" s="3">
        <f t="shared" si="124"/>
        <v>2015</v>
      </c>
      <c r="V1292" s="25">
        <f t="shared" si="125"/>
        <v>42086.614942129629</v>
      </c>
    </row>
    <row r="1293" spans="1:22" ht="48" x14ac:dyDescent="0.2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3">
        <f t="shared" si="120"/>
        <v>145.69999999999999</v>
      </c>
      <c r="P1293" s="3">
        <f t="shared" si="121"/>
        <v>104.07</v>
      </c>
      <c r="Q1293" s="3" t="s">
        <v>8350</v>
      </c>
      <c r="R1293" s="3" t="s">
        <v>8351</v>
      </c>
      <c r="S1293" s="23">
        <f t="shared" si="122"/>
        <v>42064.652673611112</v>
      </c>
      <c r="T1293" s="23">
        <f t="shared" si="123"/>
        <v>42101.291666666672</v>
      </c>
      <c r="U1293" s="3">
        <f t="shared" si="124"/>
        <v>2015</v>
      </c>
      <c r="V1293" s="25">
        <f t="shared" si="125"/>
        <v>42064.652673611112</v>
      </c>
    </row>
    <row r="1294" spans="1:22" ht="64" x14ac:dyDescent="0.2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3">
        <f t="shared" si="120"/>
        <v>110</v>
      </c>
      <c r="P1294" s="3">
        <f t="shared" si="121"/>
        <v>35.96</v>
      </c>
      <c r="Q1294" s="3" t="s">
        <v>8350</v>
      </c>
      <c r="R1294" s="3" t="s">
        <v>8351</v>
      </c>
      <c r="S1294" s="23">
        <f t="shared" si="122"/>
        <v>42256.764212962968</v>
      </c>
      <c r="T1294" s="23">
        <f t="shared" si="123"/>
        <v>42283.957638888889</v>
      </c>
      <c r="U1294" s="3">
        <f t="shared" si="124"/>
        <v>2015</v>
      </c>
      <c r="V1294" s="25">
        <f t="shared" si="125"/>
        <v>42256.764212962968</v>
      </c>
    </row>
    <row r="1295" spans="1:22" ht="64" x14ac:dyDescent="0.2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3">
        <f t="shared" si="120"/>
        <v>102.23</v>
      </c>
      <c r="P1295" s="3">
        <f t="shared" si="121"/>
        <v>127.79</v>
      </c>
      <c r="Q1295" s="3" t="s">
        <v>8350</v>
      </c>
      <c r="R1295" s="3" t="s">
        <v>8351</v>
      </c>
      <c r="S1295" s="23">
        <f t="shared" si="122"/>
        <v>42292.701053240744</v>
      </c>
      <c r="T1295" s="23">
        <f t="shared" si="123"/>
        <v>42322.742719907401</v>
      </c>
      <c r="U1295" s="3">
        <f t="shared" si="124"/>
        <v>2015</v>
      </c>
      <c r="V1295" s="25">
        <f t="shared" si="125"/>
        <v>42292.701053240744</v>
      </c>
    </row>
    <row r="1296" spans="1:22" ht="48" x14ac:dyDescent="0.2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3">
        <f t="shared" si="120"/>
        <v>122</v>
      </c>
      <c r="P1296" s="3">
        <f t="shared" si="121"/>
        <v>27.73</v>
      </c>
      <c r="Q1296" s="3" t="s">
        <v>8350</v>
      </c>
      <c r="R1296" s="3" t="s">
        <v>8351</v>
      </c>
      <c r="S1296" s="23">
        <f t="shared" si="122"/>
        <v>42278.453668981485</v>
      </c>
      <c r="T1296" s="23">
        <f t="shared" si="123"/>
        <v>42296.458333333328</v>
      </c>
      <c r="U1296" s="3">
        <f t="shared" si="124"/>
        <v>2015</v>
      </c>
      <c r="V1296" s="25">
        <f t="shared" si="125"/>
        <v>42278.453668981485</v>
      </c>
    </row>
    <row r="1297" spans="1:22" ht="48" x14ac:dyDescent="0.2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3">
        <f t="shared" si="120"/>
        <v>101.96</v>
      </c>
      <c r="P1297" s="3">
        <f t="shared" si="121"/>
        <v>39.83</v>
      </c>
      <c r="Q1297" s="3" t="s">
        <v>8350</v>
      </c>
      <c r="R1297" s="3" t="s">
        <v>8351</v>
      </c>
      <c r="S1297" s="23">
        <f t="shared" si="122"/>
        <v>42184.572881944448</v>
      </c>
      <c r="T1297" s="23">
        <f t="shared" si="123"/>
        <v>42214.708333333328</v>
      </c>
      <c r="U1297" s="3">
        <f t="shared" si="124"/>
        <v>2015</v>
      </c>
      <c r="V1297" s="25">
        <f t="shared" si="125"/>
        <v>42184.572881944448</v>
      </c>
    </row>
    <row r="1298" spans="1:22" ht="64" x14ac:dyDescent="0.2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3">
        <f t="shared" si="120"/>
        <v>141.18</v>
      </c>
      <c r="P1298" s="3">
        <f t="shared" si="121"/>
        <v>52.17</v>
      </c>
      <c r="Q1298" s="3" t="s">
        <v>8350</v>
      </c>
      <c r="R1298" s="3" t="s">
        <v>8351</v>
      </c>
      <c r="S1298" s="23">
        <f t="shared" si="122"/>
        <v>42423.050613425927</v>
      </c>
      <c r="T1298" s="23">
        <f t="shared" si="123"/>
        <v>42443.008946759262</v>
      </c>
      <c r="U1298" s="3">
        <f t="shared" si="124"/>
        <v>2016</v>
      </c>
      <c r="V1298" s="25">
        <f t="shared" si="125"/>
        <v>42423.050613425927</v>
      </c>
    </row>
    <row r="1299" spans="1:22" ht="48" x14ac:dyDescent="0.2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3">
        <f t="shared" si="120"/>
        <v>109.53</v>
      </c>
      <c r="P1299" s="3">
        <f t="shared" si="121"/>
        <v>92.04</v>
      </c>
      <c r="Q1299" s="3" t="s">
        <v>8350</v>
      </c>
      <c r="R1299" s="3" t="s">
        <v>8351</v>
      </c>
      <c r="S1299" s="23">
        <f t="shared" si="122"/>
        <v>42461.747199074074</v>
      </c>
      <c r="T1299" s="23">
        <f t="shared" si="123"/>
        <v>42491.747199074074</v>
      </c>
      <c r="U1299" s="3">
        <f t="shared" si="124"/>
        <v>2016</v>
      </c>
      <c r="V1299" s="25">
        <f t="shared" si="125"/>
        <v>42461.747199074074</v>
      </c>
    </row>
    <row r="1300" spans="1:22" ht="48" x14ac:dyDescent="0.2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3">
        <f t="shared" si="120"/>
        <v>104.65</v>
      </c>
      <c r="P1300" s="3">
        <f t="shared" si="121"/>
        <v>63.42</v>
      </c>
      <c r="Q1300" s="3" t="s">
        <v>8350</v>
      </c>
      <c r="R1300" s="3" t="s">
        <v>8351</v>
      </c>
      <c r="S1300" s="23">
        <f t="shared" si="122"/>
        <v>42458.680925925932</v>
      </c>
      <c r="T1300" s="23">
        <f t="shared" si="123"/>
        <v>42488.680925925932</v>
      </c>
      <c r="U1300" s="3">
        <f t="shared" si="124"/>
        <v>2016</v>
      </c>
      <c r="V1300" s="25">
        <f t="shared" si="125"/>
        <v>42458.680925925932</v>
      </c>
    </row>
    <row r="1301" spans="1:22" ht="48" x14ac:dyDescent="0.2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3">
        <f t="shared" si="120"/>
        <v>124</v>
      </c>
      <c r="P1301" s="3">
        <f t="shared" si="121"/>
        <v>135.63</v>
      </c>
      <c r="Q1301" s="3" t="s">
        <v>8350</v>
      </c>
      <c r="R1301" s="3" t="s">
        <v>8351</v>
      </c>
      <c r="S1301" s="23">
        <f t="shared" si="122"/>
        <v>42169.814340277779</v>
      </c>
      <c r="T1301" s="23">
        <f t="shared" si="123"/>
        <v>42199.814340277779</v>
      </c>
      <c r="U1301" s="3">
        <f t="shared" si="124"/>
        <v>2015</v>
      </c>
      <c r="V1301" s="25">
        <f t="shared" si="125"/>
        <v>42169.814340277779</v>
      </c>
    </row>
    <row r="1302" spans="1:22" ht="48" x14ac:dyDescent="0.2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3">
        <f t="shared" si="120"/>
        <v>135</v>
      </c>
      <c r="P1302" s="3">
        <f t="shared" si="121"/>
        <v>168.75</v>
      </c>
      <c r="Q1302" s="3" t="s">
        <v>8350</v>
      </c>
      <c r="R1302" s="3" t="s">
        <v>8351</v>
      </c>
      <c r="S1302" s="23">
        <f t="shared" si="122"/>
        <v>42483.675208333334</v>
      </c>
      <c r="T1302" s="23">
        <f t="shared" si="123"/>
        <v>42522.789583333331</v>
      </c>
      <c r="U1302" s="3">
        <f t="shared" si="124"/>
        <v>2016</v>
      </c>
      <c r="V1302" s="25">
        <f t="shared" si="125"/>
        <v>42483.675208333334</v>
      </c>
    </row>
    <row r="1303" spans="1:22" ht="48" x14ac:dyDescent="0.2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3">
        <f t="shared" si="120"/>
        <v>102.75</v>
      </c>
      <c r="P1303" s="3">
        <f t="shared" si="121"/>
        <v>70.86</v>
      </c>
      <c r="Q1303" s="3" t="s">
        <v>8350</v>
      </c>
      <c r="R1303" s="3" t="s">
        <v>8351</v>
      </c>
      <c r="S1303" s="23">
        <f t="shared" si="122"/>
        <v>42195.749745370369</v>
      </c>
      <c r="T1303" s="23">
        <f t="shared" si="123"/>
        <v>42206.125</v>
      </c>
      <c r="U1303" s="3">
        <f t="shared" si="124"/>
        <v>2015</v>
      </c>
      <c r="V1303" s="25">
        <f t="shared" si="125"/>
        <v>42195.749745370369</v>
      </c>
    </row>
    <row r="1304" spans="1:22" ht="48" x14ac:dyDescent="0.2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3">
        <f t="shared" si="120"/>
        <v>100</v>
      </c>
      <c r="P1304" s="3">
        <f t="shared" si="121"/>
        <v>50</v>
      </c>
      <c r="Q1304" s="3" t="s">
        <v>8350</v>
      </c>
      <c r="R1304" s="3" t="s">
        <v>8351</v>
      </c>
      <c r="S1304" s="23">
        <f t="shared" si="122"/>
        <v>42675.057997685188</v>
      </c>
      <c r="T1304" s="23">
        <f t="shared" si="123"/>
        <v>42705.099664351852</v>
      </c>
      <c r="U1304" s="3">
        <f t="shared" si="124"/>
        <v>2016</v>
      </c>
      <c r="V1304" s="25">
        <f t="shared" si="125"/>
        <v>42675.057997685188</v>
      </c>
    </row>
    <row r="1305" spans="1:22" ht="32" x14ac:dyDescent="0.2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3">
        <f t="shared" si="120"/>
        <v>130.26</v>
      </c>
      <c r="P1305" s="3">
        <f t="shared" si="121"/>
        <v>42.21</v>
      </c>
      <c r="Q1305" s="3" t="s">
        <v>8350</v>
      </c>
      <c r="R1305" s="3" t="s">
        <v>8351</v>
      </c>
      <c r="S1305" s="23">
        <f t="shared" si="122"/>
        <v>42566.441203703704</v>
      </c>
      <c r="T1305" s="23">
        <f t="shared" si="123"/>
        <v>42582.458333333328</v>
      </c>
      <c r="U1305" s="3">
        <f t="shared" si="124"/>
        <v>2016</v>
      </c>
      <c r="V1305" s="25">
        <f t="shared" si="125"/>
        <v>42566.441203703704</v>
      </c>
    </row>
    <row r="1306" spans="1:22" ht="48" x14ac:dyDescent="0.2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3">
        <f t="shared" si="120"/>
        <v>39.630000000000003</v>
      </c>
      <c r="P1306" s="3">
        <f t="shared" si="121"/>
        <v>152.41</v>
      </c>
      <c r="Q1306" s="3" t="s">
        <v>8350</v>
      </c>
      <c r="R1306" s="3" t="s">
        <v>8351</v>
      </c>
      <c r="S1306" s="23">
        <f t="shared" si="122"/>
        <v>42747.194502314815</v>
      </c>
      <c r="T1306" s="23">
        <f t="shared" si="123"/>
        <v>42807.152835648143</v>
      </c>
      <c r="U1306" s="3">
        <f t="shared" si="124"/>
        <v>2017</v>
      </c>
      <c r="V1306" s="25">
        <f t="shared" si="125"/>
        <v>42747.194502314815</v>
      </c>
    </row>
    <row r="1307" spans="1:22" ht="48" x14ac:dyDescent="0.2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3">
        <f t="shared" si="120"/>
        <v>25.98</v>
      </c>
      <c r="P1307" s="3">
        <f t="shared" si="121"/>
        <v>90.62</v>
      </c>
      <c r="Q1307" s="3" t="s">
        <v>8352</v>
      </c>
      <c r="R1307" s="3" t="s">
        <v>8354</v>
      </c>
      <c r="S1307" s="23">
        <f t="shared" si="122"/>
        <v>42543.665601851855</v>
      </c>
      <c r="T1307" s="23">
        <f t="shared" si="123"/>
        <v>42572.729166666672</v>
      </c>
      <c r="U1307" s="3">
        <f t="shared" si="124"/>
        <v>2016</v>
      </c>
      <c r="V1307" s="25">
        <f t="shared" si="125"/>
        <v>42543.665601851855</v>
      </c>
    </row>
    <row r="1308" spans="1:22" ht="64" x14ac:dyDescent="0.2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3">
        <f t="shared" si="120"/>
        <v>65.25</v>
      </c>
      <c r="P1308" s="3">
        <f t="shared" si="121"/>
        <v>201.6</v>
      </c>
      <c r="Q1308" s="3" t="s">
        <v>8352</v>
      </c>
      <c r="R1308" s="3" t="s">
        <v>8354</v>
      </c>
      <c r="S1308" s="23">
        <f t="shared" si="122"/>
        <v>41947.457569444443</v>
      </c>
      <c r="T1308" s="23">
        <f t="shared" si="123"/>
        <v>41977.457569444443</v>
      </c>
      <c r="U1308" s="3">
        <f t="shared" si="124"/>
        <v>2014</v>
      </c>
      <c r="V1308" s="25">
        <f t="shared" si="125"/>
        <v>41947.457569444443</v>
      </c>
    </row>
    <row r="1309" spans="1:22" ht="32" x14ac:dyDescent="0.2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3">
        <f t="shared" si="120"/>
        <v>11.51</v>
      </c>
      <c r="P1309" s="3">
        <f t="shared" si="121"/>
        <v>127.93</v>
      </c>
      <c r="Q1309" s="3" t="s">
        <v>8352</v>
      </c>
      <c r="R1309" s="3" t="s">
        <v>8354</v>
      </c>
      <c r="S1309" s="23">
        <f t="shared" si="122"/>
        <v>42387.503229166665</v>
      </c>
      <c r="T1309" s="23">
        <f t="shared" si="123"/>
        <v>42417.503229166665</v>
      </c>
      <c r="U1309" s="3">
        <f t="shared" si="124"/>
        <v>2016</v>
      </c>
      <c r="V1309" s="25">
        <f t="shared" si="125"/>
        <v>42387.503229166665</v>
      </c>
    </row>
    <row r="1310" spans="1:22" ht="32" x14ac:dyDescent="0.2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3">
        <f t="shared" si="120"/>
        <v>11.36</v>
      </c>
      <c r="P1310" s="3">
        <f t="shared" si="121"/>
        <v>29.89</v>
      </c>
      <c r="Q1310" s="3" t="s">
        <v>8352</v>
      </c>
      <c r="R1310" s="3" t="s">
        <v>8354</v>
      </c>
      <c r="S1310" s="23">
        <f t="shared" si="122"/>
        <v>42611.613564814819</v>
      </c>
      <c r="T1310" s="23">
        <f t="shared" si="123"/>
        <v>42651.613564814819</v>
      </c>
      <c r="U1310" s="3">
        <f t="shared" si="124"/>
        <v>2016</v>
      </c>
      <c r="V1310" s="25">
        <f t="shared" si="125"/>
        <v>42611.613564814819</v>
      </c>
    </row>
    <row r="1311" spans="1:22" ht="48" x14ac:dyDescent="0.2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3">
        <f t="shared" si="120"/>
        <v>111.99</v>
      </c>
      <c r="P1311" s="3">
        <f t="shared" si="121"/>
        <v>367.97</v>
      </c>
      <c r="Q1311" s="3" t="s">
        <v>8352</v>
      </c>
      <c r="R1311" s="3" t="s">
        <v>8354</v>
      </c>
      <c r="S1311" s="23">
        <f t="shared" si="122"/>
        <v>42257.882731481484</v>
      </c>
      <c r="T1311" s="23">
        <f t="shared" si="123"/>
        <v>42292.882731481484</v>
      </c>
      <c r="U1311" s="3">
        <f t="shared" si="124"/>
        <v>2015</v>
      </c>
      <c r="V1311" s="25">
        <f t="shared" si="125"/>
        <v>42257.882731481484</v>
      </c>
    </row>
    <row r="1312" spans="1:22" ht="48" x14ac:dyDescent="0.2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3">
        <f t="shared" si="120"/>
        <v>15.5</v>
      </c>
      <c r="P1312" s="3">
        <f t="shared" si="121"/>
        <v>129.16999999999999</v>
      </c>
      <c r="Q1312" s="3" t="s">
        <v>8352</v>
      </c>
      <c r="R1312" s="3" t="s">
        <v>8354</v>
      </c>
      <c r="S1312" s="23">
        <f t="shared" si="122"/>
        <v>42556.667245370365</v>
      </c>
      <c r="T1312" s="23">
        <f t="shared" si="123"/>
        <v>42601.667245370365</v>
      </c>
      <c r="U1312" s="3">
        <f t="shared" si="124"/>
        <v>2016</v>
      </c>
      <c r="V1312" s="25">
        <f t="shared" si="125"/>
        <v>42556.667245370365</v>
      </c>
    </row>
    <row r="1313" spans="1:22" ht="64" x14ac:dyDescent="0.2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3">
        <f t="shared" si="120"/>
        <v>32.03</v>
      </c>
      <c r="P1313" s="3">
        <f t="shared" si="121"/>
        <v>800.7</v>
      </c>
      <c r="Q1313" s="3" t="s">
        <v>8352</v>
      </c>
      <c r="R1313" s="3" t="s">
        <v>8354</v>
      </c>
      <c r="S1313" s="23">
        <f t="shared" si="122"/>
        <v>42669.802303240736</v>
      </c>
      <c r="T1313" s="23">
        <f t="shared" si="123"/>
        <v>42704.843969907408</v>
      </c>
      <c r="U1313" s="3">
        <f t="shared" si="124"/>
        <v>2016</v>
      </c>
      <c r="V1313" s="25">
        <f t="shared" si="125"/>
        <v>42669.802303240736</v>
      </c>
    </row>
    <row r="1314" spans="1:22" ht="48" x14ac:dyDescent="0.2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3">
        <f t="shared" si="120"/>
        <v>0.61</v>
      </c>
      <c r="P1314" s="3">
        <f t="shared" si="121"/>
        <v>28</v>
      </c>
      <c r="Q1314" s="3" t="s">
        <v>8352</v>
      </c>
      <c r="R1314" s="3" t="s">
        <v>8354</v>
      </c>
      <c r="S1314" s="23">
        <f t="shared" si="122"/>
        <v>42082.702800925923</v>
      </c>
      <c r="T1314" s="23">
        <f t="shared" si="123"/>
        <v>42112.702800925923</v>
      </c>
      <c r="U1314" s="3">
        <f t="shared" si="124"/>
        <v>2015</v>
      </c>
      <c r="V1314" s="25">
        <f t="shared" si="125"/>
        <v>42082.702800925923</v>
      </c>
    </row>
    <row r="1315" spans="1:22" ht="48" x14ac:dyDescent="0.2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3">
        <f t="shared" si="120"/>
        <v>31.12</v>
      </c>
      <c r="P1315" s="3">
        <f t="shared" si="121"/>
        <v>102.02</v>
      </c>
      <c r="Q1315" s="3" t="s">
        <v>8352</v>
      </c>
      <c r="R1315" s="3" t="s">
        <v>8354</v>
      </c>
      <c r="S1315" s="23">
        <f t="shared" si="122"/>
        <v>42402.709652777776</v>
      </c>
      <c r="T1315" s="23">
        <f t="shared" si="123"/>
        <v>42432.709652777776</v>
      </c>
      <c r="U1315" s="3">
        <f t="shared" si="124"/>
        <v>2016</v>
      </c>
      <c r="V1315" s="25">
        <f t="shared" si="125"/>
        <v>42402.709652777776</v>
      </c>
    </row>
    <row r="1316" spans="1:22" ht="48" x14ac:dyDescent="0.2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3">
        <f t="shared" si="120"/>
        <v>1.1299999999999999</v>
      </c>
      <c r="P1316" s="3">
        <f t="shared" si="121"/>
        <v>184.36</v>
      </c>
      <c r="Q1316" s="3" t="s">
        <v>8352</v>
      </c>
      <c r="R1316" s="3" t="s">
        <v>8354</v>
      </c>
      <c r="S1316" s="23">
        <f t="shared" si="122"/>
        <v>42604.669675925921</v>
      </c>
      <c r="T1316" s="23">
        <f t="shared" si="123"/>
        <v>42664.669675925921</v>
      </c>
      <c r="U1316" s="3">
        <f t="shared" si="124"/>
        <v>2016</v>
      </c>
      <c r="V1316" s="25">
        <f t="shared" si="125"/>
        <v>42604.669675925921</v>
      </c>
    </row>
    <row r="1317" spans="1:22" ht="32" x14ac:dyDescent="0.2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3">
        <f t="shared" si="120"/>
        <v>40.4</v>
      </c>
      <c r="P1317" s="3">
        <f t="shared" si="121"/>
        <v>162.91999999999999</v>
      </c>
      <c r="Q1317" s="3" t="s">
        <v>8352</v>
      </c>
      <c r="R1317" s="3" t="s">
        <v>8354</v>
      </c>
      <c r="S1317" s="23">
        <f t="shared" si="122"/>
        <v>42278.498240740737</v>
      </c>
      <c r="T1317" s="23">
        <f t="shared" si="123"/>
        <v>42314.041666666672</v>
      </c>
      <c r="U1317" s="3">
        <f t="shared" si="124"/>
        <v>2015</v>
      </c>
      <c r="V1317" s="25">
        <f t="shared" si="125"/>
        <v>42278.498240740737</v>
      </c>
    </row>
    <row r="1318" spans="1:22" ht="48" x14ac:dyDescent="0.2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3">
        <f t="shared" si="120"/>
        <v>0</v>
      </c>
      <c r="P1318" s="3">
        <f t="shared" si="121"/>
        <v>1</v>
      </c>
      <c r="Q1318" s="3" t="s">
        <v>8352</v>
      </c>
      <c r="R1318" s="3" t="s">
        <v>8354</v>
      </c>
      <c r="S1318" s="23">
        <f t="shared" si="122"/>
        <v>42393.961909722217</v>
      </c>
      <c r="T1318" s="23">
        <f t="shared" si="123"/>
        <v>42428.961909722217</v>
      </c>
      <c r="U1318" s="3">
        <f t="shared" si="124"/>
        <v>2016</v>
      </c>
      <c r="V1318" s="25">
        <f t="shared" si="125"/>
        <v>42393.961909722217</v>
      </c>
    </row>
    <row r="1319" spans="1:22" ht="64" x14ac:dyDescent="0.2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3">
        <f t="shared" si="120"/>
        <v>5.73</v>
      </c>
      <c r="P1319" s="3">
        <f t="shared" si="121"/>
        <v>603.53</v>
      </c>
      <c r="Q1319" s="3" t="s">
        <v>8352</v>
      </c>
      <c r="R1319" s="3" t="s">
        <v>8354</v>
      </c>
      <c r="S1319" s="23">
        <f t="shared" si="122"/>
        <v>42520.235486111109</v>
      </c>
      <c r="T1319" s="23">
        <f t="shared" si="123"/>
        <v>42572.583333333328</v>
      </c>
      <c r="U1319" s="3">
        <f t="shared" si="124"/>
        <v>2016</v>
      </c>
      <c r="V1319" s="25">
        <f t="shared" si="125"/>
        <v>42520.235486111109</v>
      </c>
    </row>
    <row r="1320" spans="1:22" ht="48" x14ac:dyDescent="0.2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3">
        <f t="shared" si="120"/>
        <v>15.33</v>
      </c>
      <c r="P1320" s="3">
        <f t="shared" si="121"/>
        <v>45.41</v>
      </c>
      <c r="Q1320" s="3" t="s">
        <v>8352</v>
      </c>
      <c r="R1320" s="3" t="s">
        <v>8354</v>
      </c>
      <c r="S1320" s="23">
        <f t="shared" si="122"/>
        <v>41985.043657407412</v>
      </c>
      <c r="T1320" s="23">
        <f t="shared" si="123"/>
        <v>42015.043657407412</v>
      </c>
      <c r="U1320" s="3">
        <f t="shared" si="124"/>
        <v>2014</v>
      </c>
      <c r="V1320" s="25">
        <f t="shared" si="125"/>
        <v>41985.043657407412</v>
      </c>
    </row>
    <row r="1321" spans="1:22" ht="48" x14ac:dyDescent="0.2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3">
        <f t="shared" si="120"/>
        <v>15.1</v>
      </c>
      <c r="P1321" s="3">
        <f t="shared" si="121"/>
        <v>97.33</v>
      </c>
      <c r="Q1321" s="3" t="s">
        <v>8352</v>
      </c>
      <c r="R1321" s="3" t="s">
        <v>8354</v>
      </c>
      <c r="S1321" s="23">
        <f t="shared" si="122"/>
        <v>41816.812094907407</v>
      </c>
      <c r="T1321" s="23">
        <f t="shared" si="123"/>
        <v>41831.666666666664</v>
      </c>
      <c r="U1321" s="3">
        <f t="shared" si="124"/>
        <v>2014</v>
      </c>
      <c r="V1321" s="25">
        <f t="shared" si="125"/>
        <v>41816.812094907407</v>
      </c>
    </row>
    <row r="1322" spans="1:22" ht="48" x14ac:dyDescent="0.2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3">
        <f t="shared" si="120"/>
        <v>0.5</v>
      </c>
      <c r="P1322" s="3">
        <f t="shared" si="121"/>
        <v>167.67</v>
      </c>
      <c r="Q1322" s="3" t="s">
        <v>8352</v>
      </c>
      <c r="R1322" s="3" t="s">
        <v>8354</v>
      </c>
      <c r="S1322" s="23">
        <f t="shared" si="122"/>
        <v>42705.690347222218</v>
      </c>
      <c r="T1322" s="23">
        <f t="shared" si="123"/>
        <v>42734.958333333328</v>
      </c>
      <c r="U1322" s="3">
        <f t="shared" si="124"/>
        <v>2016</v>
      </c>
      <c r="V1322" s="25">
        <f t="shared" si="125"/>
        <v>42705.690347222218</v>
      </c>
    </row>
    <row r="1323" spans="1:22" ht="64" x14ac:dyDescent="0.2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3">
        <f t="shared" si="120"/>
        <v>1.3</v>
      </c>
      <c r="P1323" s="3">
        <f t="shared" si="121"/>
        <v>859.86</v>
      </c>
      <c r="Q1323" s="3" t="s">
        <v>8352</v>
      </c>
      <c r="R1323" s="3" t="s">
        <v>8354</v>
      </c>
      <c r="S1323" s="23">
        <f t="shared" si="122"/>
        <v>42697.74927083333</v>
      </c>
      <c r="T1323" s="23">
        <f t="shared" si="123"/>
        <v>42727.74927083333</v>
      </c>
      <c r="U1323" s="3">
        <f t="shared" si="124"/>
        <v>2016</v>
      </c>
      <c r="V1323" s="25">
        <f t="shared" si="125"/>
        <v>42697.74927083333</v>
      </c>
    </row>
    <row r="1324" spans="1:22" ht="48" x14ac:dyDescent="0.2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3">
        <f t="shared" si="120"/>
        <v>0.3</v>
      </c>
      <c r="P1324" s="3">
        <f t="shared" si="121"/>
        <v>26.5</v>
      </c>
      <c r="Q1324" s="3" t="s">
        <v>8352</v>
      </c>
      <c r="R1324" s="3" t="s">
        <v>8354</v>
      </c>
      <c r="S1324" s="23">
        <f t="shared" si="122"/>
        <v>42115.656539351854</v>
      </c>
      <c r="T1324" s="23">
        <f t="shared" si="123"/>
        <v>42145.656539351854</v>
      </c>
      <c r="U1324" s="3">
        <f t="shared" si="124"/>
        <v>2015</v>
      </c>
      <c r="V1324" s="25">
        <f t="shared" si="125"/>
        <v>42115.656539351854</v>
      </c>
    </row>
    <row r="1325" spans="1:22" ht="48" x14ac:dyDescent="0.2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3">
        <f t="shared" si="120"/>
        <v>8.8800000000000008</v>
      </c>
      <c r="P1325" s="3">
        <f t="shared" si="121"/>
        <v>30.27</v>
      </c>
      <c r="Q1325" s="3" t="s">
        <v>8352</v>
      </c>
      <c r="R1325" s="3" t="s">
        <v>8354</v>
      </c>
      <c r="S1325" s="23">
        <f t="shared" si="122"/>
        <v>42451.698449074072</v>
      </c>
      <c r="T1325" s="23">
        <f t="shared" si="123"/>
        <v>42486.288194444445</v>
      </c>
      <c r="U1325" s="3">
        <f t="shared" si="124"/>
        <v>2016</v>
      </c>
      <c r="V1325" s="25">
        <f t="shared" si="125"/>
        <v>42451.698449074072</v>
      </c>
    </row>
    <row r="1326" spans="1:22" ht="48" x14ac:dyDescent="0.2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3">
        <f t="shared" si="120"/>
        <v>9.84</v>
      </c>
      <c r="P1326" s="3">
        <f t="shared" si="121"/>
        <v>54.67</v>
      </c>
      <c r="Q1326" s="3" t="s">
        <v>8352</v>
      </c>
      <c r="R1326" s="3" t="s">
        <v>8354</v>
      </c>
      <c r="S1326" s="23">
        <f t="shared" si="122"/>
        <v>42626.633703703701</v>
      </c>
      <c r="T1326" s="23">
        <f t="shared" si="123"/>
        <v>42656.633703703701</v>
      </c>
      <c r="U1326" s="3">
        <f t="shared" si="124"/>
        <v>2016</v>
      </c>
      <c r="V1326" s="25">
        <f t="shared" si="125"/>
        <v>42626.633703703701</v>
      </c>
    </row>
    <row r="1327" spans="1:22" ht="48" x14ac:dyDescent="0.2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3">
        <f t="shared" si="120"/>
        <v>2.4300000000000002</v>
      </c>
      <c r="P1327" s="3">
        <f t="shared" si="121"/>
        <v>60.75</v>
      </c>
      <c r="Q1327" s="3" t="s">
        <v>8352</v>
      </c>
      <c r="R1327" s="3" t="s">
        <v>8354</v>
      </c>
      <c r="S1327" s="23">
        <f t="shared" si="122"/>
        <v>42704.086053240739</v>
      </c>
      <c r="T1327" s="23">
        <f t="shared" si="123"/>
        <v>42734.086053240739</v>
      </c>
      <c r="U1327" s="3">
        <f t="shared" si="124"/>
        <v>2016</v>
      </c>
      <c r="V1327" s="25">
        <f t="shared" si="125"/>
        <v>42704.086053240739</v>
      </c>
    </row>
    <row r="1328" spans="1:22" ht="48" x14ac:dyDescent="0.2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3">
        <f t="shared" si="120"/>
        <v>1.1299999999999999</v>
      </c>
      <c r="P1328" s="3">
        <f t="shared" si="121"/>
        <v>102.73</v>
      </c>
      <c r="Q1328" s="3" t="s">
        <v>8352</v>
      </c>
      <c r="R1328" s="3" t="s">
        <v>8354</v>
      </c>
      <c r="S1328" s="23">
        <f t="shared" si="122"/>
        <v>41974.791990740734</v>
      </c>
      <c r="T1328" s="23">
        <f t="shared" si="123"/>
        <v>42019.791990740734</v>
      </c>
      <c r="U1328" s="3">
        <f t="shared" si="124"/>
        <v>2014</v>
      </c>
      <c r="V1328" s="25">
        <f t="shared" si="125"/>
        <v>41974.791990740734</v>
      </c>
    </row>
    <row r="1329" spans="1:22" ht="48" x14ac:dyDescent="0.2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3">
        <f t="shared" si="120"/>
        <v>3.55</v>
      </c>
      <c r="P1329" s="3">
        <f t="shared" si="121"/>
        <v>41.59</v>
      </c>
      <c r="Q1329" s="3" t="s">
        <v>8352</v>
      </c>
      <c r="R1329" s="3" t="s">
        <v>8354</v>
      </c>
      <c r="S1329" s="23">
        <f t="shared" si="122"/>
        <v>42123.678645833337</v>
      </c>
      <c r="T1329" s="23">
        <f t="shared" si="123"/>
        <v>42153.678645833337</v>
      </c>
      <c r="U1329" s="3">
        <f t="shared" si="124"/>
        <v>2015</v>
      </c>
      <c r="V1329" s="25">
        <f t="shared" si="125"/>
        <v>42123.678645833337</v>
      </c>
    </row>
    <row r="1330" spans="1:22" ht="64" x14ac:dyDescent="0.2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3">
        <f t="shared" si="120"/>
        <v>2.33</v>
      </c>
      <c r="P1330" s="3">
        <f t="shared" si="121"/>
        <v>116.53</v>
      </c>
      <c r="Q1330" s="3" t="s">
        <v>8352</v>
      </c>
      <c r="R1330" s="3" t="s">
        <v>8354</v>
      </c>
      <c r="S1330" s="23">
        <f t="shared" si="122"/>
        <v>42612.642754629633</v>
      </c>
      <c r="T1330" s="23">
        <f t="shared" si="123"/>
        <v>42657.642754629633</v>
      </c>
      <c r="U1330" s="3">
        <f t="shared" si="124"/>
        <v>2016</v>
      </c>
      <c r="V1330" s="25">
        <f t="shared" si="125"/>
        <v>42612.642754629633</v>
      </c>
    </row>
    <row r="1331" spans="1:22" ht="48" x14ac:dyDescent="0.2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3">
        <f t="shared" si="120"/>
        <v>0.82</v>
      </c>
      <c r="P1331" s="3">
        <f t="shared" si="121"/>
        <v>45.33</v>
      </c>
      <c r="Q1331" s="3" t="s">
        <v>8352</v>
      </c>
      <c r="R1331" s="3" t="s">
        <v>8354</v>
      </c>
      <c r="S1331" s="23">
        <f t="shared" si="122"/>
        <v>41935.221585648149</v>
      </c>
      <c r="T1331" s="23">
        <f t="shared" si="123"/>
        <v>41975.263252314813</v>
      </c>
      <c r="U1331" s="3">
        <f t="shared" si="124"/>
        <v>2014</v>
      </c>
      <c r="V1331" s="25">
        <f t="shared" si="125"/>
        <v>41935.221585648149</v>
      </c>
    </row>
    <row r="1332" spans="1:22" ht="48" x14ac:dyDescent="0.2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3">
        <f t="shared" si="120"/>
        <v>22.49</v>
      </c>
      <c r="P1332" s="3">
        <f t="shared" si="121"/>
        <v>157.46</v>
      </c>
      <c r="Q1332" s="3" t="s">
        <v>8352</v>
      </c>
      <c r="R1332" s="3" t="s">
        <v>8354</v>
      </c>
      <c r="S1332" s="23">
        <f t="shared" si="122"/>
        <v>42522.276724537034</v>
      </c>
      <c r="T1332" s="23">
        <f t="shared" si="123"/>
        <v>42553.166666666672</v>
      </c>
      <c r="U1332" s="3">
        <f t="shared" si="124"/>
        <v>2016</v>
      </c>
      <c r="V1332" s="25">
        <f t="shared" si="125"/>
        <v>42522.276724537034</v>
      </c>
    </row>
    <row r="1333" spans="1:22" ht="48" x14ac:dyDescent="0.2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3">
        <f t="shared" si="120"/>
        <v>1.37</v>
      </c>
      <c r="P1333" s="3">
        <f t="shared" si="121"/>
        <v>100.5</v>
      </c>
      <c r="Q1333" s="3" t="s">
        <v>8352</v>
      </c>
      <c r="R1333" s="3" t="s">
        <v>8354</v>
      </c>
      <c r="S1333" s="23">
        <f t="shared" si="122"/>
        <v>42569.50409722222</v>
      </c>
      <c r="T1333" s="23">
        <f t="shared" si="123"/>
        <v>42599.50409722222</v>
      </c>
      <c r="U1333" s="3">
        <f t="shared" si="124"/>
        <v>2016</v>
      </c>
      <c r="V1333" s="25">
        <f t="shared" si="125"/>
        <v>42569.50409722222</v>
      </c>
    </row>
    <row r="1334" spans="1:22" ht="64" x14ac:dyDescent="0.2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3">
        <f t="shared" si="120"/>
        <v>0</v>
      </c>
      <c r="P1334" s="3" t="e">
        <f t="shared" si="121"/>
        <v>#DIV/0!</v>
      </c>
      <c r="Q1334" s="3" t="s">
        <v>8352</v>
      </c>
      <c r="R1334" s="3" t="s">
        <v>8354</v>
      </c>
      <c r="S1334" s="23">
        <f t="shared" si="122"/>
        <v>42732.060277777782</v>
      </c>
      <c r="T1334" s="23">
        <f t="shared" si="123"/>
        <v>42762.060277777782</v>
      </c>
      <c r="U1334" s="3">
        <f t="shared" si="124"/>
        <v>2016</v>
      </c>
      <c r="V1334" s="25">
        <f t="shared" si="125"/>
        <v>42732.060277777782</v>
      </c>
    </row>
    <row r="1335" spans="1:22" ht="48" x14ac:dyDescent="0.2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3">
        <f t="shared" si="120"/>
        <v>0</v>
      </c>
      <c r="P1335" s="3" t="e">
        <f t="shared" si="121"/>
        <v>#DIV/0!</v>
      </c>
      <c r="Q1335" s="3" t="s">
        <v>8352</v>
      </c>
      <c r="R1335" s="3" t="s">
        <v>8354</v>
      </c>
      <c r="S1335" s="23">
        <f t="shared" si="122"/>
        <v>41806.106770833336</v>
      </c>
      <c r="T1335" s="23">
        <f t="shared" si="123"/>
        <v>41836.106770833336</v>
      </c>
      <c r="U1335" s="3">
        <f t="shared" si="124"/>
        <v>2014</v>
      </c>
      <c r="V1335" s="25">
        <f t="shared" si="125"/>
        <v>41806.106770833336</v>
      </c>
    </row>
    <row r="1336" spans="1:22" ht="48" x14ac:dyDescent="0.2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3">
        <f t="shared" si="120"/>
        <v>10.75</v>
      </c>
      <c r="P1336" s="3">
        <f t="shared" si="121"/>
        <v>51.82</v>
      </c>
      <c r="Q1336" s="3" t="s">
        <v>8352</v>
      </c>
      <c r="R1336" s="3" t="s">
        <v>8354</v>
      </c>
      <c r="S1336" s="23">
        <f t="shared" si="122"/>
        <v>42410.774155092593</v>
      </c>
      <c r="T1336" s="23">
        <f t="shared" si="123"/>
        <v>42440.774155092593</v>
      </c>
      <c r="U1336" s="3">
        <f t="shared" si="124"/>
        <v>2016</v>
      </c>
      <c r="V1336" s="25">
        <f t="shared" si="125"/>
        <v>42410.774155092593</v>
      </c>
    </row>
    <row r="1337" spans="1:22" ht="64" x14ac:dyDescent="0.2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3">
        <f t="shared" si="120"/>
        <v>19.760000000000002</v>
      </c>
      <c r="P1337" s="3">
        <f t="shared" si="121"/>
        <v>308.75</v>
      </c>
      <c r="Q1337" s="3" t="s">
        <v>8352</v>
      </c>
      <c r="R1337" s="3" t="s">
        <v>8354</v>
      </c>
      <c r="S1337" s="23">
        <f t="shared" si="122"/>
        <v>42313.936365740738</v>
      </c>
      <c r="T1337" s="23">
        <f t="shared" si="123"/>
        <v>42343.936365740738</v>
      </c>
      <c r="U1337" s="3">
        <f t="shared" si="124"/>
        <v>2015</v>
      </c>
      <c r="V1337" s="25">
        <f t="shared" si="125"/>
        <v>42313.936365740738</v>
      </c>
    </row>
    <row r="1338" spans="1:22" ht="64" x14ac:dyDescent="0.2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3">
        <f t="shared" si="120"/>
        <v>84.95</v>
      </c>
      <c r="P1338" s="3">
        <f t="shared" si="121"/>
        <v>379.23</v>
      </c>
      <c r="Q1338" s="3" t="s">
        <v>8352</v>
      </c>
      <c r="R1338" s="3" t="s">
        <v>8354</v>
      </c>
      <c r="S1338" s="23">
        <f t="shared" si="122"/>
        <v>41955.863750000004</v>
      </c>
      <c r="T1338" s="23">
        <f t="shared" si="123"/>
        <v>41990.863750000004</v>
      </c>
      <c r="U1338" s="3">
        <f t="shared" si="124"/>
        <v>2014</v>
      </c>
      <c r="V1338" s="25">
        <f t="shared" si="125"/>
        <v>41955.863750000004</v>
      </c>
    </row>
    <row r="1339" spans="1:22" ht="48" x14ac:dyDescent="0.2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3">
        <f t="shared" si="120"/>
        <v>49.38</v>
      </c>
      <c r="P1339" s="3">
        <f t="shared" si="121"/>
        <v>176.36</v>
      </c>
      <c r="Q1339" s="3" t="s">
        <v>8352</v>
      </c>
      <c r="R1339" s="3" t="s">
        <v>8354</v>
      </c>
      <c r="S1339" s="23">
        <f t="shared" si="122"/>
        <v>42767.577303240745</v>
      </c>
      <c r="T1339" s="23">
        <f t="shared" si="123"/>
        <v>42797.577303240745</v>
      </c>
      <c r="U1339" s="3">
        <f t="shared" si="124"/>
        <v>2017</v>
      </c>
      <c r="V1339" s="25">
        <f t="shared" si="125"/>
        <v>42767.577303240745</v>
      </c>
    </row>
    <row r="1340" spans="1:22" ht="64" x14ac:dyDescent="0.2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3">
        <f t="shared" si="120"/>
        <v>3.3</v>
      </c>
      <c r="P1340" s="3">
        <f t="shared" si="121"/>
        <v>66.069999999999993</v>
      </c>
      <c r="Q1340" s="3" t="s">
        <v>8352</v>
      </c>
      <c r="R1340" s="3" t="s">
        <v>8354</v>
      </c>
      <c r="S1340" s="23">
        <f t="shared" si="122"/>
        <v>42188.803622685184</v>
      </c>
      <c r="T1340" s="23">
        <f t="shared" si="123"/>
        <v>42218.803622685184</v>
      </c>
      <c r="U1340" s="3">
        <f t="shared" si="124"/>
        <v>2015</v>
      </c>
      <c r="V1340" s="25">
        <f t="shared" si="125"/>
        <v>42188.803622685184</v>
      </c>
    </row>
    <row r="1341" spans="1:22" ht="32" x14ac:dyDescent="0.2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3">
        <f t="shared" si="120"/>
        <v>6.63</v>
      </c>
      <c r="P1341" s="3">
        <f t="shared" si="121"/>
        <v>89.65</v>
      </c>
      <c r="Q1341" s="3" t="s">
        <v>8352</v>
      </c>
      <c r="R1341" s="3" t="s">
        <v>8354</v>
      </c>
      <c r="S1341" s="23">
        <f t="shared" si="122"/>
        <v>41936.647164351853</v>
      </c>
      <c r="T1341" s="23">
        <f t="shared" si="123"/>
        <v>41981.688831018517</v>
      </c>
      <c r="U1341" s="3">
        <f t="shared" si="124"/>
        <v>2014</v>
      </c>
      <c r="V1341" s="25">
        <f t="shared" si="125"/>
        <v>41936.647164351853</v>
      </c>
    </row>
    <row r="1342" spans="1:22" ht="48" x14ac:dyDescent="0.2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3">
        <f t="shared" si="120"/>
        <v>0</v>
      </c>
      <c r="P1342" s="3" t="e">
        <f t="shared" si="121"/>
        <v>#DIV/0!</v>
      </c>
      <c r="Q1342" s="3" t="s">
        <v>8352</v>
      </c>
      <c r="R1342" s="3" t="s">
        <v>8354</v>
      </c>
      <c r="S1342" s="23">
        <f t="shared" si="122"/>
        <v>41836.595520833333</v>
      </c>
      <c r="T1342" s="23">
        <f t="shared" si="123"/>
        <v>41866.595520833333</v>
      </c>
      <c r="U1342" s="3">
        <f t="shared" si="124"/>
        <v>2014</v>
      </c>
      <c r="V1342" s="25">
        <f t="shared" si="125"/>
        <v>41836.595520833333</v>
      </c>
    </row>
    <row r="1343" spans="1:22" ht="64" x14ac:dyDescent="0.2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3">
        <f t="shared" si="120"/>
        <v>70.36</v>
      </c>
      <c r="P1343" s="3">
        <f t="shared" si="121"/>
        <v>382.39</v>
      </c>
      <c r="Q1343" s="3" t="s">
        <v>8352</v>
      </c>
      <c r="R1343" s="3" t="s">
        <v>8354</v>
      </c>
      <c r="S1343" s="23">
        <f t="shared" si="122"/>
        <v>42612.624039351853</v>
      </c>
      <c r="T1343" s="23">
        <f t="shared" si="123"/>
        <v>42644.624039351853</v>
      </c>
      <c r="U1343" s="3">
        <f t="shared" si="124"/>
        <v>2016</v>
      </c>
      <c r="V1343" s="25">
        <f t="shared" si="125"/>
        <v>42612.624039351853</v>
      </c>
    </row>
    <row r="1344" spans="1:22" ht="48" x14ac:dyDescent="0.2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3">
        <f t="shared" si="120"/>
        <v>0.2</v>
      </c>
      <c r="P1344" s="3">
        <f t="shared" si="121"/>
        <v>100</v>
      </c>
      <c r="Q1344" s="3" t="s">
        <v>8352</v>
      </c>
      <c r="R1344" s="3" t="s">
        <v>8354</v>
      </c>
      <c r="S1344" s="23">
        <f t="shared" si="122"/>
        <v>42172.816423611104</v>
      </c>
      <c r="T1344" s="23">
        <f t="shared" si="123"/>
        <v>42202.816423611104</v>
      </c>
      <c r="U1344" s="3">
        <f t="shared" si="124"/>
        <v>2015</v>
      </c>
      <c r="V1344" s="25">
        <f t="shared" si="125"/>
        <v>42172.816423611104</v>
      </c>
    </row>
    <row r="1345" spans="1:22" ht="64" x14ac:dyDescent="0.2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3">
        <f t="shared" si="120"/>
        <v>102.3</v>
      </c>
      <c r="P1345" s="3">
        <f t="shared" si="121"/>
        <v>158.36000000000001</v>
      </c>
      <c r="Q1345" s="3" t="s">
        <v>8352</v>
      </c>
      <c r="R1345" s="3" t="s">
        <v>8354</v>
      </c>
      <c r="S1345" s="23">
        <f t="shared" si="122"/>
        <v>42542.526423611111</v>
      </c>
      <c r="T1345" s="23">
        <f t="shared" si="123"/>
        <v>42601.165972222225</v>
      </c>
      <c r="U1345" s="3">
        <f t="shared" si="124"/>
        <v>2016</v>
      </c>
      <c r="V1345" s="25">
        <f t="shared" si="125"/>
        <v>42542.526423611111</v>
      </c>
    </row>
    <row r="1346" spans="1:22" ht="48" x14ac:dyDescent="0.2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3">
        <f t="shared" si="120"/>
        <v>377.73</v>
      </c>
      <c r="P1346" s="3">
        <f t="shared" si="121"/>
        <v>40.76</v>
      </c>
      <c r="Q1346" s="3" t="s">
        <v>8352</v>
      </c>
      <c r="R1346" s="3" t="s">
        <v>8354</v>
      </c>
      <c r="S1346" s="23">
        <f t="shared" si="122"/>
        <v>42522.789803240739</v>
      </c>
      <c r="T1346" s="23">
        <f t="shared" si="123"/>
        <v>42551.789803240739</v>
      </c>
      <c r="U1346" s="3">
        <f t="shared" si="124"/>
        <v>2016</v>
      </c>
      <c r="V1346" s="25">
        <f t="shared" si="125"/>
        <v>42522.789803240739</v>
      </c>
    </row>
    <row r="1347" spans="1:22" ht="48" x14ac:dyDescent="0.2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3">
        <f t="shared" ref="O1347:O1410" si="126">ROUND((E1347/D1347)*100,2)</f>
        <v>125</v>
      </c>
      <c r="P1347" s="3">
        <f t="shared" ref="P1347:P1410" si="127">ROUND(E1347/L1347,2)</f>
        <v>53.57</v>
      </c>
      <c r="Q1347" s="3" t="s">
        <v>8355</v>
      </c>
      <c r="R1347" s="3" t="s">
        <v>8356</v>
      </c>
      <c r="S1347" s="23">
        <f t="shared" ref="S1347:S1410" si="128">(((J1347/60)/60)/24)+DATE(1970,1,1)</f>
        <v>41799.814340277779</v>
      </c>
      <c r="T1347" s="23">
        <f t="shared" ref="T1347:T1410" si="129">(((I1347/60)/60)/24)+DATE(1970,1,1)</f>
        <v>41834.814340277779</v>
      </c>
      <c r="U1347" s="3">
        <f t="shared" ref="U1347:U1410" si="130">YEAR(S1347)</f>
        <v>2014</v>
      </c>
      <c r="V1347" s="25">
        <f t="shared" ref="V1347:V1410" si="131">S1347</f>
        <v>41799.814340277779</v>
      </c>
    </row>
    <row r="1348" spans="1:22" ht="48" x14ac:dyDescent="0.2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3">
        <f t="shared" si="126"/>
        <v>147.33000000000001</v>
      </c>
      <c r="P1348" s="3">
        <f t="shared" si="127"/>
        <v>48.45</v>
      </c>
      <c r="Q1348" s="3" t="s">
        <v>8355</v>
      </c>
      <c r="R1348" s="3" t="s">
        <v>8356</v>
      </c>
      <c r="S1348" s="23">
        <f t="shared" si="128"/>
        <v>41422.075821759259</v>
      </c>
      <c r="T1348" s="23">
        <f t="shared" si="129"/>
        <v>41452.075821759259</v>
      </c>
      <c r="U1348" s="3">
        <f t="shared" si="130"/>
        <v>2013</v>
      </c>
      <c r="V1348" s="25">
        <f t="shared" si="131"/>
        <v>41422.075821759259</v>
      </c>
    </row>
    <row r="1349" spans="1:22" ht="48" x14ac:dyDescent="0.2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3">
        <f t="shared" si="126"/>
        <v>102.2</v>
      </c>
      <c r="P1349" s="3">
        <f t="shared" si="127"/>
        <v>82.42</v>
      </c>
      <c r="Q1349" s="3" t="s">
        <v>8355</v>
      </c>
      <c r="R1349" s="3" t="s">
        <v>8356</v>
      </c>
      <c r="S1349" s="23">
        <f t="shared" si="128"/>
        <v>42040.638020833328</v>
      </c>
      <c r="T1349" s="23">
        <f t="shared" si="129"/>
        <v>42070.638020833328</v>
      </c>
      <c r="U1349" s="3">
        <f t="shared" si="130"/>
        <v>2015</v>
      </c>
      <c r="V1349" s="25">
        <f t="shared" si="131"/>
        <v>42040.638020833328</v>
      </c>
    </row>
    <row r="1350" spans="1:22" ht="48" x14ac:dyDescent="0.2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3">
        <f t="shared" si="126"/>
        <v>101.87</v>
      </c>
      <c r="P1350" s="3">
        <f t="shared" si="127"/>
        <v>230.19</v>
      </c>
      <c r="Q1350" s="3" t="s">
        <v>8355</v>
      </c>
      <c r="R1350" s="3" t="s">
        <v>8356</v>
      </c>
      <c r="S1350" s="23">
        <f t="shared" si="128"/>
        <v>41963.506168981476</v>
      </c>
      <c r="T1350" s="23">
        <f t="shared" si="129"/>
        <v>41991.506168981476</v>
      </c>
      <c r="U1350" s="3">
        <f t="shared" si="130"/>
        <v>2014</v>
      </c>
      <c r="V1350" s="25">
        <f t="shared" si="131"/>
        <v>41963.506168981476</v>
      </c>
    </row>
    <row r="1351" spans="1:22" ht="48" x14ac:dyDescent="0.2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3">
        <f t="shared" si="126"/>
        <v>204.2</v>
      </c>
      <c r="P1351" s="3">
        <f t="shared" si="127"/>
        <v>59.36</v>
      </c>
      <c r="Q1351" s="3" t="s">
        <v>8355</v>
      </c>
      <c r="R1351" s="3" t="s">
        <v>8356</v>
      </c>
      <c r="S1351" s="23">
        <f t="shared" si="128"/>
        <v>42317.33258101852</v>
      </c>
      <c r="T1351" s="23">
        <f t="shared" si="129"/>
        <v>42354.290972222225</v>
      </c>
      <c r="U1351" s="3">
        <f t="shared" si="130"/>
        <v>2015</v>
      </c>
      <c r="V1351" s="25">
        <f t="shared" si="131"/>
        <v>42317.33258101852</v>
      </c>
    </row>
    <row r="1352" spans="1:22" ht="48" x14ac:dyDescent="0.2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3">
        <f t="shared" si="126"/>
        <v>104.05</v>
      </c>
      <c r="P1352" s="3">
        <f t="shared" si="127"/>
        <v>66.7</v>
      </c>
      <c r="Q1352" s="3" t="s">
        <v>8355</v>
      </c>
      <c r="R1352" s="3" t="s">
        <v>8356</v>
      </c>
      <c r="S1352" s="23">
        <f t="shared" si="128"/>
        <v>42334.013124999998</v>
      </c>
      <c r="T1352" s="23">
        <f t="shared" si="129"/>
        <v>42364.013124999998</v>
      </c>
      <c r="U1352" s="3">
        <f t="shared" si="130"/>
        <v>2015</v>
      </c>
      <c r="V1352" s="25">
        <f t="shared" si="131"/>
        <v>42334.013124999998</v>
      </c>
    </row>
    <row r="1353" spans="1:22" ht="32" x14ac:dyDescent="0.2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3">
        <f t="shared" si="126"/>
        <v>101.27</v>
      </c>
      <c r="P1353" s="3">
        <f t="shared" si="127"/>
        <v>168.78</v>
      </c>
      <c r="Q1353" s="3" t="s">
        <v>8355</v>
      </c>
      <c r="R1353" s="3" t="s">
        <v>8356</v>
      </c>
      <c r="S1353" s="23">
        <f t="shared" si="128"/>
        <v>42382.74009259259</v>
      </c>
      <c r="T1353" s="23">
        <f t="shared" si="129"/>
        <v>42412.74009259259</v>
      </c>
      <c r="U1353" s="3">
        <f t="shared" si="130"/>
        <v>2016</v>
      </c>
      <c r="V1353" s="25">
        <f t="shared" si="131"/>
        <v>42382.74009259259</v>
      </c>
    </row>
    <row r="1354" spans="1:22" ht="64" x14ac:dyDescent="0.2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3">
        <f t="shared" si="126"/>
        <v>136.13999999999999</v>
      </c>
      <c r="P1354" s="3">
        <f t="shared" si="127"/>
        <v>59.97</v>
      </c>
      <c r="Q1354" s="3" t="s">
        <v>8355</v>
      </c>
      <c r="R1354" s="3" t="s">
        <v>8356</v>
      </c>
      <c r="S1354" s="23">
        <f t="shared" si="128"/>
        <v>42200.578310185185</v>
      </c>
      <c r="T1354" s="23">
        <f t="shared" si="129"/>
        <v>42252.165972222225</v>
      </c>
      <c r="U1354" s="3">
        <f t="shared" si="130"/>
        <v>2015</v>
      </c>
      <c r="V1354" s="25">
        <f t="shared" si="131"/>
        <v>42200.578310185185</v>
      </c>
    </row>
    <row r="1355" spans="1:22" ht="48" x14ac:dyDescent="0.2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3">
        <f t="shared" si="126"/>
        <v>133.6</v>
      </c>
      <c r="P1355" s="3">
        <f t="shared" si="127"/>
        <v>31.81</v>
      </c>
      <c r="Q1355" s="3" t="s">
        <v>8355</v>
      </c>
      <c r="R1355" s="3" t="s">
        <v>8356</v>
      </c>
      <c r="S1355" s="23">
        <f t="shared" si="128"/>
        <v>41309.11791666667</v>
      </c>
      <c r="T1355" s="23">
        <f t="shared" si="129"/>
        <v>41344</v>
      </c>
      <c r="U1355" s="3">
        <f t="shared" si="130"/>
        <v>2013</v>
      </c>
      <c r="V1355" s="25">
        <f t="shared" si="131"/>
        <v>41309.11791666667</v>
      </c>
    </row>
    <row r="1356" spans="1:22" ht="48" x14ac:dyDescent="0.2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3">
        <f t="shared" si="126"/>
        <v>130.25</v>
      </c>
      <c r="P1356" s="3">
        <f t="shared" si="127"/>
        <v>24.42</v>
      </c>
      <c r="Q1356" s="3" t="s">
        <v>8355</v>
      </c>
      <c r="R1356" s="3" t="s">
        <v>8356</v>
      </c>
      <c r="S1356" s="23">
        <f t="shared" si="128"/>
        <v>42502.807627314818</v>
      </c>
      <c r="T1356" s="23">
        <f t="shared" si="129"/>
        <v>42532.807627314818</v>
      </c>
      <c r="U1356" s="3">
        <f t="shared" si="130"/>
        <v>2016</v>
      </c>
      <c r="V1356" s="25">
        <f t="shared" si="131"/>
        <v>42502.807627314818</v>
      </c>
    </row>
    <row r="1357" spans="1:22" ht="64" x14ac:dyDescent="0.2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3">
        <f t="shared" si="126"/>
        <v>122.68</v>
      </c>
      <c r="P1357" s="3">
        <f t="shared" si="127"/>
        <v>25.35</v>
      </c>
      <c r="Q1357" s="3" t="s">
        <v>8355</v>
      </c>
      <c r="R1357" s="3" t="s">
        <v>8356</v>
      </c>
      <c r="S1357" s="23">
        <f t="shared" si="128"/>
        <v>41213.254687499997</v>
      </c>
      <c r="T1357" s="23">
        <f t="shared" si="129"/>
        <v>41243.416666666664</v>
      </c>
      <c r="U1357" s="3">
        <f t="shared" si="130"/>
        <v>2012</v>
      </c>
      <c r="V1357" s="25">
        <f t="shared" si="131"/>
        <v>41213.254687499997</v>
      </c>
    </row>
    <row r="1358" spans="1:22" ht="48" x14ac:dyDescent="0.2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3">
        <f t="shared" si="126"/>
        <v>182.81</v>
      </c>
      <c r="P1358" s="3">
        <f t="shared" si="127"/>
        <v>71.44</v>
      </c>
      <c r="Q1358" s="3" t="s">
        <v>8355</v>
      </c>
      <c r="R1358" s="3" t="s">
        <v>8356</v>
      </c>
      <c r="S1358" s="23">
        <f t="shared" si="128"/>
        <v>41430.038888888892</v>
      </c>
      <c r="T1358" s="23">
        <f t="shared" si="129"/>
        <v>41460.038888888892</v>
      </c>
      <c r="U1358" s="3">
        <f t="shared" si="130"/>
        <v>2013</v>
      </c>
      <c r="V1358" s="25">
        <f t="shared" si="131"/>
        <v>41430.038888888892</v>
      </c>
    </row>
    <row r="1359" spans="1:22" ht="48" x14ac:dyDescent="0.2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3">
        <f t="shared" si="126"/>
        <v>125.3</v>
      </c>
      <c r="P1359" s="3">
        <f t="shared" si="127"/>
        <v>38.549999999999997</v>
      </c>
      <c r="Q1359" s="3" t="s">
        <v>8355</v>
      </c>
      <c r="R1359" s="3" t="s">
        <v>8356</v>
      </c>
      <c r="S1359" s="23">
        <f t="shared" si="128"/>
        <v>41304.962233796294</v>
      </c>
      <c r="T1359" s="23">
        <f t="shared" si="129"/>
        <v>41334.249305555553</v>
      </c>
      <c r="U1359" s="3">
        <f t="shared" si="130"/>
        <v>2013</v>
      </c>
      <c r="V1359" s="25">
        <f t="shared" si="131"/>
        <v>41304.962233796294</v>
      </c>
    </row>
    <row r="1360" spans="1:22" ht="48" x14ac:dyDescent="0.2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3">
        <f t="shared" si="126"/>
        <v>111.67</v>
      </c>
      <c r="P1360" s="3">
        <f t="shared" si="127"/>
        <v>68.37</v>
      </c>
      <c r="Q1360" s="3" t="s">
        <v>8355</v>
      </c>
      <c r="R1360" s="3" t="s">
        <v>8356</v>
      </c>
      <c r="S1360" s="23">
        <f t="shared" si="128"/>
        <v>40689.570868055554</v>
      </c>
      <c r="T1360" s="23">
        <f t="shared" si="129"/>
        <v>40719.570868055554</v>
      </c>
      <c r="U1360" s="3">
        <f t="shared" si="130"/>
        <v>2011</v>
      </c>
      <c r="V1360" s="25">
        <f t="shared" si="131"/>
        <v>40689.570868055554</v>
      </c>
    </row>
    <row r="1361" spans="1:22" ht="48" x14ac:dyDescent="0.2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3">
        <f t="shared" si="126"/>
        <v>115.76</v>
      </c>
      <c r="P1361" s="3">
        <f t="shared" si="127"/>
        <v>40.21</v>
      </c>
      <c r="Q1361" s="3" t="s">
        <v>8355</v>
      </c>
      <c r="R1361" s="3" t="s">
        <v>8356</v>
      </c>
      <c r="S1361" s="23">
        <f t="shared" si="128"/>
        <v>40668.814699074072</v>
      </c>
      <c r="T1361" s="23">
        <f t="shared" si="129"/>
        <v>40730.814699074072</v>
      </c>
      <c r="U1361" s="3">
        <f t="shared" si="130"/>
        <v>2011</v>
      </c>
      <c r="V1361" s="25">
        <f t="shared" si="131"/>
        <v>40668.814699074072</v>
      </c>
    </row>
    <row r="1362" spans="1:22" ht="32" x14ac:dyDescent="0.2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3">
        <f t="shared" si="126"/>
        <v>173.2</v>
      </c>
      <c r="P1362" s="3">
        <f t="shared" si="127"/>
        <v>32.07</v>
      </c>
      <c r="Q1362" s="3" t="s">
        <v>8355</v>
      </c>
      <c r="R1362" s="3" t="s">
        <v>8356</v>
      </c>
      <c r="S1362" s="23">
        <f t="shared" si="128"/>
        <v>41095.900694444441</v>
      </c>
      <c r="T1362" s="23">
        <f t="shared" si="129"/>
        <v>41123.900694444441</v>
      </c>
      <c r="U1362" s="3">
        <f t="shared" si="130"/>
        <v>2012</v>
      </c>
      <c r="V1362" s="25">
        <f t="shared" si="131"/>
        <v>41095.900694444441</v>
      </c>
    </row>
    <row r="1363" spans="1:22" ht="48" x14ac:dyDescent="0.2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3">
        <f t="shared" si="126"/>
        <v>125.98</v>
      </c>
      <c r="P1363" s="3">
        <f t="shared" si="127"/>
        <v>28.63</v>
      </c>
      <c r="Q1363" s="3" t="s">
        <v>8355</v>
      </c>
      <c r="R1363" s="3" t="s">
        <v>8356</v>
      </c>
      <c r="S1363" s="23">
        <f t="shared" si="128"/>
        <v>41781.717268518521</v>
      </c>
      <c r="T1363" s="23">
        <f t="shared" si="129"/>
        <v>41811.717268518521</v>
      </c>
      <c r="U1363" s="3">
        <f t="shared" si="130"/>
        <v>2014</v>
      </c>
      <c r="V1363" s="25">
        <f t="shared" si="131"/>
        <v>41781.717268518521</v>
      </c>
    </row>
    <row r="1364" spans="1:22" ht="48" x14ac:dyDescent="0.2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3">
        <f t="shared" si="126"/>
        <v>109.1</v>
      </c>
      <c r="P1364" s="3">
        <f t="shared" si="127"/>
        <v>43.64</v>
      </c>
      <c r="Q1364" s="3" t="s">
        <v>8355</v>
      </c>
      <c r="R1364" s="3" t="s">
        <v>8356</v>
      </c>
      <c r="S1364" s="23">
        <f t="shared" si="128"/>
        <v>41464.934386574074</v>
      </c>
      <c r="T1364" s="23">
        <f t="shared" si="129"/>
        <v>41524.934386574074</v>
      </c>
      <c r="U1364" s="3">
        <f t="shared" si="130"/>
        <v>2013</v>
      </c>
      <c r="V1364" s="25">
        <f t="shared" si="131"/>
        <v>41464.934386574074</v>
      </c>
    </row>
    <row r="1365" spans="1:22" ht="48" x14ac:dyDescent="0.2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3">
        <f t="shared" si="126"/>
        <v>100</v>
      </c>
      <c r="P1365" s="3">
        <f t="shared" si="127"/>
        <v>40</v>
      </c>
      <c r="Q1365" s="3" t="s">
        <v>8355</v>
      </c>
      <c r="R1365" s="3" t="s">
        <v>8356</v>
      </c>
      <c r="S1365" s="23">
        <f t="shared" si="128"/>
        <v>42396.8440625</v>
      </c>
      <c r="T1365" s="23">
        <f t="shared" si="129"/>
        <v>42415.332638888889</v>
      </c>
      <c r="U1365" s="3">
        <f t="shared" si="130"/>
        <v>2016</v>
      </c>
      <c r="V1365" s="25">
        <f t="shared" si="131"/>
        <v>42396.8440625</v>
      </c>
    </row>
    <row r="1366" spans="1:22" ht="64" x14ac:dyDescent="0.2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3">
        <f t="shared" si="126"/>
        <v>118.64</v>
      </c>
      <c r="P1366" s="3">
        <f t="shared" si="127"/>
        <v>346.04</v>
      </c>
      <c r="Q1366" s="3" t="s">
        <v>8355</v>
      </c>
      <c r="R1366" s="3" t="s">
        <v>8356</v>
      </c>
      <c r="S1366" s="23">
        <f t="shared" si="128"/>
        <v>41951.695671296293</v>
      </c>
      <c r="T1366" s="23">
        <f t="shared" si="129"/>
        <v>42011.6956712963</v>
      </c>
      <c r="U1366" s="3">
        <f t="shared" si="130"/>
        <v>2014</v>
      </c>
      <c r="V1366" s="25">
        <f t="shared" si="131"/>
        <v>41951.695671296293</v>
      </c>
    </row>
    <row r="1367" spans="1:22" ht="48" x14ac:dyDescent="0.2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3">
        <f t="shared" si="126"/>
        <v>100.27</v>
      </c>
      <c r="P1367" s="3">
        <f t="shared" si="127"/>
        <v>81.739999999999995</v>
      </c>
      <c r="Q1367" s="3" t="s">
        <v>8358</v>
      </c>
      <c r="R1367" s="3" t="s">
        <v>8359</v>
      </c>
      <c r="S1367" s="23">
        <f t="shared" si="128"/>
        <v>42049.733240740738</v>
      </c>
      <c r="T1367" s="23">
        <f t="shared" si="129"/>
        <v>42079.691574074073</v>
      </c>
      <c r="U1367" s="3">
        <f t="shared" si="130"/>
        <v>2015</v>
      </c>
      <c r="V1367" s="25">
        <f t="shared" si="131"/>
        <v>42049.733240740738</v>
      </c>
    </row>
    <row r="1368" spans="1:22" ht="18" x14ac:dyDescent="0.2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3">
        <f t="shared" si="126"/>
        <v>126.49</v>
      </c>
      <c r="P1368" s="3">
        <f t="shared" si="127"/>
        <v>64.540000000000006</v>
      </c>
      <c r="Q1368" s="3" t="s">
        <v>8358</v>
      </c>
      <c r="R1368" s="3" t="s">
        <v>8359</v>
      </c>
      <c r="S1368" s="23">
        <f t="shared" si="128"/>
        <v>41924.996099537035</v>
      </c>
      <c r="T1368" s="23">
        <f t="shared" si="129"/>
        <v>41970.037766203706</v>
      </c>
      <c r="U1368" s="3">
        <f t="shared" si="130"/>
        <v>2014</v>
      </c>
      <c r="V1368" s="25">
        <f t="shared" si="131"/>
        <v>41924.996099537035</v>
      </c>
    </row>
    <row r="1369" spans="1:22" ht="48" x14ac:dyDescent="0.2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3">
        <f t="shared" si="126"/>
        <v>114.26</v>
      </c>
      <c r="P1369" s="3">
        <f t="shared" si="127"/>
        <v>63.48</v>
      </c>
      <c r="Q1369" s="3" t="s">
        <v>8358</v>
      </c>
      <c r="R1369" s="3" t="s">
        <v>8359</v>
      </c>
      <c r="S1369" s="23">
        <f t="shared" si="128"/>
        <v>42292.002893518518</v>
      </c>
      <c r="T1369" s="23">
        <f t="shared" si="129"/>
        <v>42322.044560185182</v>
      </c>
      <c r="U1369" s="3">
        <f t="shared" si="130"/>
        <v>2015</v>
      </c>
      <c r="V1369" s="25">
        <f t="shared" si="131"/>
        <v>42292.002893518518</v>
      </c>
    </row>
    <row r="1370" spans="1:22" ht="48" x14ac:dyDescent="0.2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3">
        <f t="shared" si="126"/>
        <v>110.7</v>
      </c>
      <c r="P1370" s="3">
        <f t="shared" si="127"/>
        <v>63.62</v>
      </c>
      <c r="Q1370" s="3" t="s">
        <v>8358</v>
      </c>
      <c r="R1370" s="3" t="s">
        <v>8359</v>
      </c>
      <c r="S1370" s="23">
        <f t="shared" si="128"/>
        <v>42146.190902777773</v>
      </c>
      <c r="T1370" s="23">
        <f t="shared" si="129"/>
        <v>42170.190902777773</v>
      </c>
      <c r="U1370" s="3">
        <f t="shared" si="130"/>
        <v>2015</v>
      </c>
      <c r="V1370" s="25">
        <f t="shared" si="131"/>
        <v>42146.190902777773</v>
      </c>
    </row>
    <row r="1371" spans="1:22" ht="48" x14ac:dyDescent="0.2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3">
        <f t="shared" si="126"/>
        <v>105.35</v>
      </c>
      <c r="P1371" s="3">
        <f t="shared" si="127"/>
        <v>83.97</v>
      </c>
      <c r="Q1371" s="3" t="s">
        <v>8358</v>
      </c>
      <c r="R1371" s="3" t="s">
        <v>8359</v>
      </c>
      <c r="S1371" s="23">
        <f t="shared" si="128"/>
        <v>41710.594282407408</v>
      </c>
      <c r="T1371" s="23">
        <f t="shared" si="129"/>
        <v>41740.594282407408</v>
      </c>
      <c r="U1371" s="3">
        <f t="shared" si="130"/>
        <v>2014</v>
      </c>
      <c r="V1371" s="25">
        <f t="shared" si="131"/>
        <v>41710.594282407408</v>
      </c>
    </row>
    <row r="1372" spans="1:22" ht="32" x14ac:dyDescent="0.2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3">
        <f t="shared" si="126"/>
        <v>103.67</v>
      </c>
      <c r="P1372" s="3">
        <f t="shared" si="127"/>
        <v>77.75</v>
      </c>
      <c r="Q1372" s="3" t="s">
        <v>8358</v>
      </c>
      <c r="R1372" s="3" t="s">
        <v>8359</v>
      </c>
      <c r="S1372" s="23">
        <f t="shared" si="128"/>
        <v>41548.00335648148</v>
      </c>
      <c r="T1372" s="23">
        <f t="shared" si="129"/>
        <v>41563.00335648148</v>
      </c>
      <c r="U1372" s="3">
        <f t="shared" si="130"/>
        <v>2013</v>
      </c>
      <c r="V1372" s="25">
        <f t="shared" si="131"/>
        <v>41548.00335648148</v>
      </c>
    </row>
    <row r="1373" spans="1:22" ht="64" x14ac:dyDescent="0.2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3">
        <f t="shared" si="126"/>
        <v>107.09</v>
      </c>
      <c r="P1373" s="3">
        <f t="shared" si="127"/>
        <v>107.07</v>
      </c>
      <c r="Q1373" s="3" t="s">
        <v>8358</v>
      </c>
      <c r="R1373" s="3" t="s">
        <v>8359</v>
      </c>
      <c r="S1373" s="23">
        <f t="shared" si="128"/>
        <v>42101.758587962962</v>
      </c>
      <c r="T1373" s="23">
        <f t="shared" si="129"/>
        <v>42131.758587962962</v>
      </c>
      <c r="U1373" s="3">
        <f t="shared" si="130"/>
        <v>2015</v>
      </c>
      <c r="V1373" s="25">
        <f t="shared" si="131"/>
        <v>42101.758587962962</v>
      </c>
    </row>
    <row r="1374" spans="1:22" ht="32" x14ac:dyDescent="0.2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3">
        <f t="shared" si="126"/>
        <v>124</v>
      </c>
      <c r="P1374" s="3">
        <f t="shared" si="127"/>
        <v>38.75</v>
      </c>
      <c r="Q1374" s="3" t="s">
        <v>8358</v>
      </c>
      <c r="R1374" s="3" t="s">
        <v>8359</v>
      </c>
      <c r="S1374" s="23">
        <f t="shared" si="128"/>
        <v>41072.739953703705</v>
      </c>
      <c r="T1374" s="23">
        <f t="shared" si="129"/>
        <v>41102.739953703705</v>
      </c>
      <c r="U1374" s="3">
        <f t="shared" si="130"/>
        <v>2012</v>
      </c>
      <c r="V1374" s="25">
        <f t="shared" si="131"/>
        <v>41072.739953703705</v>
      </c>
    </row>
    <row r="1375" spans="1:22" ht="32" x14ac:dyDescent="0.2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3">
        <f t="shared" si="126"/>
        <v>105.01</v>
      </c>
      <c r="P1375" s="3">
        <f t="shared" si="127"/>
        <v>201.94</v>
      </c>
      <c r="Q1375" s="3" t="s">
        <v>8358</v>
      </c>
      <c r="R1375" s="3" t="s">
        <v>8359</v>
      </c>
      <c r="S1375" s="23">
        <f t="shared" si="128"/>
        <v>42704.95177083333</v>
      </c>
      <c r="T1375" s="23">
        <f t="shared" si="129"/>
        <v>42734.95177083333</v>
      </c>
      <c r="U1375" s="3">
        <f t="shared" si="130"/>
        <v>2016</v>
      </c>
      <c r="V1375" s="25">
        <f t="shared" si="131"/>
        <v>42704.95177083333</v>
      </c>
    </row>
    <row r="1376" spans="1:22" ht="48" x14ac:dyDescent="0.2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3">
        <f t="shared" si="126"/>
        <v>189.47</v>
      </c>
      <c r="P1376" s="3">
        <f t="shared" si="127"/>
        <v>43.06</v>
      </c>
      <c r="Q1376" s="3" t="s">
        <v>8358</v>
      </c>
      <c r="R1376" s="3" t="s">
        <v>8359</v>
      </c>
      <c r="S1376" s="23">
        <f t="shared" si="128"/>
        <v>42424.161898148144</v>
      </c>
      <c r="T1376" s="23">
        <f t="shared" si="129"/>
        <v>42454.12023148148</v>
      </c>
      <c r="U1376" s="3">
        <f t="shared" si="130"/>
        <v>2016</v>
      </c>
      <c r="V1376" s="25">
        <f t="shared" si="131"/>
        <v>42424.161898148144</v>
      </c>
    </row>
    <row r="1377" spans="1:22" ht="64" x14ac:dyDescent="0.2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3">
        <f t="shared" si="126"/>
        <v>171.33</v>
      </c>
      <c r="P1377" s="3">
        <f t="shared" si="127"/>
        <v>62.87</v>
      </c>
      <c r="Q1377" s="3" t="s">
        <v>8358</v>
      </c>
      <c r="R1377" s="3" t="s">
        <v>8359</v>
      </c>
      <c r="S1377" s="23">
        <f t="shared" si="128"/>
        <v>42720.066192129627</v>
      </c>
      <c r="T1377" s="23">
        <f t="shared" si="129"/>
        <v>42750.066192129627</v>
      </c>
      <c r="U1377" s="3">
        <f t="shared" si="130"/>
        <v>2016</v>
      </c>
      <c r="V1377" s="25">
        <f t="shared" si="131"/>
        <v>42720.066192129627</v>
      </c>
    </row>
    <row r="1378" spans="1:22" ht="32" x14ac:dyDescent="0.2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3">
        <f t="shared" si="126"/>
        <v>252.49</v>
      </c>
      <c r="P1378" s="3">
        <f t="shared" si="127"/>
        <v>55.61</v>
      </c>
      <c r="Q1378" s="3" t="s">
        <v>8358</v>
      </c>
      <c r="R1378" s="3" t="s">
        <v>8359</v>
      </c>
      <c r="S1378" s="23">
        <f t="shared" si="128"/>
        <v>42677.669050925921</v>
      </c>
      <c r="T1378" s="23">
        <f t="shared" si="129"/>
        <v>42707.710717592592</v>
      </c>
      <c r="U1378" s="3">
        <f t="shared" si="130"/>
        <v>2016</v>
      </c>
      <c r="V1378" s="25">
        <f t="shared" si="131"/>
        <v>42677.669050925921</v>
      </c>
    </row>
    <row r="1379" spans="1:22" ht="48" x14ac:dyDescent="0.2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3">
        <f t="shared" si="126"/>
        <v>116.15</v>
      </c>
      <c r="P1379" s="3">
        <f t="shared" si="127"/>
        <v>48.71</v>
      </c>
      <c r="Q1379" s="3" t="s">
        <v>8358</v>
      </c>
      <c r="R1379" s="3" t="s">
        <v>8359</v>
      </c>
      <c r="S1379" s="23">
        <f t="shared" si="128"/>
        <v>42747.219560185185</v>
      </c>
      <c r="T1379" s="23">
        <f t="shared" si="129"/>
        <v>42769.174305555556</v>
      </c>
      <c r="U1379" s="3">
        <f t="shared" si="130"/>
        <v>2017</v>
      </c>
      <c r="V1379" s="25">
        <f t="shared" si="131"/>
        <v>42747.219560185185</v>
      </c>
    </row>
    <row r="1380" spans="1:22" ht="18" x14ac:dyDescent="0.2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3">
        <f t="shared" si="126"/>
        <v>203.35</v>
      </c>
      <c r="P1380" s="3">
        <f t="shared" si="127"/>
        <v>30.58</v>
      </c>
      <c r="Q1380" s="3" t="s">
        <v>8358</v>
      </c>
      <c r="R1380" s="3" t="s">
        <v>8359</v>
      </c>
      <c r="S1380" s="23">
        <f t="shared" si="128"/>
        <v>42568.759374999994</v>
      </c>
      <c r="T1380" s="23">
        <f t="shared" si="129"/>
        <v>42583.759374999994</v>
      </c>
      <c r="U1380" s="3">
        <f t="shared" si="130"/>
        <v>2016</v>
      </c>
      <c r="V1380" s="25">
        <f t="shared" si="131"/>
        <v>42568.759374999994</v>
      </c>
    </row>
    <row r="1381" spans="1:22" ht="32" x14ac:dyDescent="0.2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3">
        <f t="shared" si="126"/>
        <v>111.6</v>
      </c>
      <c r="P1381" s="3">
        <f t="shared" si="127"/>
        <v>73.91</v>
      </c>
      <c r="Q1381" s="3" t="s">
        <v>8358</v>
      </c>
      <c r="R1381" s="3" t="s">
        <v>8359</v>
      </c>
      <c r="S1381" s="23">
        <f t="shared" si="128"/>
        <v>42130.491620370376</v>
      </c>
      <c r="T1381" s="23">
        <f t="shared" si="129"/>
        <v>42160.491620370376</v>
      </c>
      <c r="U1381" s="3">
        <f t="shared" si="130"/>
        <v>2015</v>
      </c>
      <c r="V1381" s="25">
        <f t="shared" si="131"/>
        <v>42130.491620370376</v>
      </c>
    </row>
    <row r="1382" spans="1:22" ht="48" x14ac:dyDescent="0.2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3">
        <f t="shared" si="126"/>
        <v>424</v>
      </c>
      <c r="P1382" s="3">
        <f t="shared" si="127"/>
        <v>21.2</v>
      </c>
      <c r="Q1382" s="3" t="s">
        <v>8358</v>
      </c>
      <c r="R1382" s="3" t="s">
        <v>8359</v>
      </c>
      <c r="S1382" s="23">
        <f t="shared" si="128"/>
        <v>42141.762800925921</v>
      </c>
      <c r="T1382" s="23">
        <f t="shared" si="129"/>
        <v>42164.083333333328</v>
      </c>
      <c r="U1382" s="3">
        <f t="shared" si="130"/>
        <v>2015</v>
      </c>
      <c r="V1382" s="25">
        <f t="shared" si="131"/>
        <v>42141.762800925921</v>
      </c>
    </row>
    <row r="1383" spans="1:22" ht="64" x14ac:dyDescent="0.2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3">
        <f t="shared" si="126"/>
        <v>107.1</v>
      </c>
      <c r="P1383" s="3">
        <f t="shared" si="127"/>
        <v>73.36</v>
      </c>
      <c r="Q1383" s="3" t="s">
        <v>8358</v>
      </c>
      <c r="R1383" s="3" t="s">
        <v>8359</v>
      </c>
      <c r="S1383" s="23">
        <f t="shared" si="128"/>
        <v>42703.214409722219</v>
      </c>
      <c r="T1383" s="23">
        <f t="shared" si="129"/>
        <v>42733.214409722219</v>
      </c>
      <c r="U1383" s="3">
        <f t="shared" si="130"/>
        <v>2016</v>
      </c>
      <c r="V1383" s="25">
        <f t="shared" si="131"/>
        <v>42703.214409722219</v>
      </c>
    </row>
    <row r="1384" spans="1:22" ht="48" x14ac:dyDescent="0.2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3">
        <f t="shared" si="126"/>
        <v>104.36</v>
      </c>
      <c r="P1384" s="3">
        <f t="shared" si="127"/>
        <v>56.41</v>
      </c>
      <c r="Q1384" s="3" t="s">
        <v>8358</v>
      </c>
      <c r="R1384" s="3" t="s">
        <v>8359</v>
      </c>
      <c r="S1384" s="23">
        <f t="shared" si="128"/>
        <v>41370.800185185188</v>
      </c>
      <c r="T1384" s="23">
        <f t="shared" si="129"/>
        <v>41400.800185185188</v>
      </c>
      <c r="U1384" s="3">
        <f t="shared" si="130"/>
        <v>2013</v>
      </c>
      <c r="V1384" s="25">
        <f t="shared" si="131"/>
        <v>41370.800185185188</v>
      </c>
    </row>
    <row r="1385" spans="1:22" ht="48" x14ac:dyDescent="0.2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3">
        <f t="shared" si="126"/>
        <v>212.41</v>
      </c>
      <c r="P1385" s="3">
        <f t="shared" si="127"/>
        <v>50.25</v>
      </c>
      <c r="Q1385" s="3" t="s">
        <v>8358</v>
      </c>
      <c r="R1385" s="3" t="s">
        <v>8359</v>
      </c>
      <c r="S1385" s="23">
        <f t="shared" si="128"/>
        <v>42707.074976851851</v>
      </c>
      <c r="T1385" s="23">
        <f t="shared" si="129"/>
        <v>42727.074976851851</v>
      </c>
      <c r="U1385" s="3">
        <f t="shared" si="130"/>
        <v>2016</v>
      </c>
      <c r="V1385" s="25">
        <f t="shared" si="131"/>
        <v>42707.074976851851</v>
      </c>
    </row>
    <row r="1386" spans="1:22" ht="48" x14ac:dyDescent="0.2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3">
        <f t="shared" si="126"/>
        <v>124.09</v>
      </c>
      <c r="P1386" s="3">
        <f t="shared" si="127"/>
        <v>68.94</v>
      </c>
      <c r="Q1386" s="3" t="s">
        <v>8358</v>
      </c>
      <c r="R1386" s="3" t="s">
        <v>8359</v>
      </c>
      <c r="S1386" s="23">
        <f t="shared" si="128"/>
        <v>42160.735208333332</v>
      </c>
      <c r="T1386" s="23">
        <f t="shared" si="129"/>
        <v>42190.735208333332</v>
      </c>
      <c r="U1386" s="3">
        <f t="shared" si="130"/>
        <v>2015</v>
      </c>
      <c r="V1386" s="25">
        <f t="shared" si="131"/>
        <v>42160.735208333332</v>
      </c>
    </row>
    <row r="1387" spans="1:22" ht="48" x14ac:dyDescent="0.2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3">
        <f t="shared" si="126"/>
        <v>110.41</v>
      </c>
      <c r="P1387" s="3">
        <f t="shared" si="127"/>
        <v>65.91</v>
      </c>
      <c r="Q1387" s="3" t="s">
        <v>8358</v>
      </c>
      <c r="R1387" s="3" t="s">
        <v>8359</v>
      </c>
      <c r="S1387" s="23">
        <f t="shared" si="128"/>
        <v>42433.688900462963</v>
      </c>
      <c r="T1387" s="23">
        <f t="shared" si="129"/>
        <v>42489.507638888885</v>
      </c>
      <c r="U1387" s="3">
        <f t="shared" si="130"/>
        <v>2016</v>
      </c>
      <c r="V1387" s="25">
        <f t="shared" si="131"/>
        <v>42433.688900462963</v>
      </c>
    </row>
    <row r="1388" spans="1:22" ht="32" x14ac:dyDescent="0.2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3">
        <f t="shared" si="126"/>
        <v>218.75</v>
      </c>
      <c r="P1388" s="3">
        <f t="shared" si="127"/>
        <v>62.5</v>
      </c>
      <c r="Q1388" s="3" t="s">
        <v>8358</v>
      </c>
      <c r="R1388" s="3" t="s">
        <v>8359</v>
      </c>
      <c r="S1388" s="23">
        <f t="shared" si="128"/>
        <v>42184.646863425922</v>
      </c>
      <c r="T1388" s="23">
        <f t="shared" si="129"/>
        <v>42214.646863425922</v>
      </c>
      <c r="U1388" s="3">
        <f t="shared" si="130"/>
        <v>2015</v>
      </c>
      <c r="V1388" s="25">
        <f t="shared" si="131"/>
        <v>42184.646863425922</v>
      </c>
    </row>
    <row r="1389" spans="1:22" ht="64" x14ac:dyDescent="0.2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3">
        <f t="shared" si="126"/>
        <v>136.63</v>
      </c>
      <c r="P1389" s="3">
        <f t="shared" si="127"/>
        <v>70.06</v>
      </c>
      <c r="Q1389" s="3" t="s">
        <v>8358</v>
      </c>
      <c r="R1389" s="3" t="s">
        <v>8359</v>
      </c>
      <c r="S1389" s="23">
        <f t="shared" si="128"/>
        <v>42126.92123842593</v>
      </c>
      <c r="T1389" s="23">
        <f t="shared" si="129"/>
        <v>42158.1875</v>
      </c>
      <c r="U1389" s="3">
        <f t="shared" si="130"/>
        <v>2015</v>
      </c>
      <c r="V1389" s="25">
        <f t="shared" si="131"/>
        <v>42126.92123842593</v>
      </c>
    </row>
    <row r="1390" spans="1:22" ht="48" x14ac:dyDescent="0.2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3">
        <f t="shared" si="126"/>
        <v>134.81</v>
      </c>
      <c r="P1390" s="3">
        <f t="shared" si="127"/>
        <v>60.18</v>
      </c>
      <c r="Q1390" s="3" t="s">
        <v>8358</v>
      </c>
      <c r="R1390" s="3" t="s">
        <v>8359</v>
      </c>
      <c r="S1390" s="23">
        <f t="shared" si="128"/>
        <v>42634.614780092597</v>
      </c>
      <c r="T1390" s="23">
        <f t="shared" si="129"/>
        <v>42660.676388888889</v>
      </c>
      <c r="U1390" s="3">
        <f t="shared" si="130"/>
        <v>2016</v>
      </c>
      <c r="V1390" s="25">
        <f t="shared" si="131"/>
        <v>42634.614780092597</v>
      </c>
    </row>
    <row r="1391" spans="1:22" ht="32" x14ac:dyDescent="0.2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3">
        <f t="shared" si="126"/>
        <v>145.4</v>
      </c>
      <c r="P1391" s="3">
        <f t="shared" si="127"/>
        <v>21.38</v>
      </c>
      <c r="Q1391" s="3" t="s">
        <v>8358</v>
      </c>
      <c r="R1391" s="3" t="s">
        <v>8359</v>
      </c>
      <c r="S1391" s="23">
        <f t="shared" si="128"/>
        <v>42565.480983796297</v>
      </c>
      <c r="T1391" s="23">
        <f t="shared" si="129"/>
        <v>42595.480983796297</v>
      </c>
      <c r="U1391" s="3">
        <f t="shared" si="130"/>
        <v>2016</v>
      </c>
      <c r="V1391" s="25">
        <f t="shared" si="131"/>
        <v>42565.480983796297</v>
      </c>
    </row>
    <row r="1392" spans="1:22" ht="48" x14ac:dyDescent="0.2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3">
        <f t="shared" si="126"/>
        <v>109.11</v>
      </c>
      <c r="P1392" s="3">
        <f t="shared" si="127"/>
        <v>160.79</v>
      </c>
      <c r="Q1392" s="3" t="s">
        <v>8358</v>
      </c>
      <c r="R1392" s="3" t="s">
        <v>8359</v>
      </c>
      <c r="S1392" s="23">
        <f t="shared" si="128"/>
        <v>42087.803310185183</v>
      </c>
      <c r="T1392" s="23">
        <f t="shared" si="129"/>
        <v>42121.716666666667</v>
      </c>
      <c r="U1392" s="3">
        <f t="shared" si="130"/>
        <v>2015</v>
      </c>
      <c r="V1392" s="25">
        <f t="shared" si="131"/>
        <v>42087.803310185183</v>
      </c>
    </row>
    <row r="1393" spans="1:22" ht="48" x14ac:dyDescent="0.2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3">
        <f t="shared" si="126"/>
        <v>110.2</v>
      </c>
      <c r="P1393" s="3">
        <f t="shared" si="127"/>
        <v>42.38</v>
      </c>
      <c r="Q1393" s="3" t="s">
        <v>8358</v>
      </c>
      <c r="R1393" s="3" t="s">
        <v>8359</v>
      </c>
      <c r="S1393" s="23">
        <f t="shared" si="128"/>
        <v>42193.650671296295</v>
      </c>
      <c r="T1393" s="23">
        <f t="shared" si="129"/>
        <v>42238.207638888889</v>
      </c>
      <c r="U1393" s="3">
        <f t="shared" si="130"/>
        <v>2015</v>
      </c>
      <c r="V1393" s="25">
        <f t="shared" si="131"/>
        <v>42193.650671296295</v>
      </c>
    </row>
    <row r="1394" spans="1:22" ht="48" x14ac:dyDescent="0.2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3">
        <f t="shared" si="126"/>
        <v>113.64</v>
      </c>
      <c r="P1394" s="3">
        <f t="shared" si="127"/>
        <v>27.32</v>
      </c>
      <c r="Q1394" s="3" t="s">
        <v>8358</v>
      </c>
      <c r="R1394" s="3" t="s">
        <v>8359</v>
      </c>
      <c r="S1394" s="23">
        <f t="shared" si="128"/>
        <v>42401.154930555553</v>
      </c>
      <c r="T1394" s="23">
        <f t="shared" si="129"/>
        <v>42432.154930555553</v>
      </c>
      <c r="U1394" s="3">
        <f t="shared" si="130"/>
        <v>2016</v>
      </c>
      <c r="V1394" s="25">
        <f t="shared" si="131"/>
        <v>42401.154930555553</v>
      </c>
    </row>
    <row r="1395" spans="1:22" ht="18" x14ac:dyDescent="0.2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3">
        <f t="shared" si="126"/>
        <v>102.35</v>
      </c>
      <c r="P1395" s="3">
        <f t="shared" si="127"/>
        <v>196.83</v>
      </c>
      <c r="Q1395" s="3" t="s">
        <v>8358</v>
      </c>
      <c r="R1395" s="3" t="s">
        <v>8359</v>
      </c>
      <c r="S1395" s="23">
        <f t="shared" si="128"/>
        <v>42553.681979166664</v>
      </c>
      <c r="T1395" s="23">
        <f t="shared" si="129"/>
        <v>42583.681979166664</v>
      </c>
      <c r="U1395" s="3">
        <f t="shared" si="130"/>
        <v>2016</v>
      </c>
      <c r="V1395" s="25">
        <f t="shared" si="131"/>
        <v>42553.681979166664</v>
      </c>
    </row>
    <row r="1396" spans="1:22" ht="48" x14ac:dyDescent="0.2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3">
        <f t="shared" si="126"/>
        <v>122.13</v>
      </c>
      <c r="P1396" s="3">
        <f t="shared" si="127"/>
        <v>53.88</v>
      </c>
      <c r="Q1396" s="3" t="s">
        <v>8358</v>
      </c>
      <c r="R1396" s="3" t="s">
        <v>8359</v>
      </c>
      <c r="S1396" s="23">
        <f t="shared" si="128"/>
        <v>42752.144976851851</v>
      </c>
      <c r="T1396" s="23">
        <f t="shared" si="129"/>
        <v>42795.125</v>
      </c>
      <c r="U1396" s="3">
        <f t="shared" si="130"/>
        <v>2017</v>
      </c>
      <c r="V1396" s="25">
        <f t="shared" si="131"/>
        <v>42752.144976851851</v>
      </c>
    </row>
    <row r="1397" spans="1:22" ht="18" x14ac:dyDescent="0.2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3">
        <f t="shared" si="126"/>
        <v>111.89</v>
      </c>
      <c r="P1397" s="3">
        <f t="shared" si="127"/>
        <v>47.76</v>
      </c>
      <c r="Q1397" s="3" t="s">
        <v>8358</v>
      </c>
      <c r="R1397" s="3" t="s">
        <v>8359</v>
      </c>
      <c r="S1397" s="23">
        <f t="shared" si="128"/>
        <v>42719.90834490741</v>
      </c>
      <c r="T1397" s="23">
        <f t="shared" si="129"/>
        <v>42749.90834490741</v>
      </c>
      <c r="U1397" s="3">
        <f t="shared" si="130"/>
        <v>2016</v>
      </c>
      <c r="V1397" s="25">
        <f t="shared" si="131"/>
        <v>42719.90834490741</v>
      </c>
    </row>
    <row r="1398" spans="1:22" ht="64" x14ac:dyDescent="0.2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3">
        <f t="shared" si="126"/>
        <v>107.3</v>
      </c>
      <c r="P1398" s="3">
        <f t="shared" si="127"/>
        <v>88.19</v>
      </c>
      <c r="Q1398" s="3" t="s">
        <v>8358</v>
      </c>
      <c r="R1398" s="3" t="s">
        <v>8359</v>
      </c>
      <c r="S1398" s="23">
        <f t="shared" si="128"/>
        <v>42018.99863425926</v>
      </c>
      <c r="T1398" s="23">
        <f t="shared" si="129"/>
        <v>42048.99863425926</v>
      </c>
      <c r="U1398" s="3">
        <f t="shared" si="130"/>
        <v>2015</v>
      </c>
      <c r="V1398" s="25">
        <f t="shared" si="131"/>
        <v>42018.99863425926</v>
      </c>
    </row>
    <row r="1399" spans="1:22" ht="48" x14ac:dyDescent="0.2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3">
        <f t="shared" si="126"/>
        <v>113.85</v>
      </c>
      <c r="P1399" s="3">
        <f t="shared" si="127"/>
        <v>72.06</v>
      </c>
      <c r="Q1399" s="3" t="s">
        <v>8358</v>
      </c>
      <c r="R1399" s="3" t="s">
        <v>8359</v>
      </c>
      <c r="S1399" s="23">
        <f t="shared" si="128"/>
        <v>42640.917939814812</v>
      </c>
      <c r="T1399" s="23">
        <f t="shared" si="129"/>
        <v>42670.888194444444</v>
      </c>
      <c r="U1399" s="3">
        <f t="shared" si="130"/>
        <v>2016</v>
      </c>
      <c r="V1399" s="25">
        <f t="shared" si="131"/>
        <v>42640.917939814812</v>
      </c>
    </row>
    <row r="1400" spans="1:22" ht="48" x14ac:dyDescent="0.2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3">
        <f t="shared" si="126"/>
        <v>109.68</v>
      </c>
      <c r="P1400" s="3">
        <f t="shared" si="127"/>
        <v>74.25</v>
      </c>
      <c r="Q1400" s="3" t="s">
        <v>8358</v>
      </c>
      <c r="R1400" s="3" t="s">
        <v>8359</v>
      </c>
      <c r="S1400" s="23">
        <f t="shared" si="128"/>
        <v>42526.874236111107</v>
      </c>
      <c r="T1400" s="23">
        <f t="shared" si="129"/>
        <v>42556.874236111107</v>
      </c>
      <c r="U1400" s="3">
        <f t="shared" si="130"/>
        <v>2016</v>
      </c>
      <c r="V1400" s="25">
        <f t="shared" si="131"/>
        <v>42526.874236111107</v>
      </c>
    </row>
    <row r="1401" spans="1:22" ht="48" x14ac:dyDescent="0.2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3">
        <f t="shared" si="126"/>
        <v>126.14</v>
      </c>
      <c r="P1401" s="3">
        <f t="shared" si="127"/>
        <v>61.7</v>
      </c>
      <c r="Q1401" s="3" t="s">
        <v>8358</v>
      </c>
      <c r="R1401" s="3" t="s">
        <v>8359</v>
      </c>
      <c r="S1401" s="23">
        <f t="shared" si="128"/>
        <v>41889.004317129627</v>
      </c>
      <c r="T1401" s="23">
        <f t="shared" si="129"/>
        <v>41919.004317129627</v>
      </c>
      <c r="U1401" s="3">
        <f t="shared" si="130"/>
        <v>2014</v>
      </c>
      <c r="V1401" s="25">
        <f t="shared" si="131"/>
        <v>41889.004317129627</v>
      </c>
    </row>
    <row r="1402" spans="1:22" ht="48" x14ac:dyDescent="0.2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3">
        <f t="shared" si="126"/>
        <v>167.43</v>
      </c>
      <c r="P1402" s="3">
        <f t="shared" si="127"/>
        <v>17.239999999999998</v>
      </c>
      <c r="Q1402" s="3" t="s">
        <v>8358</v>
      </c>
      <c r="R1402" s="3" t="s">
        <v>8359</v>
      </c>
      <c r="S1402" s="23">
        <f t="shared" si="128"/>
        <v>42498.341122685189</v>
      </c>
      <c r="T1402" s="23">
        <f t="shared" si="129"/>
        <v>42533.229166666672</v>
      </c>
      <c r="U1402" s="3">
        <f t="shared" si="130"/>
        <v>2016</v>
      </c>
      <c r="V1402" s="25">
        <f t="shared" si="131"/>
        <v>42498.341122685189</v>
      </c>
    </row>
    <row r="1403" spans="1:22" ht="64" x14ac:dyDescent="0.2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3">
        <f t="shared" si="126"/>
        <v>496.52</v>
      </c>
      <c r="P1403" s="3">
        <f t="shared" si="127"/>
        <v>51.72</v>
      </c>
      <c r="Q1403" s="3" t="s">
        <v>8358</v>
      </c>
      <c r="R1403" s="3" t="s">
        <v>8359</v>
      </c>
      <c r="S1403" s="23">
        <f t="shared" si="128"/>
        <v>41399.99622685185</v>
      </c>
      <c r="T1403" s="23">
        <f t="shared" si="129"/>
        <v>41420.99622685185</v>
      </c>
      <c r="U1403" s="3">
        <f t="shared" si="130"/>
        <v>2013</v>
      </c>
      <c r="V1403" s="25">
        <f t="shared" si="131"/>
        <v>41399.99622685185</v>
      </c>
    </row>
    <row r="1404" spans="1:22" ht="48" x14ac:dyDescent="0.2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3">
        <f t="shared" si="126"/>
        <v>109.16</v>
      </c>
      <c r="P1404" s="3">
        <f t="shared" si="127"/>
        <v>24.15</v>
      </c>
      <c r="Q1404" s="3" t="s">
        <v>8358</v>
      </c>
      <c r="R1404" s="3" t="s">
        <v>8359</v>
      </c>
      <c r="S1404" s="23">
        <f t="shared" si="128"/>
        <v>42065.053368055553</v>
      </c>
      <c r="T1404" s="23">
        <f t="shared" si="129"/>
        <v>42125.011701388896</v>
      </c>
      <c r="U1404" s="3">
        <f t="shared" si="130"/>
        <v>2015</v>
      </c>
      <c r="V1404" s="25">
        <f t="shared" si="131"/>
        <v>42065.053368055553</v>
      </c>
    </row>
    <row r="1405" spans="1:22" ht="48" x14ac:dyDescent="0.2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3">
        <f t="shared" si="126"/>
        <v>102.58</v>
      </c>
      <c r="P1405" s="3">
        <f t="shared" si="127"/>
        <v>62.17</v>
      </c>
      <c r="Q1405" s="3" t="s">
        <v>8358</v>
      </c>
      <c r="R1405" s="3" t="s">
        <v>8359</v>
      </c>
      <c r="S1405" s="23">
        <f t="shared" si="128"/>
        <v>41451.062905092593</v>
      </c>
      <c r="T1405" s="23">
        <f t="shared" si="129"/>
        <v>41481.062905092593</v>
      </c>
      <c r="U1405" s="3">
        <f t="shared" si="130"/>
        <v>2013</v>
      </c>
      <c r="V1405" s="25">
        <f t="shared" si="131"/>
        <v>41451.062905092593</v>
      </c>
    </row>
    <row r="1406" spans="1:22" ht="48" x14ac:dyDescent="0.2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3">
        <f t="shared" si="126"/>
        <v>1.66</v>
      </c>
      <c r="P1406" s="3">
        <f t="shared" si="127"/>
        <v>48.2</v>
      </c>
      <c r="Q1406" s="3" t="s">
        <v>8358</v>
      </c>
      <c r="R1406" s="3" t="s">
        <v>8359</v>
      </c>
      <c r="S1406" s="23">
        <f t="shared" si="128"/>
        <v>42032.510243055556</v>
      </c>
      <c r="T1406" s="23">
        <f t="shared" si="129"/>
        <v>42057.510243055556</v>
      </c>
      <c r="U1406" s="3">
        <f t="shared" si="130"/>
        <v>2015</v>
      </c>
      <c r="V1406" s="25">
        <f t="shared" si="131"/>
        <v>42032.510243055556</v>
      </c>
    </row>
    <row r="1407" spans="1:22" ht="32" x14ac:dyDescent="0.2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3">
        <f t="shared" si="126"/>
        <v>0.42</v>
      </c>
      <c r="P1407" s="3">
        <f t="shared" si="127"/>
        <v>6.18</v>
      </c>
      <c r="Q1407" s="3" t="s">
        <v>8355</v>
      </c>
      <c r="R1407" s="3" t="s">
        <v>8374</v>
      </c>
      <c r="S1407" s="23">
        <f t="shared" si="128"/>
        <v>41941.680567129632</v>
      </c>
      <c r="T1407" s="23">
        <f t="shared" si="129"/>
        <v>41971.722233796296</v>
      </c>
      <c r="U1407" s="3">
        <f t="shared" si="130"/>
        <v>2014</v>
      </c>
      <c r="V1407" s="25">
        <f t="shared" si="131"/>
        <v>41941.680567129632</v>
      </c>
    </row>
    <row r="1408" spans="1:22" ht="18" x14ac:dyDescent="0.2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3">
        <f t="shared" si="126"/>
        <v>0.13</v>
      </c>
      <c r="P1408" s="3">
        <f t="shared" si="127"/>
        <v>5</v>
      </c>
      <c r="Q1408" s="3" t="s">
        <v>8355</v>
      </c>
      <c r="R1408" s="3" t="s">
        <v>8374</v>
      </c>
      <c r="S1408" s="23">
        <f t="shared" si="128"/>
        <v>42297.432951388888</v>
      </c>
      <c r="T1408" s="23">
        <f t="shared" si="129"/>
        <v>42350.416666666672</v>
      </c>
      <c r="U1408" s="3">
        <f t="shared" si="130"/>
        <v>2015</v>
      </c>
      <c r="V1408" s="25">
        <f t="shared" si="131"/>
        <v>42297.432951388888</v>
      </c>
    </row>
    <row r="1409" spans="1:22" ht="48" x14ac:dyDescent="0.2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3">
        <f t="shared" si="126"/>
        <v>0.5</v>
      </c>
      <c r="P1409" s="3">
        <f t="shared" si="127"/>
        <v>7.5</v>
      </c>
      <c r="Q1409" s="3" t="s">
        <v>8355</v>
      </c>
      <c r="R1409" s="3" t="s">
        <v>8374</v>
      </c>
      <c r="S1409" s="23">
        <f t="shared" si="128"/>
        <v>41838.536782407406</v>
      </c>
      <c r="T1409" s="23">
        <f t="shared" si="129"/>
        <v>41863.536782407406</v>
      </c>
      <c r="U1409" s="3">
        <f t="shared" si="130"/>
        <v>2014</v>
      </c>
      <c r="V1409" s="25">
        <f t="shared" si="131"/>
        <v>41838.536782407406</v>
      </c>
    </row>
    <row r="1410" spans="1:22" ht="48" x14ac:dyDescent="0.2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3">
        <f t="shared" si="126"/>
        <v>7.2</v>
      </c>
      <c r="P1410" s="3">
        <f t="shared" si="127"/>
        <v>12</v>
      </c>
      <c r="Q1410" s="3" t="s">
        <v>8355</v>
      </c>
      <c r="R1410" s="3" t="s">
        <v>8374</v>
      </c>
      <c r="S1410" s="23">
        <f t="shared" si="128"/>
        <v>42291.872175925921</v>
      </c>
      <c r="T1410" s="23">
        <f t="shared" si="129"/>
        <v>42321.913842592592</v>
      </c>
      <c r="U1410" s="3">
        <f t="shared" si="130"/>
        <v>2015</v>
      </c>
      <c r="V1410" s="25">
        <f t="shared" si="131"/>
        <v>42291.872175925921</v>
      </c>
    </row>
    <row r="1411" spans="1:22" ht="48" x14ac:dyDescent="0.2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3">
        <f t="shared" ref="O1411:O1474" si="132">ROUND((E1411/D1411)*100,2)</f>
        <v>0</v>
      </c>
      <c r="P1411" s="3" t="e">
        <f t="shared" ref="P1411:P1474" si="133">ROUND(E1411/L1411,2)</f>
        <v>#DIV/0!</v>
      </c>
      <c r="Q1411" s="3" t="s">
        <v>8355</v>
      </c>
      <c r="R1411" s="3" t="s">
        <v>8374</v>
      </c>
      <c r="S1411" s="23">
        <f t="shared" ref="S1411:S1474" si="134">(((J1411/60)/60)/24)+DATE(1970,1,1)</f>
        <v>41945.133506944447</v>
      </c>
      <c r="T1411" s="23">
        <f t="shared" ref="T1411:T1474" si="135">(((I1411/60)/60)/24)+DATE(1970,1,1)</f>
        <v>42005.175173611111</v>
      </c>
      <c r="U1411" s="3">
        <f t="shared" ref="U1411:U1474" si="136">YEAR(S1411)</f>
        <v>2014</v>
      </c>
      <c r="V1411" s="25">
        <f t="shared" ref="V1411:V1474" si="137">S1411</f>
        <v>41945.133506944447</v>
      </c>
    </row>
    <row r="1412" spans="1:22" ht="64" x14ac:dyDescent="0.2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3">
        <f t="shared" si="132"/>
        <v>0.02</v>
      </c>
      <c r="P1412" s="3">
        <f t="shared" si="133"/>
        <v>1</v>
      </c>
      <c r="Q1412" s="3" t="s">
        <v>8355</v>
      </c>
      <c r="R1412" s="3" t="s">
        <v>8374</v>
      </c>
      <c r="S1412" s="23">
        <f t="shared" si="134"/>
        <v>42479.318518518514</v>
      </c>
      <c r="T1412" s="23">
        <f t="shared" si="135"/>
        <v>42524.318518518514</v>
      </c>
      <c r="U1412" s="3">
        <f t="shared" si="136"/>
        <v>2016</v>
      </c>
      <c r="V1412" s="25">
        <f t="shared" si="137"/>
        <v>42479.318518518514</v>
      </c>
    </row>
    <row r="1413" spans="1:22" ht="64" x14ac:dyDescent="0.2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3">
        <f t="shared" si="132"/>
        <v>0.23</v>
      </c>
      <c r="P1413" s="3">
        <f t="shared" si="133"/>
        <v>2.33</v>
      </c>
      <c r="Q1413" s="3" t="s">
        <v>8355</v>
      </c>
      <c r="R1413" s="3" t="s">
        <v>8374</v>
      </c>
      <c r="S1413" s="23">
        <f t="shared" si="134"/>
        <v>42013.059027777781</v>
      </c>
      <c r="T1413" s="23">
        <f t="shared" si="135"/>
        <v>42041.059027777781</v>
      </c>
      <c r="U1413" s="3">
        <f t="shared" si="136"/>
        <v>2015</v>
      </c>
      <c r="V1413" s="25">
        <f t="shared" si="137"/>
        <v>42013.059027777781</v>
      </c>
    </row>
    <row r="1414" spans="1:22" ht="32" x14ac:dyDescent="0.2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3">
        <f t="shared" si="132"/>
        <v>4.57</v>
      </c>
      <c r="P1414" s="3">
        <f t="shared" si="133"/>
        <v>24.62</v>
      </c>
      <c r="Q1414" s="3" t="s">
        <v>8355</v>
      </c>
      <c r="R1414" s="3" t="s">
        <v>8374</v>
      </c>
      <c r="S1414" s="23">
        <f t="shared" si="134"/>
        <v>41947.063645833332</v>
      </c>
      <c r="T1414" s="23">
        <f t="shared" si="135"/>
        <v>41977.063645833332</v>
      </c>
      <c r="U1414" s="3">
        <f t="shared" si="136"/>
        <v>2014</v>
      </c>
      <c r="V1414" s="25">
        <f t="shared" si="137"/>
        <v>41947.063645833332</v>
      </c>
    </row>
    <row r="1415" spans="1:22" ht="64" x14ac:dyDescent="0.2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3">
        <f t="shared" si="132"/>
        <v>5</v>
      </c>
      <c r="P1415" s="3">
        <f t="shared" si="133"/>
        <v>100</v>
      </c>
      <c r="Q1415" s="3" t="s">
        <v>8355</v>
      </c>
      <c r="R1415" s="3" t="s">
        <v>8374</v>
      </c>
      <c r="S1415" s="23">
        <f t="shared" si="134"/>
        <v>42360.437152777777</v>
      </c>
      <c r="T1415" s="23">
        <f t="shared" si="135"/>
        <v>42420.437152777777</v>
      </c>
      <c r="U1415" s="3">
        <f t="shared" si="136"/>
        <v>2015</v>
      </c>
      <c r="V1415" s="25">
        <f t="shared" si="137"/>
        <v>42360.437152777777</v>
      </c>
    </row>
    <row r="1416" spans="1:22" ht="48" x14ac:dyDescent="0.2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3">
        <f t="shared" si="132"/>
        <v>0.2</v>
      </c>
      <c r="P1416" s="3">
        <f t="shared" si="133"/>
        <v>1</v>
      </c>
      <c r="Q1416" s="3" t="s">
        <v>8355</v>
      </c>
      <c r="R1416" s="3" t="s">
        <v>8374</v>
      </c>
      <c r="S1416" s="23">
        <f t="shared" si="134"/>
        <v>42708.25309027778</v>
      </c>
      <c r="T1416" s="23">
        <f t="shared" si="135"/>
        <v>42738.25309027778</v>
      </c>
      <c r="U1416" s="3">
        <f t="shared" si="136"/>
        <v>2016</v>
      </c>
      <c r="V1416" s="25">
        <f t="shared" si="137"/>
        <v>42708.25309027778</v>
      </c>
    </row>
    <row r="1417" spans="1:22" ht="48" x14ac:dyDescent="0.2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3">
        <f t="shared" si="132"/>
        <v>18.18</v>
      </c>
      <c r="P1417" s="3">
        <f t="shared" si="133"/>
        <v>88.89</v>
      </c>
      <c r="Q1417" s="3" t="s">
        <v>8355</v>
      </c>
      <c r="R1417" s="3" t="s">
        <v>8374</v>
      </c>
      <c r="S1417" s="23">
        <f t="shared" si="134"/>
        <v>42192.675821759258</v>
      </c>
      <c r="T1417" s="23">
        <f t="shared" si="135"/>
        <v>42232.675821759258</v>
      </c>
      <c r="U1417" s="3">
        <f t="shared" si="136"/>
        <v>2015</v>
      </c>
      <c r="V1417" s="25">
        <f t="shared" si="137"/>
        <v>42192.675821759258</v>
      </c>
    </row>
    <row r="1418" spans="1:22" ht="48" x14ac:dyDescent="0.2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3">
        <f t="shared" si="132"/>
        <v>0</v>
      </c>
      <c r="P1418" s="3" t="e">
        <f t="shared" si="133"/>
        <v>#DIV/0!</v>
      </c>
      <c r="Q1418" s="3" t="s">
        <v>8355</v>
      </c>
      <c r="R1418" s="3" t="s">
        <v>8374</v>
      </c>
      <c r="S1418" s="23">
        <f t="shared" si="134"/>
        <v>42299.926145833335</v>
      </c>
      <c r="T1418" s="23">
        <f t="shared" si="135"/>
        <v>42329.967812499999</v>
      </c>
      <c r="U1418" s="3">
        <f t="shared" si="136"/>
        <v>2015</v>
      </c>
      <c r="V1418" s="25">
        <f t="shared" si="137"/>
        <v>42299.926145833335</v>
      </c>
    </row>
    <row r="1419" spans="1:22" ht="48" x14ac:dyDescent="0.2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3">
        <f t="shared" si="132"/>
        <v>1.22</v>
      </c>
      <c r="P1419" s="3">
        <f t="shared" si="133"/>
        <v>27.5</v>
      </c>
      <c r="Q1419" s="3" t="s">
        <v>8355</v>
      </c>
      <c r="R1419" s="3" t="s">
        <v>8374</v>
      </c>
      <c r="S1419" s="23">
        <f t="shared" si="134"/>
        <v>42232.15016203704</v>
      </c>
      <c r="T1419" s="23">
        <f t="shared" si="135"/>
        <v>42262.465972222228</v>
      </c>
      <c r="U1419" s="3">
        <f t="shared" si="136"/>
        <v>2015</v>
      </c>
      <c r="V1419" s="25">
        <f t="shared" si="137"/>
        <v>42232.15016203704</v>
      </c>
    </row>
    <row r="1420" spans="1:22" ht="64" x14ac:dyDescent="0.2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3">
        <f t="shared" si="132"/>
        <v>0.2</v>
      </c>
      <c r="P1420" s="3">
        <f t="shared" si="133"/>
        <v>6</v>
      </c>
      <c r="Q1420" s="3" t="s">
        <v>8355</v>
      </c>
      <c r="R1420" s="3" t="s">
        <v>8374</v>
      </c>
      <c r="S1420" s="23">
        <f t="shared" si="134"/>
        <v>42395.456412037034</v>
      </c>
      <c r="T1420" s="23">
        <f t="shared" si="135"/>
        <v>42425.456412037034</v>
      </c>
      <c r="U1420" s="3">
        <f t="shared" si="136"/>
        <v>2016</v>
      </c>
      <c r="V1420" s="25">
        <f t="shared" si="137"/>
        <v>42395.456412037034</v>
      </c>
    </row>
    <row r="1421" spans="1:22" ht="64" x14ac:dyDescent="0.2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3">
        <f t="shared" si="132"/>
        <v>7.06</v>
      </c>
      <c r="P1421" s="3">
        <f t="shared" si="133"/>
        <v>44.5</v>
      </c>
      <c r="Q1421" s="3" t="s">
        <v>8355</v>
      </c>
      <c r="R1421" s="3" t="s">
        <v>8374</v>
      </c>
      <c r="S1421" s="23">
        <f t="shared" si="134"/>
        <v>42622.456238425926</v>
      </c>
      <c r="T1421" s="23">
        <f t="shared" si="135"/>
        <v>42652.456238425926</v>
      </c>
      <c r="U1421" s="3">
        <f t="shared" si="136"/>
        <v>2016</v>
      </c>
      <c r="V1421" s="25">
        <f t="shared" si="137"/>
        <v>42622.456238425926</v>
      </c>
    </row>
    <row r="1422" spans="1:22" ht="32" x14ac:dyDescent="0.2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3">
        <f t="shared" si="132"/>
        <v>2.73</v>
      </c>
      <c r="P1422" s="3">
        <f t="shared" si="133"/>
        <v>1</v>
      </c>
      <c r="Q1422" s="3" t="s">
        <v>8355</v>
      </c>
      <c r="R1422" s="3" t="s">
        <v>8374</v>
      </c>
      <c r="S1422" s="23">
        <f t="shared" si="134"/>
        <v>42524.667662037042</v>
      </c>
      <c r="T1422" s="23">
        <f t="shared" si="135"/>
        <v>42549.667662037042</v>
      </c>
      <c r="U1422" s="3">
        <f t="shared" si="136"/>
        <v>2016</v>
      </c>
      <c r="V1422" s="25">
        <f t="shared" si="137"/>
        <v>42524.667662037042</v>
      </c>
    </row>
    <row r="1423" spans="1:22" ht="64" x14ac:dyDescent="0.2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3">
        <f t="shared" si="132"/>
        <v>0.1</v>
      </c>
      <c r="P1423" s="3">
        <f t="shared" si="133"/>
        <v>100</v>
      </c>
      <c r="Q1423" s="3" t="s">
        <v>8355</v>
      </c>
      <c r="R1423" s="3" t="s">
        <v>8374</v>
      </c>
      <c r="S1423" s="23">
        <f t="shared" si="134"/>
        <v>42013.915613425925</v>
      </c>
      <c r="T1423" s="23">
        <f t="shared" si="135"/>
        <v>42043.915613425925</v>
      </c>
      <c r="U1423" s="3">
        <f t="shared" si="136"/>
        <v>2015</v>
      </c>
      <c r="V1423" s="25">
        <f t="shared" si="137"/>
        <v>42013.915613425925</v>
      </c>
    </row>
    <row r="1424" spans="1:22" ht="48" x14ac:dyDescent="0.2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3">
        <f t="shared" si="132"/>
        <v>0.1</v>
      </c>
      <c r="P1424" s="3">
        <f t="shared" si="133"/>
        <v>13</v>
      </c>
      <c r="Q1424" s="3" t="s">
        <v>8355</v>
      </c>
      <c r="R1424" s="3" t="s">
        <v>8374</v>
      </c>
      <c r="S1424" s="23">
        <f t="shared" si="134"/>
        <v>42604.239629629628</v>
      </c>
      <c r="T1424" s="23">
        <f t="shared" si="135"/>
        <v>42634.239629629628</v>
      </c>
      <c r="U1424" s="3">
        <f t="shared" si="136"/>
        <v>2016</v>
      </c>
      <c r="V1424" s="25">
        <f t="shared" si="137"/>
        <v>42604.239629629628</v>
      </c>
    </row>
    <row r="1425" spans="1:22" ht="48" x14ac:dyDescent="0.2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3">
        <f t="shared" si="132"/>
        <v>0.33</v>
      </c>
      <c r="P1425" s="3">
        <f t="shared" si="133"/>
        <v>100</v>
      </c>
      <c r="Q1425" s="3" t="s">
        <v>8355</v>
      </c>
      <c r="R1425" s="3" t="s">
        <v>8374</v>
      </c>
      <c r="S1425" s="23">
        <f t="shared" si="134"/>
        <v>42340.360312500001</v>
      </c>
      <c r="T1425" s="23">
        <f t="shared" si="135"/>
        <v>42370.360312500001</v>
      </c>
      <c r="U1425" s="3">
        <f t="shared" si="136"/>
        <v>2015</v>
      </c>
      <c r="V1425" s="25">
        <f t="shared" si="137"/>
        <v>42340.360312500001</v>
      </c>
    </row>
    <row r="1426" spans="1:22" ht="48" x14ac:dyDescent="0.2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3">
        <f t="shared" si="132"/>
        <v>20.36</v>
      </c>
      <c r="P1426" s="3">
        <f t="shared" si="133"/>
        <v>109.07</v>
      </c>
      <c r="Q1426" s="3" t="s">
        <v>8355</v>
      </c>
      <c r="R1426" s="3" t="s">
        <v>8374</v>
      </c>
      <c r="S1426" s="23">
        <f t="shared" si="134"/>
        <v>42676.717615740738</v>
      </c>
      <c r="T1426" s="23">
        <f t="shared" si="135"/>
        <v>42689.759282407409</v>
      </c>
      <c r="U1426" s="3">
        <f t="shared" si="136"/>
        <v>2016</v>
      </c>
      <c r="V1426" s="25">
        <f t="shared" si="137"/>
        <v>42676.717615740738</v>
      </c>
    </row>
    <row r="1427" spans="1:22" ht="48" x14ac:dyDescent="0.2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3">
        <f t="shared" si="132"/>
        <v>0</v>
      </c>
      <c r="P1427" s="3" t="e">
        <f t="shared" si="133"/>
        <v>#DIV/0!</v>
      </c>
      <c r="Q1427" s="3" t="s">
        <v>8355</v>
      </c>
      <c r="R1427" s="3" t="s">
        <v>8374</v>
      </c>
      <c r="S1427" s="23">
        <f t="shared" si="134"/>
        <v>42093.131469907406</v>
      </c>
      <c r="T1427" s="23">
        <f t="shared" si="135"/>
        <v>42123.131469907406</v>
      </c>
      <c r="U1427" s="3">
        <f t="shared" si="136"/>
        <v>2015</v>
      </c>
      <c r="V1427" s="25">
        <f t="shared" si="137"/>
        <v>42093.131469907406</v>
      </c>
    </row>
    <row r="1428" spans="1:22" ht="48" x14ac:dyDescent="0.2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3">
        <f t="shared" si="132"/>
        <v>0</v>
      </c>
      <c r="P1428" s="3" t="e">
        <f t="shared" si="133"/>
        <v>#DIV/0!</v>
      </c>
      <c r="Q1428" s="3" t="s">
        <v>8355</v>
      </c>
      <c r="R1428" s="3" t="s">
        <v>8374</v>
      </c>
      <c r="S1428" s="23">
        <f t="shared" si="134"/>
        <v>42180.390277777777</v>
      </c>
      <c r="T1428" s="23">
        <f t="shared" si="135"/>
        <v>42240.390277777777</v>
      </c>
      <c r="U1428" s="3">
        <f t="shared" si="136"/>
        <v>2015</v>
      </c>
      <c r="V1428" s="25">
        <f t="shared" si="137"/>
        <v>42180.390277777777</v>
      </c>
    </row>
    <row r="1429" spans="1:22" ht="64" x14ac:dyDescent="0.2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3">
        <f t="shared" si="132"/>
        <v>8.3800000000000008</v>
      </c>
      <c r="P1429" s="3">
        <f t="shared" si="133"/>
        <v>104.75</v>
      </c>
      <c r="Q1429" s="3" t="s">
        <v>8355</v>
      </c>
      <c r="R1429" s="3" t="s">
        <v>8374</v>
      </c>
      <c r="S1429" s="23">
        <f t="shared" si="134"/>
        <v>42601.851678240739</v>
      </c>
      <c r="T1429" s="23">
        <f t="shared" si="135"/>
        <v>42631.851678240739</v>
      </c>
      <c r="U1429" s="3">
        <f t="shared" si="136"/>
        <v>2016</v>
      </c>
      <c r="V1429" s="25">
        <f t="shared" si="137"/>
        <v>42601.851678240739</v>
      </c>
    </row>
    <row r="1430" spans="1:22" ht="48" x14ac:dyDescent="0.2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3">
        <f t="shared" si="132"/>
        <v>4.5</v>
      </c>
      <c r="P1430" s="3">
        <f t="shared" si="133"/>
        <v>15</v>
      </c>
      <c r="Q1430" s="3" t="s">
        <v>8355</v>
      </c>
      <c r="R1430" s="3" t="s">
        <v>8374</v>
      </c>
      <c r="S1430" s="23">
        <f t="shared" si="134"/>
        <v>42432.379826388889</v>
      </c>
      <c r="T1430" s="23">
        <f t="shared" si="135"/>
        <v>42462.338159722218</v>
      </c>
      <c r="U1430" s="3">
        <f t="shared" si="136"/>
        <v>2016</v>
      </c>
      <c r="V1430" s="25">
        <f t="shared" si="137"/>
        <v>42432.379826388889</v>
      </c>
    </row>
    <row r="1431" spans="1:22" ht="48" x14ac:dyDescent="0.2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3">
        <f t="shared" si="132"/>
        <v>0</v>
      </c>
      <c r="P1431" s="3" t="e">
        <f t="shared" si="133"/>
        <v>#DIV/0!</v>
      </c>
      <c r="Q1431" s="3" t="s">
        <v>8355</v>
      </c>
      <c r="R1431" s="3" t="s">
        <v>8374</v>
      </c>
      <c r="S1431" s="23">
        <f t="shared" si="134"/>
        <v>42074.060671296291</v>
      </c>
      <c r="T1431" s="23">
        <f t="shared" si="135"/>
        <v>42104.060671296291</v>
      </c>
      <c r="U1431" s="3">
        <f t="shared" si="136"/>
        <v>2015</v>
      </c>
      <c r="V1431" s="25">
        <f t="shared" si="137"/>
        <v>42074.060671296291</v>
      </c>
    </row>
    <row r="1432" spans="1:22" ht="48" x14ac:dyDescent="0.2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3">
        <f t="shared" si="132"/>
        <v>8.06</v>
      </c>
      <c r="P1432" s="3">
        <f t="shared" si="133"/>
        <v>80.599999999999994</v>
      </c>
      <c r="Q1432" s="3" t="s">
        <v>8355</v>
      </c>
      <c r="R1432" s="3" t="s">
        <v>8374</v>
      </c>
      <c r="S1432" s="23">
        <f t="shared" si="134"/>
        <v>41961.813518518517</v>
      </c>
      <c r="T1432" s="23">
        <f t="shared" si="135"/>
        <v>41992.813518518517</v>
      </c>
      <c r="U1432" s="3">
        <f t="shared" si="136"/>
        <v>2014</v>
      </c>
      <c r="V1432" s="25">
        <f t="shared" si="137"/>
        <v>41961.813518518517</v>
      </c>
    </row>
    <row r="1433" spans="1:22" ht="48" x14ac:dyDescent="0.2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3">
        <f t="shared" si="132"/>
        <v>31.95</v>
      </c>
      <c r="P1433" s="3">
        <f t="shared" si="133"/>
        <v>115.55</v>
      </c>
      <c r="Q1433" s="3" t="s">
        <v>8355</v>
      </c>
      <c r="R1433" s="3" t="s">
        <v>8374</v>
      </c>
      <c r="S1433" s="23">
        <f t="shared" si="134"/>
        <v>42304.210833333331</v>
      </c>
      <c r="T1433" s="23">
        <f t="shared" si="135"/>
        <v>42334.252500000002</v>
      </c>
      <c r="U1433" s="3">
        <f t="shared" si="136"/>
        <v>2015</v>
      </c>
      <c r="V1433" s="25">
        <f t="shared" si="137"/>
        <v>42304.210833333331</v>
      </c>
    </row>
    <row r="1434" spans="1:22" ht="64" x14ac:dyDescent="0.2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3">
        <f t="shared" si="132"/>
        <v>0</v>
      </c>
      <c r="P1434" s="3" t="e">
        <f t="shared" si="133"/>
        <v>#DIV/0!</v>
      </c>
      <c r="Q1434" s="3" t="s">
        <v>8355</v>
      </c>
      <c r="R1434" s="3" t="s">
        <v>8374</v>
      </c>
      <c r="S1434" s="23">
        <f t="shared" si="134"/>
        <v>42175.780416666668</v>
      </c>
      <c r="T1434" s="23">
        <f t="shared" si="135"/>
        <v>42205.780416666668</v>
      </c>
      <c r="U1434" s="3">
        <f t="shared" si="136"/>
        <v>2015</v>
      </c>
      <c r="V1434" s="25">
        <f t="shared" si="137"/>
        <v>42175.780416666668</v>
      </c>
    </row>
    <row r="1435" spans="1:22" ht="48" x14ac:dyDescent="0.2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3">
        <f t="shared" si="132"/>
        <v>6.71</v>
      </c>
      <c r="P1435" s="3">
        <f t="shared" si="133"/>
        <v>80.5</v>
      </c>
      <c r="Q1435" s="3" t="s">
        <v>8355</v>
      </c>
      <c r="R1435" s="3" t="s">
        <v>8374</v>
      </c>
      <c r="S1435" s="23">
        <f t="shared" si="134"/>
        <v>42673.625868055555</v>
      </c>
      <c r="T1435" s="23">
        <f t="shared" si="135"/>
        <v>42714.458333333328</v>
      </c>
      <c r="U1435" s="3">
        <f t="shared" si="136"/>
        <v>2016</v>
      </c>
      <c r="V1435" s="25">
        <f t="shared" si="137"/>
        <v>42673.625868055555</v>
      </c>
    </row>
    <row r="1436" spans="1:22" ht="48" x14ac:dyDescent="0.2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3">
        <f t="shared" si="132"/>
        <v>9.99</v>
      </c>
      <c r="P1436" s="3">
        <f t="shared" si="133"/>
        <v>744.55</v>
      </c>
      <c r="Q1436" s="3" t="s">
        <v>8355</v>
      </c>
      <c r="R1436" s="3" t="s">
        <v>8374</v>
      </c>
      <c r="S1436" s="23">
        <f t="shared" si="134"/>
        <v>42142.767106481479</v>
      </c>
      <c r="T1436" s="23">
        <f t="shared" si="135"/>
        <v>42163.625</v>
      </c>
      <c r="U1436" s="3">
        <f t="shared" si="136"/>
        <v>2015</v>
      </c>
      <c r="V1436" s="25">
        <f t="shared" si="137"/>
        <v>42142.767106481479</v>
      </c>
    </row>
    <row r="1437" spans="1:22" ht="48" x14ac:dyDescent="0.2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3">
        <f t="shared" si="132"/>
        <v>0.1</v>
      </c>
      <c r="P1437" s="3">
        <f t="shared" si="133"/>
        <v>7.5</v>
      </c>
      <c r="Q1437" s="3" t="s">
        <v>8355</v>
      </c>
      <c r="R1437" s="3" t="s">
        <v>8374</v>
      </c>
      <c r="S1437" s="23">
        <f t="shared" si="134"/>
        <v>42258.780324074076</v>
      </c>
      <c r="T1437" s="23">
        <f t="shared" si="135"/>
        <v>42288.780324074076</v>
      </c>
      <c r="U1437" s="3">
        <f t="shared" si="136"/>
        <v>2015</v>
      </c>
      <c r="V1437" s="25">
        <f t="shared" si="137"/>
        <v>42258.780324074076</v>
      </c>
    </row>
    <row r="1438" spans="1:22" ht="64" x14ac:dyDescent="0.2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3">
        <f t="shared" si="132"/>
        <v>0.77</v>
      </c>
      <c r="P1438" s="3">
        <f t="shared" si="133"/>
        <v>38.5</v>
      </c>
      <c r="Q1438" s="3" t="s">
        <v>8355</v>
      </c>
      <c r="R1438" s="3" t="s">
        <v>8374</v>
      </c>
      <c r="S1438" s="23">
        <f t="shared" si="134"/>
        <v>42391.35019675926</v>
      </c>
      <c r="T1438" s="23">
        <f t="shared" si="135"/>
        <v>42421.35019675926</v>
      </c>
      <c r="U1438" s="3">
        <f t="shared" si="136"/>
        <v>2016</v>
      </c>
      <c r="V1438" s="25">
        <f t="shared" si="137"/>
        <v>42391.35019675926</v>
      </c>
    </row>
    <row r="1439" spans="1:22" ht="64" x14ac:dyDescent="0.2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3">
        <f t="shared" si="132"/>
        <v>26.9</v>
      </c>
      <c r="P1439" s="3">
        <f t="shared" si="133"/>
        <v>36.68</v>
      </c>
      <c r="Q1439" s="3" t="s">
        <v>8355</v>
      </c>
      <c r="R1439" s="3" t="s">
        <v>8374</v>
      </c>
      <c r="S1439" s="23">
        <f t="shared" si="134"/>
        <v>41796.531701388885</v>
      </c>
      <c r="T1439" s="23">
        <f t="shared" si="135"/>
        <v>41833.207638888889</v>
      </c>
      <c r="U1439" s="3">
        <f t="shared" si="136"/>
        <v>2014</v>
      </c>
      <c r="V1439" s="25">
        <f t="shared" si="137"/>
        <v>41796.531701388885</v>
      </c>
    </row>
    <row r="1440" spans="1:22" ht="48" x14ac:dyDescent="0.2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3">
        <f t="shared" si="132"/>
        <v>3</v>
      </c>
      <c r="P1440" s="3">
        <f t="shared" si="133"/>
        <v>75</v>
      </c>
      <c r="Q1440" s="3" t="s">
        <v>8355</v>
      </c>
      <c r="R1440" s="3" t="s">
        <v>8374</v>
      </c>
      <c r="S1440" s="23">
        <f t="shared" si="134"/>
        <v>42457.871516203704</v>
      </c>
      <c r="T1440" s="23">
        <f t="shared" si="135"/>
        <v>42487.579861111109</v>
      </c>
      <c r="U1440" s="3">
        <f t="shared" si="136"/>
        <v>2016</v>
      </c>
      <c r="V1440" s="25">
        <f t="shared" si="137"/>
        <v>42457.871516203704</v>
      </c>
    </row>
    <row r="1441" spans="1:22" ht="48" x14ac:dyDescent="0.2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3">
        <f t="shared" si="132"/>
        <v>6.61</v>
      </c>
      <c r="P1441" s="3">
        <f t="shared" si="133"/>
        <v>30</v>
      </c>
      <c r="Q1441" s="3" t="s">
        <v>8355</v>
      </c>
      <c r="R1441" s="3" t="s">
        <v>8374</v>
      </c>
      <c r="S1441" s="23">
        <f t="shared" si="134"/>
        <v>42040.829872685179</v>
      </c>
      <c r="T1441" s="23">
        <f t="shared" si="135"/>
        <v>42070.829872685179</v>
      </c>
      <c r="U1441" s="3">
        <f t="shared" si="136"/>
        <v>2015</v>
      </c>
      <c r="V1441" s="25">
        <f t="shared" si="137"/>
        <v>42040.829872685179</v>
      </c>
    </row>
    <row r="1442" spans="1:22" ht="48" x14ac:dyDescent="0.2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3">
        <f t="shared" si="132"/>
        <v>0.01</v>
      </c>
      <c r="P1442" s="3">
        <f t="shared" si="133"/>
        <v>1</v>
      </c>
      <c r="Q1442" s="3" t="s">
        <v>8355</v>
      </c>
      <c r="R1442" s="3" t="s">
        <v>8374</v>
      </c>
      <c r="S1442" s="23">
        <f t="shared" si="134"/>
        <v>42486.748414351852</v>
      </c>
      <c r="T1442" s="23">
        <f t="shared" si="135"/>
        <v>42516.748414351852</v>
      </c>
      <c r="U1442" s="3">
        <f t="shared" si="136"/>
        <v>2016</v>
      </c>
      <c r="V1442" s="25">
        <f t="shared" si="137"/>
        <v>42486.748414351852</v>
      </c>
    </row>
    <row r="1443" spans="1:22" ht="64" x14ac:dyDescent="0.2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3">
        <f t="shared" si="132"/>
        <v>1.1200000000000001</v>
      </c>
      <c r="P1443" s="3">
        <f t="shared" si="133"/>
        <v>673.33</v>
      </c>
      <c r="Q1443" s="3" t="s">
        <v>8355</v>
      </c>
      <c r="R1443" s="3" t="s">
        <v>8374</v>
      </c>
      <c r="S1443" s="23">
        <f t="shared" si="134"/>
        <v>42198.765844907408</v>
      </c>
      <c r="T1443" s="23">
        <f t="shared" si="135"/>
        <v>42258.765844907408</v>
      </c>
      <c r="U1443" s="3">
        <f t="shared" si="136"/>
        <v>2015</v>
      </c>
      <c r="V1443" s="25">
        <f t="shared" si="137"/>
        <v>42198.765844907408</v>
      </c>
    </row>
    <row r="1444" spans="1:22" ht="48" x14ac:dyDescent="0.2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3">
        <f t="shared" si="132"/>
        <v>0</v>
      </c>
      <c r="P1444" s="3" t="e">
        <f t="shared" si="133"/>
        <v>#DIV/0!</v>
      </c>
      <c r="Q1444" s="3" t="s">
        <v>8355</v>
      </c>
      <c r="R1444" s="3" t="s">
        <v>8374</v>
      </c>
      <c r="S1444" s="23">
        <f t="shared" si="134"/>
        <v>42485.64534722222</v>
      </c>
      <c r="T1444" s="23">
        <f t="shared" si="135"/>
        <v>42515.64534722222</v>
      </c>
      <c r="U1444" s="3">
        <f t="shared" si="136"/>
        <v>2016</v>
      </c>
      <c r="V1444" s="25">
        <f t="shared" si="137"/>
        <v>42485.64534722222</v>
      </c>
    </row>
    <row r="1445" spans="1:22" ht="48" x14ac:dyDescent="0.2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3">
        <f t="shared" si="132"/>
        <v>0</v>
      </c>
      <c r="P1445" s="3" t="e">
        <f t="shared" si="133"/>
        <v>#DIV/0!</v>
      </c>
      <c r="Q1445" s="3" t="s">
        <v>8355</v>
      </c>
      <c r="R1445" s="3" t="s">
        <v>8374</v>
      </c>
      <c r="S1445" s="23">
        <f t="shared" si="134"/>
        <v>42707.926030092596</v>
      </c>
      <c r="T1445" s="23">
        <f t="shared" si="135"/>
        <v>42737.926030092596</v>
      </c>
      <c r="U1445" s="3">
        <f t="shared" si="136"/>
        <v>2016</v>
      </c>
      <c r="V1445" s="25">
        <f t="shared" si="137"/>
        <v>42707.926030092596</v>
      </c>
    </row>
    <row r="1446" spans="1:22" ht="48" x14ac:dyDescent="0.2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3">
        <f t="shared" si="132"/>
        <v>0</v>
      </c>
      <c r="P1446" s="3" t="e">
        <f t="shared" si="133"/>
        <v>#DIV/0!</v>
      </c>
      <c r="Q1446" s="3" t="s">
        <v>8355</v>
      </c>
      <c r="R1446" s="3" t="s">
        <v>8374</v>
      </c>
      <c r="S1446" s="23">
        <f t="shared" si="134"/>
        <v>42199.873402777783</v>
      </c>
      <c r="T1446" s="23">
        <f t="shared" si="135"/>
        <v>42259.873402777783</v>
      </c>
      <c r="U1446" s="3">
        <f t="shared" si="136"/>
        <v>2015</v>
      </c>
      <c r="V1446" s="25">
        <f t="shared" si="137"/>
        <v>42199.873402777783</v>
      </c>
    </row>
    <row r="1447" spans="1:22" ht="64" x14ac:dyDescent="0.2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3">
        <f t="shared" si="132"/>
        <v>0</v>
      </c>
      <c r="P1447" s="3" t="e">
        <f t="shared" si="133"/>
        <v>#DIV/0!</v>
      </c>
      <c r="Q1447" s="3" t="s">
        <v>8355</v>
      </c>
      <c r="R1447" s="3" t="s">
        <v>8374</v>
      </c>
      <c r="S1447" s="23">
        <f t="shared" si="134"/>
        <v>42139.542303240742</v>
      </c>
      <c r="T1447" s="23">
        <f t="shared" si="135"/>
        <v>42169.542303240742</v>
      </c>
      <c r="U1447" s="3">
        <f t="shared" si="136"/>
        <v>2015</v>
      </c>
      <c r="V1447" s="25">
        <f t="shared" si="137"/>
        <v>42139.542303240742</v>
      </c>
    </row>
    <row r="1448" spans="1:22" ht="48" x14ac:dyDescent="0.2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3">
        <f t="shared" si="132"/>
        <v>0</v>
      </c>
      <c r="P1448" s="3" t="e">
        <f t="shared" si="133"/>
        <v>#DIV/0!</v>
      </c>
      <c r="Q1448" s="3" t="s">
        <v>8355</v>
      </c>
      <c r="R1448" s="3" t="s">
        <v>8374</v>
      </c>
      <c r="S1448" s="23">
        <f t="shared" si="134"/>
        <v>42461.447662037041</v>
      </c>
      <c r="T1448" s="23">
        <f t="shared" si="135"/>
        <v>42481.447662037041</v>
      </c>
      <c r="U1448" s="3">
        <f t="shared" si="136"/>
        <v>2016</v>
      </c>
      <c r="V1448" s="25">
        <f t="shared" si="137"/>
        <v>42461.447662037041</v>
      </c>
    </row>
    <row r="1449" spans="1:22" ht="32" x14ac:dyDescent="0.2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3">
        <f t="shared" si="132"/>
        <v>0.02</v>
      </c>
      <c r="P1449" s="3">
        <f t="shared" si="133"/>
        <v>25</v>
      </c>
      <c r="Q1449" s="3" t="s">
        <v>8355</v>
      </c>
      <c r="R1449" s="3" t="s">
        <v>8374</v>
      </c>
      <c r="S1449" s="23">
        <f t="shared" si="134"/>
        <v>42529.730717592596</v>
      </c>
      <c r="T1449" s="23">
        <f t="shared" si="135"/>
        <v>42559.730717592596</v>
      </c>
      <c r="U1449" s="3">
        <f t="shared" si="136"/>
        <v>2016</v>
      </c>
      <c r="V1449" s="25">
        <f t="shared" si="137"/>
        <v>42529.730717592596</v>
      </c>
    </row>
    <row r="1450" spans="1:22" ht="64" x14ac:dyDescent="0.2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3">
        <f t="shared" si="132"/>
        <v>0</v>
      </c>
      <c r="P1450" s="3" t="e">
        <f t="shared" si="133"/>
        <v>#DIV/0!</v>
      </c>
      <c r="Q1450" s="3" t="s">
        <v>8355</v>
      </c>
      <c r="R1450" s="3" t="s">
        <v>8374</v>
      </c>
      <c r="S1450" s="23">
        <f t="shared" si="134"/>
        <v>42115.936550925922</v>
      </c>
      <c r="T1450" s="23">
        <f t="shared" si="135"/>
        <v>42146.225694444445</v>
      </c>
      <c r="U1450" s="3">
        <f t="shared" si="136"/>
        <v>2015</v>
      </c>
      <c r="V1450" s="25">
        <f t="shared" si="137"/>
        <v>42115.936550925922</v>
      </c>
    </row>
    <row r="1451" spans="1:22" ht="48" x14ac:dyDescent="0.2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3">
        <f t="shared" si="132"/>
        <v>0</v>
      </c>
      <c r="P1451" s="3" t="e">
        <f t="shared" si="133"/>
        <v>#DIV/0!</v>
      </c>
      <c r="Q1451" s="3" t="s">
        <v>8355</v>
      </c>
      <c r="R1451" s="3" t="s">
        <v>8374</v>
      </c>
      <c r="S1451" s="23">
        <f t="shared" si="134"/>
        <v>42086.811400462961</v>
      </c>
      <c r="T1451" s="23">
        <f t="shared" si="135"/>
        <v>42134.811400462961</v>
      </c>
      <c r="U1451" s="3">
        <f t="shared" si="136"/>
        <v>2015</v>
      </c>
      <c r="V1451" s="25">
        <f t="shared" si="137"/>
        <v>42086.811400462961</v>
      </c>
    </row>
    <row r="1452" spans="1:22" ht="64" x14ac:dyDescent="0.2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3">
        <f t="shared" si="132"/>
        <v>0</v>
      </c>
      <c r="P1452" s="3">
        <f t="shared" si="133"/>
        <v>1</v>
      </c>
      <c r="Q1452" s="3" t="s">
        <v>8355</v>
      </c>
      <c r="R1452" s="3" t="s">
        <v>8374</v>
      </c>
      <c r="S1452" s="23">
        <f t="shared" si="134"/>
        <v>42390.171261574069</v>
      </c>
      <c r="T1452" s="23">
        <f t="shared" si="135"/>
        <v>42420.171261574069</v>
      </c>
      <c r="U1452" s="3">
        <f t="shared" si="136"/>
        <v>2016</v>
      </c>
      <c r="V1452" s="25">
        <f t="shared" si="137"/>
        <v>42390.171261574069</v>
      </c>
    </row>
    <row r="1453" spans="1:22" ht="48" x14ac:dyDescent="0.2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3">
        <f t="shared" si="132"/>
        <v>0.01</v>
      </c>
      <c r="P1453" s="3">
        <f t="shared" si="133"/>
        <v>1</v>
      </c>
      <c r="Q1453" s="3" t="s">
        <v>8355</v>
      </c>
      <c r="R1453" s="3" t="s">
        <v>8374</v>
      </c>
      <c r="S1453" s="23">
        <f t="shared" si="134"/>
        <v>41931.959016203706</v>
      </c>
      <c r="T1453" s="23">
        <f t="shared" si="135"/>
        <v>41962.00068287037</v>
      </c>
      <c r="U1453" s="3">
        <f t="shared" si="136"/>
        <v>2014</v>
      </c>
      <c r="V1453" s="25">
        <f t="shared" si="137"/>
        <v>41931.959016203706</v>
      </c>
    </row>
    <row r="1454" spans="1:22" ht="32" x14ac:dyDescent="0.2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3">
        <f t="shared" si="132"/>
        <v>0</v>
      </c>
      <c r="P1454" s="3" t="e">
        <f t="shared" si="133"/>
        <v>#DIV/0!</v>
      </c>
      <c r="Q1454" s="3" t="s">
        <v>8355</v>
      </c>
      <c r="R1454" s="3" t="s">
        <v>8374</v>
      </c>
      <c r="S1454" s="23">
        <f t="shared" si="134"/>
        <v>41818.703275462962</v>
      </c>
      <c r="T1454" s="23">
        <f t="shared" si="135"/>
        <v>41848.703275462962</v>
      </c>
      <c r="U1454" s="3">
        <f t="shared" si="136"/>
        <v>2014</v>
      </c>
      <c r="V1454" s="25">
        <f t="shared" si="137"/>
        <v>41818.703275462962</v>
      </c>
    </row>
    <row r="1455" spans="1:22" ht="48" x14ac:dyDescent="0.2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3">
        <f t="shared" si="132"/>
        <v>0</v>
      </c>
      <c r="P1455" s="3" t="e">
        <f t="shared" si="133"/>
        <v>#DIV/0!</v>
      </c>
      <c r="Q1455" s="3" t="s">
        <v>8355</v>
      </c>
      <c r="R1455" s="3" t="s">
        <v>8374</v>
      </c>
      <c r="S1455" s="23">
        <f t="shared" si="134"/>
        <v>42795.696145833332</v>
      </c>
      <c r="T1455" s="23">
        <f t="shared" si="135"/>
        <v>42840.654479166667</v>
      </c>
      <c r="U1455" s="3">
        <f t="shared" si="136"/>
        <v>2017</v>
      </c>
      <c r="V1455" s="25">
        <f t="shared" si="137"/>
        <v>42795.696145833332</v>
      </c>
    </row>
    <row r="1456" spans="1:22" ht="48" x14ac:dyDescent="0.2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3">
        <f t="shared" si="132"/>
        <v>0.86</v>
      </c>
      <c r="P1456" s="3">
        <f t="shared" si="133"/>
        <v>15</v>
      </c>
      <c r="Q1456" s="3" t="s">
        <v>8355</v>
      </c>
      <c r="R1456" s="3" t="s">
        <v>8374</v>
      </c>
      <c r="S1456" s="23">
        <f t="shared" si="134"/>
        <v>42463.866666666669</v>
      </c>
      <c r="T1456" s="23">
        <f t="shared" si="135"/>
        <v>42484.915972222225</v>
      </c>
      <c r="U1456" s="3">
        <f t="shared" si="136"/>
        <v>2016</v>
      </c>
      <c r="V1456" s="25">
        <f t="shared" si="137"/>
        <v>42463.866666666669</v>
      </c>
    </row>
    <row r="1457" spans="1:22" ht="64" x14ac:dyDescent="0.2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3">
        <f t="shared" si="132"/>
        <v>10.5</v>
      </c>
      <c r="P1457" s="3">
        <f t="shared" si="133"/>
        <v>225</v>
      </c>
      <c r="Q1457" s="3" t="s">
        <v>8355</v>
      </c>
      <c r="R1457" s="3" t="s">
        <v>8374</v>
      </c>
      <c r="S1457" s="23">
        <f t="shared" si="134"/>
        <v>41832.672685185185</v>
      </c>
      <c r="T1457" s="23">
        <f t="shared" si="135"/>
        <v>41887.568749999999</v>
      </c>
      <c r="U1457" s="3">
        <f t="shared" si="136"/>
        <v>2014</v>
      </c>
      <c r="V1457" s="25">
        <f t="shared" si="137"/>
        <v>41832.672685185185</v>
      </c>
    </row>
    <row r="1458" spans="1:22" ht="18" x14ac:dyDescent="0.2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3">
        <f t="shared" si="132"/>
        <v>2.9</v>
      </c>
      <c r="P1458" s="3">
        <f t="shared" si="133"/>
        <v>48.33</v>
      </c>
      <c r="Q1458" s="3" t="s">
        <v>8355</v>
      </c>
      <c r="R1458" s="3" t="s">
        <v>8374</v>
      </c>
      <c r="S1458" s="23">
        <f t="shared" si="134"/>
        <v>42708.668576388889</v>
      </c>
      <c r="T1458" s="23">
        <f t="shared" si="135"/>
        <v>42738.668576388889</v>
      </c>
      <c r="U1458" s="3">
        <f t="shared" si="136"/>
        <v>2016</v>
      </c>
      <c r="V1458" s="25">
        <f t="shared" si="137"/>
        <v>42708.668576388889</v>
      </c>
    </row>
    <row r="1459" spans="1:22" ht="32" x14ac:dyDescent="0.2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3">
        <f t="shared" si="132"/>
        <v>0</v>
      </c>
      <c r="P1459" s="3" t="e">
        <f t="shared" si="133"/>
        <v>#DIV/0!</v>
      </c>
      <c r="Q1459" s="3" t="s">
        <v>8355</v>
      </c>
      <c r="R1459" s="3" t="s">
        <v>8374</v>
      </c>
      <c r="S1459" s="23">
        <f t="shared" si="134"/>
        <v>42289.89634259259</v>
      </c>
      <c r="T1459" s="23">
        <f t="shared" si="135"/>
        <v>42319.938009259262</v>
      </c>
      <c r="U1459" s="3">
        <f t="shared" si="136"/>
        <v>2015</v>
      </c>
      <c r="V1459" s="25">
        <f t="shared" si="137"/>
        <v>42289.89634259259</v>
      </c>
    </row>
    <row r="1460" spans="1:22" ht="64" x14ac:dyDescent="0.2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3">
        <f t="shared" si="132"/>
        <v>0</v>
      </c>
      <c r="P1460" s="3" t="e">
        <f t="shared" si="133"/>
        <v>#DIV/0!</v>
      </c>
      <c r="Q1460" s="3" t="s">
        <v>8355</v>
      </c>
      <c r="R1460" s="3" t="s">
        <v>8374</v>
      </c>
      <c r="S1460" s="23">
        <f t="shared" si="134"/>
        <v>41831.705555555556</v>
      </c>
      <c r="T1460" s="23">
        <f t="shared" si="135"/>
        <v>41862.166666666664</v>
      </c>
      <c r="U1460" s="3">
        <f t="shared" si="136"/>
        <v>2014</v>
      </c>
      <c r="V1460" s="25">
        <f t="shared" si="137"/>
        <v>41831.705555555556</v>
      </c>
    </row>
    <row r="1461" spans="1:22" ht="48" x14ac:dyDescent="0.2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3">
        <f t="shared" si="132"/>
        <v>0</v>
      </c>
      <c r="P1461" s="3" t="e">
        <f t="shared" si="133"/>
        <v>#DIV/0!</v>
      </c>
      <c r="Q1461" s="3" t="s">
        <v>8355</v>
      </c>
      <c r="R1461" s="3" t="s">
        <v>8374</v>
      </c>
      <c r="S1461" s="23">
        <f t="shared" si="134"/>
        <v>42312.204814814817</v>
      </c>
      <c r="T1461" s="23">
        <f t="shared" si="135"/>
        <v>42340.725694444445</v>
      </c>
      <c r="U1461" s="3">
        <f t="shared" si="136"/>
        <v>2015</v>
      </c>
      <c r="V1461" s="25">
        <f t="shared" si="137"/>
        <v>42312.204814814817</v>
      </c>
    </row>
    <row r="1462" spans="1:22" ht="48" x14ac:dyDescent="0.2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3">
        <f t="shared" si="132"/>
        <v>0</v>
      </c>
      <c r="P1462" s="3" t="e">
        <f t="shared" si="133"/>
        <v>#DIV/0!</v>
      </c>
      <c r="Q1462" s="3" t="s">
        <v>8355</v>
      </c>
      <c r="R1462" s="3" t="s">
        <v>8374</v>
      </c>
      <c r="S1462" s="23">
        <f t="shared" si="134"/>
        <v>41915.896967592591</v>
      </c>
      <c r="T1462" s="23">
        <f t="shared" si="135"/>
        <v>41973.989583333328</v>
      </c>
      <c r="U1462" s="3">
        <f t="shared" si="136"/>
        <v>2014</v>
      </c>
      <c r="V1462" s="25">
        <f t="shared" si="137"/>
        <v>41915.896967592591</v>
      </c>
    </row>
    <row r="1463" spans="1:22" ht="32" x14ac:dyDescent="0.2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3">
        <f t="shared" si="132"/>
        <v>101.24</v>
      </c>
      <c r="P1463" s="3">
        <f t="shared" si="133"/>
        <v>44.67</v>
      </c>
      <c r="Q1463" s="3" t="s">
        <v>8355</v>
      </c>
      <c r="R1463" s="3" t="s">
        <v>8374</v>
      </c>
      <c r="S1463" s="23">
        <f t="shared" si="134"/>
        <v>41899.645300925928</v>
      </c>
      <c r="T1463" s="23">
        <f t="shared" si="135"/>
        <v>41933</v>
      </c>
      <c r="U1463" s="3">
        <f t="shared" si="136"/>
        <v>2014</v>
      </c>
      <c r="V1463" s="25">
        <f t="shared" si="137"/>
        <v>41899.645300925928</v>
      </c>
    </row>
    <row r="1464" spans="1:22" ht="32" x14ac:dyDescent="0.2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3">
        <f t="shared" si="132"/>
        <v>108.52</v>
      </c>
      <c r="P1464" s="3">
        <f t="shared" si="133"/>
        <v>28.94</v>
      </c>
      <c r="Q1464" s="3" t="s">
        <v>8355</v>
      </c>
      <c r="R1464" s="3" t="s">
        <v>8375</v>
      </c>
      <c r="S1464" s="23">
        <f t="shared" si="134"/>
        <v>41344.662858796299</v>
      </c>
      <c r="T1464" s="23">
        <f t="shared" si="135"/>
        <v>41374.662858796299</v>
      </c>
      <c r="U1464" s="3">
        <f t="shared" si="136"/>
        <v>2013</v>
      </c>
      <c r="V1464" s="25">
        <f t="shared" si="137"/>
        <v>41344.662858796299</v>
      </c>
    </row>
    <row r="1465" spans="1:22" ht="48" x14ac:dyDescent="0.2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3">
        <f t="shared" si="132"/>
        <v>147.66999999999999</v>
      </c>
      <c r="P1465" s="3">
        <f t="shared" si="133"/>
        <v>35.44</v>
      </c>
      <c r="Q1465" s="3" t="s">
        <v>8355</v>
      </c>
      <c r="R1465" s="3" t="s">
        <v>8375</v>
      </c>
      <c r="S1465" s="23">
        <f t="shared" si="134"/>
        <v>41326.911319444444</v>
      </c>
      <c r="T1465" s="23">
        <f t="shared" si="135"/>
        <v>41371.869652777779</v>
      </c>
      <c r="U1465" s="3">
        <f t="shared" si="136"/>
        <v>2013</v>
      </c>
      <c r="V1465" s="25">
        <f t="shared" si="137"/>
        <v>41326.911319444444</v>
      </c>
    </row>
    <row r="1466" spans="1:22" ht="18" x14ac:dyDescent="0.2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3">
        <f t="shared" si="132"/>
        <v>163.19999999999999</v>
      </c>
      <c r="P1466" s="3">
        <f t="shared" si="133"/>
        <v>34.869999999999997</v>
      </c>
      <c r="Q1466" s="3" t="s">
        <v>8355</v>
      </c>
      <c r="R1466" s="3" t="s">
        <v>8375</v>
      </c>
      <c r="S1466" s="23">
        <f t="shared" si="134"/>
        <v>41291.661550925928</v>
      </c>
      <c r="T1466" s="23">
        <f t="shared" si="135"/>
        <v>41321.661550925928</v>
      </c>
      <c r="U1466" s="3">
        <f t="shared" si="136"/>
        <v>2013</v>
      </c>
      <c r="V1466" s="25">
        <f t="shared" si="137"/>
        <v>41291.661550925928</v>
      </c>
    </row>
    <row r="1467" spans="1:22" ht="48" x14ac:dyDescent="0.2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3">
        <f t="shared" si="132"/>
        <v>456.41</v>
      </c>
      <c r="P1467" s="3">
        <f t="shared" si="133"/>
        <v>52.62</v>
      </c>
      <c r="Q1467" s="3" t="s">
        <v>8355</v>
      </c>
      <c r="R1467" s="3" t="s">
        <v>8375</v>
      </c>
      <c r="S1467" s="23">
        <f t="shared" si="134"/>
        <v>40959.734398148146</v>
      </c>
      <c r="T1467" s="23">
        <f t="shared" si="135"/>
        <v>40990.125</v>
      </c>
      <c r="U1467" s="3">
        <f t="shared" si="136"/>
        <v>2012</v>
      </c>
      <c r="V1467" s="25">
        <f t="shared" si="137"/>
        <v>40959.734398148146</v>
      </c>
    </row>
    <row r="1468" spans="1:22" ht="48" x14ac:dyDescent="0.2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3">
        <f t="shared" si="132"/>
        <v>107.88</v>
      </c>
      <c r="P1468" s="3">
        <f t="shared" si="133"/>
        <v>69.599999999999994</v>
      </c>
      <c r="Q1468" s="3" t="s">
        <v>8355</v>
      </c>
      <c r="R1468" s="3" t="s">
        <v>8375</v>
      </c>
      <c r="S1468" s="23">
        <f t="shared" si="134"/>
        <v>42340.172060185185</v>
      </c>
      <c r="T1468" s="23">
        <f t="shared" si="135"/>
        <v>42381.208333333328</v>
      </c>
      <c r="U1468" s="3">
        <f t="shared" si="136"/>
        <v>2015</v>
      </c>
      <c r="V1468" s="25">
        <f t="shared" si="137"/>
        <v>42340.172060185185</v>
      </c>
    </row>
    <row r="1469" spans="1:22" ht="32" x14ac:dyDescent="0.2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3">
        <f t="shared" si="132"/>
        <v>115.08</v>
      </c>
      <c r="P1469" s="3">
        <f t="shared" si="133"/>
        <v>76.72</v>
      </c>
      <c r="Q1469" s="3" t="s">
        <v>8355</v>
      </c>
      <c r="R1469" s="3" t="s">
        <v>8375</v>
      </c>
      <c r="S1469" s="23">
        <f t="shared" si="134"/>
        <v>40933.80190972222</v>
      </c>
      <c r="T1469" s="23">
        <f t="shared" si="135"/>
        <v>40993.760243055556</v>
      </c>
      <c r="U1469" s="3">
        <f t="shared" si="136"/>
        <v>2012</v>
      </c>
      <c r="V1469" s="25">
        <f t="shared" si="137"/>
        <v>40933.80190972222</v>
      </c>
    </row>
    <row r="1470" spans="1:22" ht="48" x14ac:dyDescent="0.2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3">
        <f t="shared" si="132"/>
        <v>102.37</v>
      </c>
      <c r="P1470" s="3">
        <f t="shared" si="133"/>
        <v>33.19</v>
      </c>
      <c r="Q1470" s="3" t="s">
        <v>8355</v>
      </c>
      <c r="R1470" s="3" t="s">
        <v>8375</v>
      </c>
      <c r="S1470" s="23">
        <f t="shared" si="134"/>
        <v>40646.014456018522</v>
      </c>
      <c r="T1470" s="23">
        <f t="shared" si="135"/>
        <v>40706.014456018522</v>
      </c>
      <c r="U1470" s="3">
        <f t="shared" si="136"/>
        <v>2011</v>
      </c>
      <c r="V1470" s="25">
        <f t="shared" si="137"/>
        <v>40646.014456018522</v>
      </c>
    </row>
    <row r="1471" spans="1:22" ht="48" x14ac:dyDescent="0.2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3">
        <f t="shared" si="132"/>
        <v>108.42</v>
      </c>
      <c r="P1471" s="3">
        <f t="shared" si="133"/>
        <v>149.46</v>
      </c>
      <c r="Q1471" s="3" t="s">
        <v>8355</v>
      </c>
      <c r="R1471" s="3" t="s">
        <v>8375</v>
      </c>
      <c r="S1471" s="23">
        <f t="shared" si="134"/>
        <v>41290.598483796297</v>
      </c>
      <c r="T1471" s="23">
        <f t="shared" si="135"/>
        <v>41320.598483796297</v>
      </c>
      <c r="U1471" s="3">
        <f t="shared" si="136"/>
        <v>2013</v>
      </c>
      <c r="V1471" s="25">
        <f t="shared" si="137"/>
        <v>41290.598483796297</v>
      </c>
    </row>
    <row r="1472" spans="1:22" ht="64" x14ac:dyDescent="0.2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3">
        <f t="shared" si="132"/>
        <v>125.13</v>
      </c>
      <c r="P1472" s="3">
        <f t="shared" si="133"/>
        <v>23.17</v>
      </c>
      <c r="Q1472" s="3" t="s">
        <v>8355</v>
      </c>
      <c r="R1472" s="3" t="s">
        <v>8375</v>
      </c>
      <c r="S1472" s="23">
        <f t="shared" si="134"/>
        <v>41250.827118055553</v>
      </c>
      <c r="T1472" s="23">
        <f t="shared" si="135"/>
        <v>41271.827118055553</v>
      </c>
      <c r="U1472" s="3">
        <f t="shared" si="136"/>
        <v>2012</v>
      </c>
      <c r="V1472" s="25">
        <f t="shared" si="137"/>
        <v>41250.827118055553</v>
      </c>
    </row>
    <row r="1473" spans="1:22" ht="48" x14ac:dyDescent="0.2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3">
        <f t="shared" si="132"/>
        <v>103.84</v>
      </c>
      <c r="P1473" s="3">
        <f t="shared" si="133"/>
        <v>96.88</v>
      </c>
      <c r="Q1473" s="3" t="s">
        <v>8355</v>
      </c>
      <c r="R1473" s="3" t="s">
        <v>8375</v>
      </c>
      <c r="S1473" s="23">
        <f t="shared" si="134"/>
        <v>42073.957569444443</v>
      </c>
      <c r="T1473" s="23">
        <f t="shared" si="135"/>
        <v>42103.957569444443</v>
      </c>
      <c r="U1473" s="3">
        <f t="shared" si="136"/>
        <v>2015</v>
      </c>
      <c r="V1473" s="25">
        <f t="shared" si="137"/>
        <v>42073.957569444443</v>
      </c>
    </row>
    <row r="1474" spans="1:22" ht="64" x14ac:dyDescent="0.2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3">
        <f t="shared" si="132"/>
        <v>138.69999999999999</v>
      </c>
      <c r="P1474" s="3">
        <f t="shared" si="133"/>
        <v>103.2</v>
      </c>
      <c r="Q1474" s="3" t="s">
        <v>8355</v>
      </c>
      <c r="R1474" s="3" t="s">
        <v>8375</v>
      </c>
      <c r="S1474" s="23">
        <f t="shared" si="134"/>
        <v>41533.542858796296</v>
      </c>
      <c r="T1474" s="23">
        <f t="shared" si="135"/>
        <v>41563.542858796296</v>
      </c>
      <c r="U1474" s="3">
        <f t="shared" si="136"/>
        <v>2013</v>
      </c>
      <c r="V1474" s="25">
        <f t="shared" si="137"/>
        <v>41533.542858796296</v>
      </c>
    </row>
    <row r="1475" spans="1:22" ht="18" x14ac:dyDescent="0.2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3">
        <f t="shared" ref="O1475:O1538" si="138">ROUND((E1475/D1475)*100,2)</f>
        <v>120.52</v>
      </c>
      <c r="P1475" s="3">
        <f t="shared" ref="P1475:P1538" si="139">ROUND(E1475/L1475,2)</f>
        <v>38.46</v>
      </c>
      <c r="Q1475" s="3" t="s">
        <v>8355</v>
      </c>
      <c r="R1475" s="3" t="s">
        <v>8375</v>
      </c>
      <c r="S1475" s="23">
        <f t="shared" ref="S1475:S1538" si="140">(((J1475/60)/60)/24)+DATE(1970,1,1)</f>
        <v>40939.979618055557</v>
      </c>
      <c r="T1475" s="23">
        <f t="shared" ref="T1475:T1538" si="141">(((I1475/60)/60)/24)+DATE(1970,1,1)</f>
        <v>40969.979618055557</v>
      </c>
      <c r="U1475" s="3">
        <f t="shared" ref="U1475:U1538" si="142">YEAR(S1475)</f>
        <v>2012</v>
      </c>
      <c r="V1475" s="25">
        <f t="shared" ref="V1475:V1538" si="143">S1475</f>
        <v>40939.979618055557</v>
      </c>
    </row>
    <row r="1476" spans="1:22" ht="48" x14ac:dyDescent="0.2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3">
        <f t="shared" si="138"/>
        <v>112.27</v>
      </c>
      <c r="P1476" s="3">
        <f t="shared" si="139"/>
        <v>44.32</v>
      </c>
      <c r="Q1476" s="3" t="s">
        <v>8355</v>
      </c>
      <c r="R1476" s="3" t="s">
        <v>8375</v>
      </c>
      <c r="S1476" s="23">
        <f t="shared" si="140"/>
        <v>41500.727916666663</v>
      </c>
      <c r="T1476" s="23">
        <f t="shared" si="141"/>
        <v>41530.727916666663</v>
      </c>
      <c r="U1476" s="3">
        <f t="shared" si="142"/>
        <v>2013</v>
      </c>
      <c r="V1476" s="25">
        <f t="shared" si="143"/>
        <v>41500.727916666663</v>
      </c>
    </row>
    <row r="1477" spans="1:22" ht="48" x14ac:dyDescent="0.2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3">
        <f t="shared" si="138"/>
        <v>188.67</v>
      </c>
      <c r="P1477" s="3">
        <f t="shared" si="139"/>
        <v>64.17</v>
      </c>
      <c r="Q1477" s="3" t="s">
        <v>8355</v>
      </c>
      <c r="R1477" s="3" t="s">
        <v>8375</v>
      </c>
      <c r="S1477" s="23">
        <f t="shared" si="140"/>
        <v>41960.722951388889</v>
      </c>
      <c r="T1477" s="23">
        <f t="shared" si="141"/>
        <v>41993.207638888889</v>
      </c>
      <c r="U1477" s="3">
        <f t="shared" si="142"/>
        <v>2014</v>
      </c>
      <c r="V1477" s="25">
        <f t="shared" si="143"/>
        <v>41960.722951388889</v>
      </c>
    </row>
    <row r="1478" spans="1:22" ht="32" x14ac:dyDescent="0.2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3">
        <f t="shared" si="138"/>
        <v>661.55</v>
      </c>
      <c r="P1478" s="3">
        <f t="shared" si="139"/>
        <v>43.33</v>
      </c>
      <c r="Q1478" s="3" t="s">
        <v>8355</v>
      </c>
      <c r="R1478" s="3" t="s">
        <v>8375</v>
      </c>
      <c r="S1478" s="23">
        <f t="shared" si="140"/>
        <v>40766.041921296295</v>
      </c>
      <c r="T1478" s="23">
        <f t="shared" si="141"/>
        <v>40796.041921296295</v>
      </c>
      <c r="U1478" s="3">
        <f t="shared" si="142"/>
        <v>2011</v>
      </c>
      <c r="V1478" s="25">
        <f t="shared" si="143"/>
        <v>40766.041921296295</v>
      </c>
    </row>
    <row r="1479" spans="1:22" ht="48" x14ac:dyDescent="0.2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3">
        <f t="shared" si="138"/>
        <v>111.31</v>
      </c>
      <c r="P1479" s="3">
        <f t="shared" si="139"/>
        <v>90.5</v>
      </c>
      <c r="Q1479" s="3" t="s">
        <v>8355</v>
      </c>
      <c r="R1479" s="3" t="s">
        <v>8375</v>
      </c>
      <c r="S1479" s="23">
        <f t="shared" si="140"/>
        <v>40840.615787037037</v>
      </c>
      <c r="T1479" s="23">
        <f t="shared" si="141"/>
        <v>40900.125</v>
      </c>
      <c r="U1479" s="3">
        <f t="shared" si="142"/>
        <v>2011</v>
      </c>
      <c r="V1479" s="25">
        <f t="shared" si="143"/>
        <v>40840.615787037037</v>
      </c>
    </row>
    <row r="1480" spans="1:22" ht="48" x14ac:dyDescent="0.2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3">
        <f t="shared" si="138"/>
        <v>1181.6099999999999</v>
      </c>
      <c r="P1480" s="3">
        <f t="shared" si="139"/>
        <v>29.19</v>
      </c>
      <c r="Q1480" s="3" t="s">
        <v>8355</v>
      </c>
      <c r="R1480" s="3" t="s">
        <v>8375</v>
      </c>
      <c r="S1480" s="23">
        <f t="shared" si="140"/>
        <v>41394.871678240743</v>
      </c>
      <c r="T1480" s="23">
        <f t="shared" si="141"/>
        <v>41408.871678240743</v>
      </c>
      <c r="U1480" s="3">
        <f t="shared" si="142"/>
        <v>2013</v>
      </c>
      <c r="V1480" s="25">
        <f t="shared" si="143"/>
        <v>41394.871678240743</v>
      </c>
    </row>
    <row r="1481" spans="1:22" ht="48" x14ac:dyDescent="0.2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3">
        <f t="shared" si="138"/>
        <v>137.38</v>
      </c>
      <c r="P1481" s="3">
        <f t="shared" si="139"/>
        <v>30.96</v>
      </c>
      <c r="Q1481" s="3" t="s">
        <v>8355</v>
      </c>
      <c r="R1481" s="3" t="s">
        <v>8375</v>
      </c>
      <c r="S1481" s="23">
        <f t="shared" si="140"/>
        <v>41754.745243055557</v>
      </c>
      <c r="T1481" s="23">
        <f t="shared" si="141"/>
        <v>41769.165972222225</v>
      </c>
      <c r="U1481" s="3">
        <f t="shared" si="142"/>
        <v>2014</v>
      </c>
      <c r="V1481" s="25">
        <f t="shared" si="143"/>
        <v>41754.745243055557</v>
      </c>
    </row>
    <row r="1482" spans="1:22" ht="48" x14ac:dyDescent="0.2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3">
        <f t="shared" si="138"/>
        <v>117.04</v>
      </c>
      <c r="P1482" s="3">
        <f t="shared" si="139"/>
        <v>92.16</v>
      </c>
      <c r="Q1482" s="3" t="s">
        <v>8355</v>
      </c>
      <c r="R1482" s="3" t="s">
        <v>8375</v>
      </c>
      <c r="S1482" s="23">
        <f t="shared" si="140"/>
        <v>41464.934016203704</v>
      </c>
      <c r="T1482" s="23">
        <f t="shared" si="141"/>
        <v>41481.708333333336</v>
      </c>
      <c r="U1482" s="3">
        <f t="shared" si="142"/>
        <v>2013</v>
      </c>
      <c r="V1482" s="25">
        <f t="shared" si="143"/>
        <v>41464.934016203704</v>
      </c>
    </row>
    <row r="1483" spans="1:22" ht="48" x14ac:dyDescent="0.2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3">
        <f t="shared" si="138"/>
        <v>2.1</v>
      </c>
      <c r="P1483" s="3">
        <f t="shared" si="139"/>
        <v>17.5</v>
      </c>
      <c r="Q1483" s="3" t="s">
        <v>8355</v>
      </c>
      <c r="R1483" s="3" t="s">
        <v>8375</v>
      </c>
      <c r="S1483" s="23">
        <f t="shared" si="140"/>
        <v>41550.922974537039</v>
      </c>
      <c r="T1483" s="23">
        <f t="shared" si="141"/>
        <v>41580.922974537039</v>
      </c>
      <c r="U1483" s="3">
        <f t="shared" si="142"/>
        <v>2013</v>
      </c>
      <c r="V1483" s="25">
        <f t="shared" si="143"/>
        <v>41550.922974537039</v>
      </c>
    </row>
    <row r="1484" spans="1:22" ht="48" x14ac:dyDescent="0.2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3">
        <f t="shared" si="138"/>
        <v>0.1</v>
      </c>
      <c r="P1484" s="3">
        <f t="shared" si="139"/>
        <v>5</v>
      </c>
      <c r="Q1484" s="3" t="s">
        <v>8355</v>
      </c>
      <c r="R1484" s="3" t="s">
        <v>8357</v>
      </c>
      <c r="S1484" s="23">
        <f t="shared" si="140"/>
        <v>41136.85805555556</v>
      </c>
      <c r="T1484" s="23">
        <f t="shared" si="141"/>
        <v>41159.32708333333</v>
      </c>
      <c r="U1484" s="3">
        <f t="shared" si="142"/>
        <v>2012</v>
      </c>
      <c r="V1484" s="25">
        <f t="shared" si="143"/>
        <v>41136.85805555556</v>
      </c>
    </row>
    <row r="1485" spans="1:22" ht="48" x14ac:dyDescent="0.2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3">
        <f t="shared" si="138"/>
        <v>0.71</v>
      </c>
      <c r="P1485" s="3">
        <f t="shared" si="139"/>
        <v>25</v>
      </c>
      <c r="Q1485" s="3" t="s">
        <v>8355</v>
      </c>
      <c r="R1485" s="3" t="s">
        <v>8357</v>
      </c>
      <c r="S1485" s="23">
        <f t="shared" si="140"/>
        <v>42548.192997685182</v>
      </c>
      <c r="T1485" s="23">
        <f t="shared" si="141"/>
        <v>42573.192997685182</v>
      </c>
      <c r="U1485" s="3">
        <f t="shared" si="142"/>
        <v>2016</v>
      </c>
      <c r="V1485" s="25">
        <f t="shared" si="143"/>
        <v>42548.192997685182</v>
      </c>
    </row>
    <row r="1486" spans="1:22" ht="18" x14ac:dyDescent="0.2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3">
        <f t="shared" si="138"/>
        <v>0</v>
      </c>
      <c r="P1486" s="3" t="e">
        <f t="shared" si="139"/>
        <v>#DIV/0!</v>
      </c>
      <c r="Q1486" s="3" t="s">
        <v>8355</v>
      </c>
      <c r="R1486" s="3" t="s">
        <v>8357</v>
      </c>
      <c r="S1486" s="23">
        <f t="shared" si="140"/>
        <v>41053.200960648144</v>
      </c>
      <c r="T1486" s="23">
        <f t="shared" si="141"/>
        <v>41111.618750000001</v>
      </c>
      <c r="U1486" s="3">
        <f t="shared" si="142"/>
        <v>2012</v>
      </c>
      <c r="V1486" s="25">
        <f t="shared" si="143"/>
        <v>41053.200960648144</v>
      </c>
    </row>
    <row r="1487" spans="1:22" ht="48" x14ac:dyDescent="0.2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3">
        <f t="shared" si="138"/>
        <v>2.2400000000000002</v>
      </c>
      <c r="P1487" s="3">
        <f t="shared" si="139"/>
        <v>50</v>
      </c>
      <c r="Q1487" s="3" t="s">
        <v>8355</v>
      </c>
      <c r="R1487" s="3" t="s">
        <v>8357</v>
      </c>
      <c r="S1487" s="23">
        <f t="shared" si="140"/>
        <v>42130.795983796299</v>
      </c>
      <c r="T1487" s="23">
        <f t="shared" si="141"/>
        <v>42175.795983796299</v>
      </c>
      <c r="U1487" s="3">
        <f t="shared" si="142"/>
        <v>2015</v>
      </c>
      <c r="V1487" s="25">
        <f t="shared" si="143"/>
        <v>42130.795983796299</v>
      </c>
    </row>
    <row r="1488" spans="1:22" ht="64" x14ac:dyDescent="0.2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3">
        <f t="shared" si="138"/>
        <v>0.24</v>
      </c>
      <c r="P1488" s="3">
        <f t="shared" si="139"/>
        <v>16</v>
      </c>
      <c r="Q1488" s="3" t="s">
        <v>8355</v>
      </c>
      <c r="R1488" s="3" t="s">
        <v>8357</v>
      </c>
      <c r="S1488" s="23">
        <f t="shared" si="140"/>
        <v>42032.168530092589</v>
      </c>
      <c r="T1488" s="23">
        <f t="shared" si="141"/>
        <v>42062.168530092589</v>
      </c>
      <c r="U1488" s="3">
        <f t="shared" si="142"/>
        <v>2015</v>
      </c>
      <c r="V1488" s="25">
        <f t="shared" si="143"/>
        <v>42032.168530092589</v>
      </c>
    </row>
    <row r="1489" spans="1:22" ht="48" x14ac:dyDescent="0.2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3">
        <f t="shared" si="138"/>
        <v>0</v>
      </c>
      <c r="P1489" s="3" t="e">
        <f t="shared" si="139"/>
        <v>#DIV/0!</v>
      </c>
      <c r="Q1489" s="3" t="s">
        <v>8355</v>
      </c>
      <c r="R1489" s="3" t="s">
        <v>8357</v>
      </c>
      <c r="S1489" s="23">
        <f t="shared" si="140"/>
        <v>42554.917488425926</v>
      </c>
      <c r="T1489" s="23">
        <f t="shared" si="141"/>
        <v>42584.917488425926</v>
      </c>
      <c r="U1489" s="3">
        <f t="shared" si="142"/>
        <v>2016</v>
      </c>
      <c r="V1489" s="25">
        <f t="shared" si="143"/>
        <v>42554.917488425926</v>
      </c>
    </row>
    <row r="1490" spans="1:22" ht="48" x14ac:dyDescent="0.2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3">
        <f t="shared" si="138"/>
        <v>2.4</v>
      </c>
      <c r="P1490" s="3">
        <f t="shared" si="139"/>
        <v>60</v>
      </c>
      <c r="Q1490" s="3" t="s">
        <v>8355</v>
      </c>
      <c r="R1490" s="3" t="s">
        <v>8357</v>
      </c>
      <c r="S1490" s="23">
        <f t="shared" si="140"/>
        <v>41614.563194444447</v>
      </c>
      <c r="T1490" s="23">
        <f t="shared" si="141"/>
        <v>41644.563194444447</v>
      </c>
      <c r="U1490" s="3">
        <f t="shared" si="142"/>
        <v>2013</v>
      </c>
      <c r="V1490" s="25">
        <f t="shared" si="143"/>
        <v>41614.563194444447</v>
      </c>
    </row>
    <row r="1491" spans="1:22" ht="48" x14ac:dyDescent="0.2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3">
        <f t="shared" si="138"/>
        <v>0</v>
      </c>
      <c r="P1491" s="3" t="e">
        <f t="shared" si="139"/>
        <v>#DIV/0!</v>
      </c>
      <c r="Q1491" s="3" t="s">
        <v>8355</v>
      </c>
      <c r="R1491" s="3" t="s">
        <v>8357</v>
      </c>
      <c r="S1491" s="23">
        <f t="shared" si="140"/>
        <v>41198.611712962964</v>
      </c>
      <c r="T1491" s="23">
        <f t="shared" si="141"/>
        <v>41228.653379629628</v>
      </c>
      <c r="U1491" s="3">
        <f t="shared" si="142"/>
        <v>2012</v>
      </c>
      <c r="V1491" s="25">
        <f t="shared" si="143"/>
        <v>41198.611712962964</v>
      </c>
    </row>
    <row r="1492" spans="1:22" ht="48" x14ac:dyDescent="0.2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3">
        <f t="shared" si="138"/>
        <v>30.86</v>
      </c>
      <c r="P1492" s="3">
        <f t="shared" si="139"/>
        <v>47.11</v>
      </c>
      <c r="Q1492" s="3" t="s">
        <v>8355</v>
      </c>
      <c r="R1492" s="3" t="s">
        <v>8357</v>
      </c>
      <c r="S1492" s="23">
        <f t="shared" si="140"/>
        <v>41520.561041666668</v>
      </c>
      <c r="T1492" s="23">
        <f t="shared" si="141"/>
        <v>41549.561041666668</v>
      </c>
      <c r="U1492" s="3">
        <f t="shared" si="142"/>
        <v>2013</v>
      </c>
      <c r="V1492" s="25">
        <f t="shared" si="143"/>
        <v>41520.561041666668</v>
      </c>
    </row>
    <row r="1493" spans="1:22" ht="48" x14ac:dyDescent="0.2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3">
        <f t="shared" si="138"/>
        <v>8.33</v>
      </c>
      <c r="P1493" s="3">
        <f t="shared" si="139"/>
        <v>100</v>
      </c>
      <c r="Q1493" s="3" t="s">
        <v>8355</v>
      </c>
      <c r="R1493" s="3" t="s">
        <v>8357</v>
      </c>
      <c r="S1493" s="23">
        <f t="shared" si="140"/>
        <v>41991.713460648149</v>
      </c>
      <c r="T1493" s="23">
        <f t="shared" si="141"/>
        <v>42050.651388888888</v>
      </c>
      <c r="U1493" s="3">
        <f t="shared" si="142"/>
        <v>2014</v>
      </c>
      <c r="V1493" s="25">
        <f t="shared" si="143"/>
        <v>41991.713460648149</v>
      </c>
    </row>
    <row r="1494" spans="1:22" ht="64" x14ac:dyDescent="0.2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3">
        <f t="shared" si="138"/>
        <v>0.75</v>
      </c>
      <c r="P1494" s="3">
        <f t="shared" si="139"/>
        <v>15</v>
      </c>
      <c r="Q1494" s="3" t="s">
        <v>8355</v>
      </c>
      <c r="R1494" s="3" t="s">
        <v>8357</v>
      </c>
      <c r="S1494" s="23">
        <f t="shared" si="140"/>
        <v>40682.884791666671</v>
      </c>
      <c r="T1494" s="23">
        <f t="shared" si="141"/>
        <v>40712.884791666671</v>
      </c>
      <c r="U1494" s="3">
        <f t="shared" si="142"/>
        <v>2011</v>
      </c>
      <c r="V1494" s="25">
        <f t="shared" si="143"/>
        <v>40682.884791666671</v>
      </c>
    </row>
    <row r="1495" spans="1:22" ht="32" x14ac:dyDescent="0.2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3">
        <f t="shared" si="138"/>
        <v>0</v>
      </c>
      <c r="P1495" s="3" t="e">
        <f t="shared" si="139"/>
        <v>#DIV/0!</v>
      </c>
      <c r="Q1495" s="3" t="s">
        <v>8355</v>
      </c>
      <c r="R1495" s="3" t="s">
        <v>8357</v>
      </c>
      <c r="S1495" s="23">
        <f t="shared" si="140"/>
        <v>41411.866608796299</v>
      </c>
      <c r="T1495" s="23">
        <f t="shared" si="141"/>
        <v>41441.866608796299</v>
      </c>
      <c r="U1495" s="3">
        <f t="shared" si="142"/>
        <v>2013</v>
      </c>
      <c r="V1495" s="25">
        <f t="shared" si="143"/>
        <v>41411.866608796299</v>
      </c>
    </row>
    <row r="1496" spans="1:22" ht="64" x14ac:dyDescent="0.2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3">
        <f t="shared" si="138"/>
        <v>8.9</v>
      </c>
      <c r="P1496" s="3">
        <f t="shared" si="139"/>
        <v>40.450000000000003</v>
      </c>
      <c r="Q1496" s="3" t="s">
        <v>8355</v>
      </c>
      <c r="R1496" s="3" t="s">
        <v>8357</v>
      </c>
      <c r="S1496" s="23">
        <f t="shared" si="140"/>
        <v>42067.722372685181</v>
      </c>
      <c r="T1496" s="23">
        <f t="shared" si="141"/>
        <v>42097.651388888888</v>
      </c>
      <c r="U1496" s="3">
        <f t="shared" si="142"/>
        <v>2015</v>
      </c>
      <c r="V1496" s="25">
        <f t="shared" si="143"/>
        <v>42067.722372685181</v>
      </c>
    </row>
    <row r="1497" spans="1:22" ht="32" x14ac:dyDescent="0.2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3">
        <f t="shared" si="138"/>
        <v>0</v>
      </c>
      <c r="P1497" s="3" t="e">
        <f t="shared" si="139"/>
        <v>#DIV/0!</v>
      </c>
      <c r="Q1497" s="3" t="s">
        <v>8355</v>
      </c>
      <c r="R1497" s="3" t="s">
        <v>8357</v>
      </c>
      <c r="S1497" s="23">
        <f t="shared" si="140"/>
        <v>40752.789710648147</v>
      </c>
      <c r="T1497" s="23">
        <f t="shared" si="141"/>
        <v>40782.789710648147</v>
      </c>
      <c r="U1497" s="3">
        <f t="shared" si="142"/>
        <v>2011</v>
      </c>
      <c r="V1497" s="25">
        <f t="shared" si="143"/>
        <v>40752.789710648147</v>
      </c>
    </row>
    <row r="1498" spans="1:22" ht="48" x14ac:dyDescent="0.2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3">
        <f t="shared" si="138"/>
        <v>0</v>
      </c>
      <c r="P1498" s="3" t="e">
        <f t="shared" si="139"/>
        <v>#DIV/0!</v>
      </c>
      <c r="Q1498" s="3" t="s">
        <v>8355</v>
      </c>
      <c r="R1498" s="3" t="s">
        <v>8357</v>
      </c>
      <c r="S1498" s="23">
        <f t="shared" si="140"/>
        <v>41838.475219907406</v>
      </c>
      <c r="T1498" s="23">
        <f t="shared" si="141"/>
        <v>41898.475219907406</v>
      </c>
      <c r="U1498" s="3">
        <f t="shared" si="142"/>
        <v>2014</v>
      </c>
      <c r="V1498" s="25">
        <f t="shared" si="143"/>
        <v>41838.475219907406</v>
      </c>
    </row>
    <row r="1499" spans="1:22" ht="64" x14ac:dyDescent="0.2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3">
        <f t="shared" si="138"/>
        <v>0.01</v>
      </c>
      <c r="P1499" s="3">
        <f t="shared" si="139"/>
        <v>1</v>
      </c>
      <c r="Q1499" s="3" t="s">
        <v>8355</v>
      </c>
      <c r="R1499" s="3" t="s">
        <v>8357</v>
      </c>
      <c r="S1499" s="23">
        <f t="shared" si="140"/>
        <v>41444.64261574074</v>
      </c>
      <c r="T1499" s="23">
        <f t="shared" si="141"/>
        <v>41486.821527777778</v>
      </c>
      <c r="U1499" s="3">
        <f t="shared" si="142"/>
        <v>2013</v>
      </c>
      <c r="V1499" s="25">
        <f t="shared" si="143"/>
        <v>41444.64261574074</v>
      </c>
    </row>
    <row r="1500" spans="1:22" ht="48" x14ac:dyDescent="0.2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3">
        <f t="shared" si="138"/>
        <v>1.9</v>
      </c>
      <c r="P1500" s="3">
        <f t="shared" si="139"/>
        <v>19</v>
      </c>
      <c r="Q1500" s="3" t="s">
        <v>8355</v>
      </c>
      <c r="R1500" s="3" t="s">
        <v>8357</v>
      </c>
      <c r="S1500" s="23">
        <f t="shared" si="140"/>
        <v>41840.983541666668</v>
      </c>
      <c r="T1500" s="23">
        <f t="shared" si="141"/>
        <v>41885.983541666668</v>
      </c>
      <c r="U1500" s="3">
        <f t="shared" si="142"/>
        <v>2014</v>
      </c>
      <c r="V1500" s="25">
        <f t="shared" si="143"/>
        <v>41840.983541666668</v>
      </c>
    </row>
    <row r="1501" spans="1:22" ht="64" x14ac:dyDescent="0.2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3">
        <f t="shared" si="138"/>
        <v>0.25</v>
      </c>
      <c r="P1501" s="3">
        <f t="shared" si="139"/>
        <v>5</v>
      </c>
      <c r="Q1501" s="3" t="s">
        <v>8355</v>
      </c>
      <c r="R1501" s="3" t="s">
        <v>8357</v>
      </c>
      <c r="S1501" s="23">
        <f t="shared" si="140"/>
        <v>42527.007326388892</v>
      </c>
      <c r="T1501" s="23">
        <f t="shared" si="141"/>
        <v>42587.007326388892</v>
      </c>
      <c r="U1501" s="3">
        <f t="shared" si="142"/>
        <v>2016</v>
      </c>
      <c r="V1501" s="25">
        <f t="shared" si="143"/>
        <v>42527.007326388892</v>
      </c>
    </row>
    <row r="1502" spans="1:22" ht="48" x14ac:dyDescent="0.2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3">
        <f t="shared" si="138"/>
        <v>25.04</v>
      </c>
      <c r="P1502" s="3">
        <f t="shared" si="139"/>
        <v>46.73</v>
      </c>
      <c r="Q1502" s="3" t="s">
        <v>8355</v>
      </c>
      <c r="R1502" s="3" t="s">
        <v>8357</v>
      </c>
      <c r="S1502" s="23">
        <f t="shared" si="140"/>
        <v>41365.904594907406</v>
      </c>
      <c r="T1502" s="23">
        <f t="shared" si="141"/>
        <v>41395.904594907406</v>
      </c>
      <c r="U1502" s="3">
        <f t="shared" si="142"/>
        <v>2013</v>
      </c>
      <c r="V1502" s="25">
        <f t="shared" si="143"/>
        <v>41365.904594907406</v>
      </c>
    </row>
    <row r="1503" spans="1:22" ht="32" x14ac:dyDescent="0.2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3">
        <f t="shared" si="138"/>
        <v>166.33</v>
      </c>
      <c r="P1503" s="3">
        <f t="shared" si="139"/>
        <v>97.73</v>
      </c>
      <c r="Q1503" s="3" t="s">
        <v>8355</v>
      </c>
      <c r="R1503" s="3" t="s">
        <v>8357</v>
      </c>
      <c r="S1503" s="23">
        <f t="shared" si="140"/>
        <v>42163.583599537036</v>
      </c>
      <c r="T1503" s="23">
        <f t="shared" si="141"/>
        <v>42193.583599537036</v>
      </c>
      <c r="U1503" s="3">
        <f t="shared" si="142"/>
        <v>2015</v>
      </c>
      <c r="V1503" s="25">
        <f t="shared" si="143"/>
        <v>42163.583599537036</v>
      </c>
    </row>
    <row r="1504" spans="1:22" ht="48" x14ac:dyDescent="0.2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3">
        <f t="shared" si="138"/>
        <v>101.45</v>
      </c>
      <c r="P1504" s="3">
        <f t="shared" si="139"/>
        <v>67.84</v>
      </c>
      <c r="Q1504" s="3" t="s">
        <v>8371</v>
      </c>
      <c r="R1504" s="3" t="s">
        <v>8372</v>
      </c>
      <c r="S1504" s="23">
        <f t="shared" si="140"/>
        <v>42426.542592592596</v>
      </c>
      <c r="T1504" s="23">
        <f t="shared" si="141"/>
        <v>42454.916666666672</v>
      </c>
      <c r="U1504" s="3">
        <f t="shared" si="142"/>
        <v>2016</v>
      </c>
      <c r="V1504" s="25">
        <f t="shared" si="143"/>
        <v>42426.542592592596</v>
      </c>
    </row>
    <row r="1505" spans="1:22" ht="48" x14ac:dyDescent="0.2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3">
        <f t="shared" si="138"/>
        <v>107.89</v>
      </c>
      <c r="P1505" s="3">
        <f t="shared" si="139"/>
        <v>56.98</v>
      </c>
      <c r="Q1505" s="3" t="s">
        <v>8371</v>
      </c>
      <c r="R1505" s="3" t="s">
        <v>8372</v>
      </c>
      <c r="S1505" s="23">
        <f t="shared" si="140"/>
        <v>42606.347233796296</v>
      </c>
      <c r="T1505" s="23">
        <f t="shared" si="141"/>
        <v>42666.347233796296</v>
      </c>
      <c r="U1505" s="3">
        <f t="shared" si="142"/>
        <v>2016</v>
      </c>
      <c r="V1505" s="25">
        <f t="shared" si="143"/>
        <v>42606.347233796296</v>
      </c>
    </row>
    <row r="1506" spans="1:22" ht="48" x14ac:dyDescent="0.2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3">
        <f t="shared" si="138"/>
        <v>277.94</v>
      </c>
      <c r="P1506" s="3">
        <f t="shared" si="139"/>
        <v>67.16</v>
      </c>
      <c r="Q1506" s="3" t="s">
        <v>8371</v>
      </c>
      <c r="R1506" s="3" t="s">
        <v>8372</v>
      </c>
      <c r="S1506" s="23">
        <f t="shared" si="140"/>
        <v>41772.657685185186</v>
      </c>
      <c r="T1506" s="23">
        <f t="shared" si="141"/>
        <v>41800.356249999997</v>
      </c>
      <c r="U1506" s="3">
        <f t="shared" si="142"/>
        <v>2014</v>
      </c>
      <c r="V1506" s="25">
        <f t="shared" si="143"/>
        <v>41772.657685185186</v>
      </c>
    </row>
    <row r="1507" spans="1:22" ht="64" x14ac:dyDescent="0.2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3">
        <f t="shared" si="138"/>
        <v>103.58</v>
      </c>
      <c r="P1507" s="3">
        <f t="shared" si="139"/>
        <v>48.04</v>
      </c>
      <c r="Q1507" s="3" t="s">
        <v>8371</v>
      </c>
      <c r="R1507" s="3" t="s">
        <v>8372</v>
      </c>
      <c r="S1507" s="23">
        <f t="shared" si="140"/>
        <v>42414.44332175926</v>
      </c>
      <c r="T1507" s="23">
        <f t="shared" si="141"/>
        <v>42451.834027777775</v>
      </c>
      <c r="U1507" s="3">
        <f t="shared" si="142"/>
        <v>2016</v>
      </c>
      <c r="V1507" s="25">
        <f t="shared" si="143"/>
        <v>42414.44332175926</v>
      </c>
    </row>
    <row r="1508" spans="1:22" ht="48" x14ac:dyDescent="0.2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3">
        <f t="shared" si="138"/>
        <v>111.4</v>
      </c>
      <c r="P1508" s="3">
        <f t="shared" si="139"/>
        <v>38.86</v>
      </c>
      <c r="Q1508" s="3" t="s">
        <v>8371</v>
      </c>
      <c r="R1508" s="3" t="s">
        <v>8372</v>
      </c>
      <c r="S1508" s="23">
        <f t="shared" si="140"/>
        <v>41814.785925925928</v>
      </c>
      <c r="T1508" s="23">
        <f t="shared" si="141"/>
        <v>41844.785925925928</v>
      </c>
      <c r="U1508" s="3">
        <f t="shared" si="142"/>
        <v>2014</v>
      </c>
      <c r="V1508" s="25">
        <f t="shared" si="143"/>
        <v>41814.785925925928</v>
      </c>
    </row>
    <row r="1509" spans="1:22" ht="64" x14ac:dyDescent="0.2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3">
        <f t="shared" si="138"/>
        <v>215</v>
      </c>
      <c r="P1509" s="3">
        <f t="shared" si="139"/>
        <v>78.180000000000007</v>
      </c>
      <c r="Q1509" s="3" t="s">
        <v>8371</v>
      </c>
      <c r="R1509" s="3" t="s">
        <v>8372</v>
      </c>
      <c r="S1509" s="23">
        <f t="shared" si="140"/>
        <v>40254.450335648151</v>
      </c>
      <c r="T1509" s="23">
        <f t="shared" si="141"/>
        <v>40313.340277777781</v>
      </c>
      <c r="U1509" s="3">
        <f t="shared" si="142"/>
        <v>2010</v>
      </c>
      <c r="V1509" s="25">
        <f t="shared" si="143"/>
        <v>40254.450335648151</v>
      </c>
    </row>
    <row r="1510" spans="1:22" ht="48" x14ac:dyDescent="0.2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3">
        <f t="shared" si="138"/>
        <v>110.76</v>
      </c>
      <c r="P1510" s="3">
        <f t="shared" si="139"/>
        <v>97.11</v>
      </c>
      <c r="Q1510" s="3" t="s">
        <v>8371</v>
      </c>
      <c r="R1510" s="3" t="s">
        <v>8372</v>
      </c>
      <c r="S1510" s="23">
        <f t="shared" si="140"/>
        <v>41786.614363425928</v>
      </c>
      <c r="T1510" s="23">
        <f t="shared" si="141"/>
        <v>41817.614363425928</v>
      </c>
      <c r="U1510" s="3">
        <f t="shared" si="142"/>
        <v>2014</v>
      </c>
      <c r="V1510" s="25">
        <f t="shared" si="143"/>
        <v>41786.614363425928</v>
      </c>
    </row>
    <row r="1511" spans="1:22" ht="48" x14ac:dyDescent="0.2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3">
        <f t="shared" si="138"/>
        <v>123.64</v>
      </c>
      <c r="P1511" s="3">
        <f t="shared" si="139"/>
        <v>110.39</v>
      </c>
      <c r="Q1511" s="3" t="s">
        <v>8371</v>
      </c>
      <c r="R1511" s="3" t="s">
        <v>8372</v>
      </c>
      <c r="S1511" s="23">
        <f t="shared" si="140"/>
        <v>42751.533391203702</v>
      </c>
      <c r="T1511" s="23">
        <f t="shared" si="141"/>
        <v>42780.957638888889</v>
      </c>
      <c r="U1511" s="3">
        <f t="shared" si="142"/>
        <v>2017</v>
      </c>
      <c r="V1511" s="25">
        <f t="shared" si="143"/>
        <v>42751.533391203702</v>
      </c>
    </row>
    <row r="1512" spans="1:22" ht="48" x14ac:dyDescent="0.2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3">
        <f t="shared" si="138"/>
        <v>101.04</v>
      </c>
      <c r="P1512" s="3">
        <f t="shared" si="139"/>
        <v>39.92</v>
      </c>
      <c r="Q1512" s="3" t="s">
        <v>8371</v>
      </c>
      <c r="R1512" s="3" t="s">
        <v>8372</v>
      </c>
      <c r="S1512" s="23">
        <f t="shared" si="140"/>
        <v>41809.385162037033</v>
      </c>
      <c r="T1512" s="23">
        <f t="shared" si="141"/>
        <v>41839.385162037033</v>
      </c>
      <c r="U1512" s="3">
        <f t="shared" si="142"/>
        <v>2014</v>
      </c>
      <c r="V1512" s="25">
        <f t="shared" si="143"/>
        <v>41809.385162037033</v>
      </c>
    </row>
    <row r="1513" spans="1:22" ht="64" x14ac:dyDescent="0.2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3">
        <f t="shared" si="138"/>
        <v>111.79</v>
      </c>
      <c r="P1513" s="3">
        <f t="shared" si="139"/>
        <v>75.98</v>
      </c>
      <c r="Q1513" s="3" t="s">
        <v>8371</v>
      </c>
      <c r="R1513" s="3" t="s">
        <v>8372</v>
      </c>
      <c r="S1513" s="23">
        <f t="shared" si="140"/>
        <v>42296.583379629628</v>
      </c>
      <c r="T1513" s="23">
        <f t="shared" si="141"/>
        <v>42326.625046296293</v>
      </c>
      <c r="U1513" s="3">
        <f t="shared" si="142"/>
        <v>2015</v>
      </c>
      <c r="V1513" s="25">
        <f t="shared" si="143"/>
        <v>42296.583379629628</v>
      </c>
    </row>
    <row r="1514" spans="1:22" ht="48" x14ac:dyDescent="0.2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3">
        <f t="shared" si="138"/>
        <v>558.77</v>
      </c>
      <c r="P1514" s="3">
        <f t="shared" si="139"/>
        <v>58.38</v>
      </c>
      <c r="Q1514" s="3" t="s">
        <v>8371</v>
      </c>
      <c r="R1514" s="3" t="s">
        <v>8372</v>
      </c>
      <c r="S1514" s="23">
        <f t="shared" si="140"/>
        <v>42741.684479166666</v>
      </c>
      <c r="T1514" s="23">
        <f t="shared" si="141"/>
        <v>42771.684479166666</v>
      </c>
      <c r="U1514" s="3">
        <f t="shared" si="142"/>
        <v>2017</v>
      </c>
      <c r="V1514" s="25">
        <f t="shared" si="143"/>
        <v>42741.684479166666</v>
      </c>
    </row>
    <row r="1515" spans="1:22" ht="48" x14ac:dyDescent="0.2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3">
        <f t="shared" si="138"/>
        <v>150.02000000000001</v>
      </c>
      <c r="P1515" s="3">
        <f t="shared" si="139"/>
        <v>55.82</v>
      </c>
      <c r="Q1515" s="3" t="s">
        <v>8371</v>
      </c>
      <c r="R1515" s="3" t="s">
        <v>8372</v>
      </c>
      <c r="S1515" s="23">
        <f t="shared" si="140"/>
        <v>41806.637337962966</v>
      </c>
      <c r="T1515" s="23">
        <f t="shared" si="141"/>
        <v>41836.637337962966</v>
      </c>
      <c r="U1515" s="3">
        <f t="shared" si="142"/>
        <v>2014</v>
      </c>
      <c r="V1515" s="25">
        <f t="shared" si="143"/>
        <v>41806.637337962966</v>
      </c>
    </row>
    <row r="1516" spans="1:22" ht="48" x14ac:dyDescent="0.2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3">
        <f t="shared" si="138"/>
        <v>106.48</v>
      </c>
      <c r="P1516" s="3">
        <f t="shared" si="139"/>
        <v>151.24</v>
      </c>
      <c r="Q1516" s="3" t="s">
        <v>8371</v>
      </c>
      <c r="R1516" s="3" t="s">
        <v>8372</v>
      </c>
      <c r="S1516" s="23">
        <f t="shared" si="140"/>
        <v>42234.597685185188</v>
      </c>
      <c r="T1516" s="23">
        <f t="shared" si="141"/>
        <v>42274.597685185188</v>
      </c>
      <c r="U1516" s="3">
        <f t="shared" si="142"/>
        <v>2015</v>
      </c>
      <c r="V1516" s="25">
        <f t="shared" si="143"/>
        <v>42234.597685185188</v>
      </c>
    </row>
    <row r="1517" spans="1:22" ht="48" x14ac:dyDescent="0.2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3">
        <f t="shared" si="138"/>
        <v>157.19</v>
      </c>
      <c r="P1517" s="3">
        <f t="shared" si="139"/>
        <v>849.67</v>
      </c>
      <c r="Q1517" s="3" t="s">
        <v>8371</v>
      </c>
      <c r="R1517" s="3" t="s">
        <v>8372</v>
      </c>
      <c r="S1517" s="23">
        <f t="shared" si="140"/>
        <v>42415.253437499996</v>
      </c>
      <c r="T1517" s="23">
        <f t="shared" si="141"/>
        <v>42445.211770833332</v>
      </c>
      <c r="U1517" s="3">
        <f t="shared" si="142"/>
        <v>2016</v>
      </c>
      <c r="V1517" s="25">
        <f t="shared" si="143"/>
        <v>42415.253437499996</v>
      </c>
    </row>
    <row r="1518" spans="1:22" ht="48" x14ac:dyDescent="0.2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3">
        <f t="shared" si="138"/>
        <v>108.66</v>
      </c>
      <c r="P1518" s="3">
        <f t="shared" si="139"/>
        <v>159.24</v>
      </c>
      <c r="Q1518" s="3" t="s">
        <v>8371</v>
      </c>
      <c r="R1518" s="3" t="s">
        <v>8372</v>
      </c>
      <c r="S1518" s="23">
        <f t="shared" si="140"/>
        <v>42619.466342592597</v>
      </c>
      <c r="T1518" s="23">
        <f t="shared" si="141"/>
        <v>42649.583333333328</v>
      </c>
      <c r="U1518" s="3">
        <f t="shared" si="142"/>
        <v>2016</v>
      </c>
      <c r="V1518" s="25">
        <f t="shared" si="143"/>
        <v>42619.466342592597</v>
      </c>
    </row>
    <row r="1519" spans="1:22" ht="48" x14ac:dyDescent="0.2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3">
        <f t="shared" si="138"/>
        <v>161.97999999999999</v>
      </c>
      <c r="P1519" s="3">
        <f t="shared" si="139"/>
        <v>39.51</v>
      </c>
      <c r="Q1519" s="3" t="s">
        <v>8371</v>
      </c>
      <c r="R1519" s="3" t="s">
        <v>8372</v>
      </c>
      <c r="S1519" s="23">
        <f t="shared" si="140"/>
        <v>41948.56658564815</v>
      </c>
      <c r="T1519" s="23">
        <f t="shared" si="141"/>
        <v>41979.25</v>
      </c>
      <c r="U1519" s="3">
        <f t="shared" si="142"/>
        <v>2014</v>
      </c>
      <c r="V1519" s="25">
        <f t="shared" si="143"/>
        <v>41948.56658564815</v>
      </c>
    </row>
    <row r="1520" spans="1:22" ht="32" x14ac:dyDescent="0.2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3">
        <f t="shared" si="138"/>
        <v>205.37</v>
      </c>
      <c r="P1520" s="3">
        <f t="shared" si="139"/>
        <v>130.53</v>
      </c>
      <c r="Q1520" s="3" t="s">
        <v>8371</v>
      </c>
      <c r="R1520" s="3" t="s">
        <v>8372</v>
      </c>
      <c r="S1520" s="23">
        <f t="shared" si="140"/>
        <v>41760.8200462963</v>
      </c>
      <c r="T1520" s="23">
        <f t="shared" si="141"/>
        <v>41790.8200462963</v>
      </c>
      <c r="U1520" s="3">
        <f t="shared" si="142"/>
        <v>2014</v>
      </c>
      <c r="V1520" s="25">
        <f t="shared" si="143"/>
        <v>41760.8200462963</v>
      </c>
    </row>
    <row r="1521" spans="1:22" ht="48" x14ac:dyDescent="0.2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3">
        <f t="shared" si="138"/>
        <v>103.36</v>
      </c>
      <c r="P1521" s="3">
        <f t="shared" si="139"/>
        <v>64.16</v>
      </c>
      <c r="Q1521" s="3" t="s">
        <v>8371</v>
      </c>
      <c r="R1521" s="3" t="s">
        <v>8372</v>
      </c>
      <c r="S1521" s="23">
        <f t="shared" si="140"/>
        <v>41782.741701388892</v>
      </c>
      <c r="T1521" s="23">
        <f t="shared" si="141"/>
        <v>41810.915972222225</v>
      </c>
      <c r="U1521" s="3">
        <f t="shared" si="142"/>
        <v>2014</v>
      </c>
      <c r="V1521" s="25">
        <f t="shared" si="143"/>
        <v>41782.741701388892</v>
      </c>
    </row>
    <row r="1522" spans="1:22" ht="32" x14ac:dyDescent="0.2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3">
        <f t="shared" si="138"/>
        <v>103.47</v>
      </c>
      <c r="P1522" s="3">
        <f t="shared" si="139"/>
        <v>111.53</v>
      </c>
      <c r="Q1522" s="3" t="s">
        <v>8371</v>
      </c>
      <c r="R1522" s="3" t="s">
        <v>8372</v>
      </c>
      <c r="S1522" s="23">
        <f t="shared" si="140"/>
        <v>41955.857789351852</v>
      </c>
      <c r="T1522" s="23">
        <f t="shared" si="141"/>
        <v>41992.166666666672</v>
      </c>
      <c r="U1522" s="3">
        <f t="shared" si="142"/>
        <v>2014</v>
      </c>
      <c r="V1522" s="25">
        <f t="shared" si="143"/>
        <v>41955.857789351852</v>
      </c>
    </row>
    <row r="1523" spans="1:22" ht="48" x14ac:dyDescent="0.2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3">
        <f t="shared" si="138"/>
        <v>106.81</v>
      </c>
      <c r="P1523" s="3">
        <f t="shared" si="139"/>
        <v>170.45</v>
      </c>
      <c r="Q1523" s="3" t="s">
        <v>8371</v>
      </c>
      <c r="R1523" s="3" t="s">
        <v>8372</v>
      </c>
      <c r="S1523" s="23">
        <f t="shared" si="140"/>
        <v>42493.167719907404</v>
      </c>
      <c r="T1523" s="23">
        <f t="shared" si="141"/>
        <v>42528.167719907404</v>
      </c>
      <c r="U1523" s="3">
        <f t="shared" si="142"/>
        <v>2016</v>
      </c>
      <c r="V1523" s="25">
        <f t="shared" si="143"/>
        <v>42493.167719907404</v>
      </c>
    </row>
    <row r="1524" spans="1:22" ht="64" x14ac:dyDescent="0.2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3">
        <f t="shared" si="138"/>
        <v>138.97</v>
      </c>
      <c r="P1524" s="3">
        <f t="shared" si="139"/>
        <v>133.74</v>
      </c>
      <c r="Q1524" s="3" t="s">
        <v>8371</v>
      </c>
      <c r="R1524" s="3" t="s">
        <v>8372</v>
      </c>
      <c r="S1524" s="23">
        <f t="shared" si="140"/>
        <v>41899.830312500002</v>
      </c>
      <c r="T1524" s="23">
        <f t="shared" si="141"/>
        <v>41929.830312500002</v>
      </c>
      <c r="U1524" s="3">
        <f t="shared" si="142"/>
        <v>2014</v>
      </c>
      <c r="V1524" s="25">
        <f t="shared" si="143"/>
        <v>41899.830312500002</v>
      </c>
    </row>
    <row r="1525" spans="1:22" ht="48" x14ac:dyDescent="0.2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3">
        <f t="shared" si="138"/>
        <v>124.84</v>
      </c>
      <c r="P1525" s="3">
        <f t="shared" si="139"/>
        <v>95.83</v>
      </c>
      <c r="Q1525" s="3" t="s">
        <v>8371</v>
      </c>
      <c r="R1525" s="3" t="s">
        <v>8372</v>
      </c>
      <c r="S1525" s="23">
        <f t="shared" si="140"/>
        <v>41964.751342592594</v>
      </c>
      <c r="T1525" s="23">
        <f t="shared" si="141"/>
        <v>41996</v>
      </c>
      <c r="U1525" s="3">
        <f t="shared" si="142"/>
        <v>2014</v>
      </c>
      <c r="V1525" s="25">
        <f t="shared" si="143"/>
        <v>41964.751342592594</v>
      </c>
    </row>
    <row r="1526" spans="1:22" ht="48" x14ac:dyDescent="0.2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3">
        <f t="shared" si="138"/>
        <v>207</v>
      </c>
      <c r="P1526" s="3">
        <f t="shared" si="139"/>
        <v>221.79</v>
      </c>
      <c r="Q1526" s="3" t="s">
        <v>8371</v>
      </c>
      <c r="R1526" s="3" t="s">
        <v>8372</v>
      </c>
      <c r="S1526" s="23">
        <f t="shared" si="140"/>
        <v>42756.501041666663</v>
      </c>
      <c r="T1526" s="23">
        <f t="shared" si="141"/>
        <v>42786.501041666663</v>
      </c>
      <c r="U1526" s="3">
        <f t="shared" si="142"/>
        <v>2017</v>
      </c>
      <c r="V1526" s="25">
        <f t="shared" si="143"/>
        <v>42756.501041666663</v>
      </c>
    </row>
    <row r="1527" spans="1:22" ht="48" x14ac:dyDescent="0.2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3">
        <f t="shared" si="138"/>
        <v>174.01</v>
      </c>
      <c r="P1527" s="3">
        <f t="shared" si="139"/>
        <v>32.32</v>
      </c>
      <c r="Q1527" s="3" t="s">
        <v>8371</v>
      </c>
      <c r="R1527" s="3" t="s">
        <v>8372</v>
      </c>
      <c r="S1527" s="23">
        <f t="shared" si="140"/>
        <v>42570.702986111108</v>
      </c>
      <c r="T1527" s="23">
        <f t="shared" si="141"/>
        <v>42600.702986111108</v>
      </c>
      <c r="U1527" s="3">
        <f t="shared" si="142"/>
        <v>2016</v>
      </c>
      <c r="V1527" s="25">
        <f t="shared" si="143"/>
        <v>42570.702986111108</v>
      </c>
    </row>
    <row r="1528" spans="1:22" ht="48" x14ac:dyDescent="0.2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3">
        <f t="shared" si="138"/>
        <v>120.33</v>
      </c>
      <c r="P1528" s="3">
        <f t="shared" si="139"/>
        <v>98.84</v>
      </c>
      <c r="Q1528" s="3" t="s">
        <v>8371</v>
      </c>
      <c r="R1528" s="3" t="s">
        <v>8372</v>
      </c>
      <c r="S1528" s="23">
        <f t="shared" si="140"/>
        <v>42339.276006944448</v>
      </c>
      <c r="T1528" s="23">
        <f t="shared" si="141"/>
        <v>42388.276006944448</v>
      </c>
      <c r="U1528" s="3">
        <f t="shared" si="142"/>
        <v>2015</v>
      </c>
      <c r="V1528" s="25">
        <f t="shared" si="143"/>
        <v>42339.276006944448</v>
      </c>
    </row>
    <row r="1529" spans="1:22" ht="48" x14ac:dyDescent="0.2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3">
        <f t="shared" si="138"/>
        <v>110.44</v>
      </c>
      <c r="P1529" s="3">
        <f t="shared" si="139"/>
        <v>55.22</v>
      </c>
      <c r="Q1529" s="3" t="s">
        <v>8371</v>
      </c>
      <c r="R1529" s="3" t="s">
        <v>8372</v>
      </c>
      <c r="S1529" s="23">
        <f t="shared" si="140"/>
        <v>42780.600532407407</v>
      </c>
      <c r="T1529" s="23">
        <f t="shared" si="141"/>
        <v>42808.558865740735</v>
      </c>
      <c r="U1529" s="3">
        <f t="shared" si="142"/>
        <v>2017</v>
      </c>
      <c r="V1529" s="25">
        <f t="shared" si="143"/>
        <v>42780.600532407407</v>
      </c>
    </row>
    <row r="1530" spans="1:22" ht="32" x14ac:dyDescent="0.2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3">
        <f t="shared" si="138"/>
        <v>281.57</v>
      </c>
      <c r="P1530" s="3">
        <f t="shared" si="139"/>
        <v>52.79</v>
      </c>
      <c r="Q1530" s="3" t="s">
        <v>8371</v>
      </c>
      <c r="R1530" s="3" t="s">
        <v>8372</v>
      </c>
      <c r="S1530" s="23">
        <f t="shared" si="140"/>
        <v>42736.732893518521</v>
      </c>
      <c r="T1530" s="23">
        <f t="shared" si="141"/>
        <v>42767</v>
      </c>
      <c r="U1530" s="3">
        <f t="shared" si="142"/>
        <v>2017</v>
      </c>
      <c r="V1530" s="25">
        <f t="shared" si="143"/>
        <v>42736.732893518521</v>
      </c>
    </row>
    <row r="1531" spans="1:22" ht="48" x14ac:dyDescent="0.2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3">
        <f t="shared" si="138"/>
        <v>100.68</v>
      </c>
      <c r="P1531" s="3">
        <f t="shared" si="139"/>
        <v>135.66999999999999</v>
      </c>
      <c r="Q1531" s="3" t="s">
        <v>8371</v>
      </c>
      <c r="R1531" s="3" t="s">
        <v>8372</v>
      </c>
      <c r="S1531" s="23">
        <f t="shared" si="140"/>
        <v>42052.628703703704</v>
      </c>
      <c r="T1531" s="23">
        <f t="shared" si="141"/>
        <v>42082.587037037039</v>
      </c>
      <c r="U1531" s="3">
        <f t="shared" si="142"/>
        <v>2015</v>
      </c>
      <c r="V1531" s="25">
        <f t="shared" si="143"/>
        <v>42052.628703703704</v>
      </c>
    </row>
    <row r="1532" spans="1:22" ht="64" x14ac:dyDescent="0.2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3">
        <f t="shared" si="138"/>
        <v>134.83000000000001</v>
      </c>
      <c r="P1532" s="3">
        <f t="shared" si="139"/>
        <v>53.99</v>
      </c>
      <c r="Q1532" s="3" t="s">
        <v>8371</v>
      </c>
      <c r="R1532" s="3" t="s">
        <v>8372</v>
      </c>
      <c r="S1532" s="23">
        <f t="shared" si="140"/>
        <v>42275.767303240747</v>
      </c>
      <c r="T1532" s="23">
        <f t="shared" si="141"/>
        <v>42300.767303240747</v>
      </c>
      <c r="U1532" s="3">
        <f t="shared" si="142"/>
        <v>2015</v>
      </c>
      <c r="V1532" s="25">
        <f t="shared" si="143"/>
        <v>42275.767303240747</v>
      </c>
    </row>
    <row r="1533" spans="1:22" ht="64" x14ac:dyDescent="0.2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3">
        <f t="shared" si="138"/>
        <v>175.96</v>
      </c>
      <c r="P1533" s="3">
        <f t="shared" si="139"/>
        <v>56.64</v>
      </c>
      <c r="Q1533" s="3" t="s">
        <v>8371</v>
      </c>
      <c r="R1533" s="3" t="s">
        <v>8372</v>
      </c>
      <c r="S1533" s="23">
        <f t="shared" si="140"/>
        <v>41941.802384259259</v>
      </c>
      <c r="T1533" s="23">
        <f t="shared" si="141"/>
        <v>41974.125</v>
      </c>
      <c r="U1533" s="3">
        <f t="shared" si="142"/>
        <v>2014</v>
      </c>
      <c r="V1533" s="25">
        <f t="shared" si="143"/>
        <v>41941.802384259259</v>
      </c>
    </row>
    <row r="1534" spans="1:22" ht="48" x14ac:dyDescent="0.2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3">
        <f t="shared" si="138"/>
        <v>484.02</v>
      </c>
      <c r="P1534" s="3">
        <f t="shared" si="139"/>
        <v>82.32</v>
      </c>
      <c r="Q1534" s="3" t="s">
        <v>8371</v>
      </c>
      <c r="R1534" s="3" t="s">
        <v>8372</v>
      </c>
      <c r="S1534" s="23">
        <f t="shared" si="140"/>
        <v>42391.475289351853</v>
      </c>
      <c r="T1534" s="23">
        <f t="shared" si="141"/>
        <v>42415.625</v>
      </c>
      <c r="U1534" s="3">
        <f t="shared" si="142"/>
        <v>2016</v>
      </c>
      <c r="V1534" s="25">
        <f t="shared" si="143"/>
        <v>42391.475289351853</v>
      </c>
    </row>
    <row r="1535" spans="1:22" ht="48" x14ac:dyDescent="0.2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3">
        <f t="shared" si="138"/>
        <v>145.13999999999999</v>
      </c>
      <c r="P1535" s="3">
        <f t="shared" si="139"/>
        <v>88.26</v>
      </c>
      <c r="Q1535" s="3" t="s">
        <v>8371</v>
      </c>
      <c r="R1535" s="3" t="s">
        <v>8372</v>
      </c>
      <c r="S1535" s="23">
        <f t="shared" si="140"/>
        <v>42443.00204861111</v>
      </c>
      <c r="T1535" s="23">
        <f t="shared" si="141"/>
        <v>42492.165972222225</v>
      </c>
      <c r="U1535" s="3">
        <f t="shared" si="142"/>
        <v>2016</v>
      </c>
      <c r="V1535" s="25">
        <f t="shared" si="143"/>
        <v>42443.00204861111</v>
      </c>
    </row>
    <row r="1536" spans="1:22" ht="48" x14ac:dyDescent="0.2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3">
        <f t="shared" si="138"/>
        <v>417.73</v>
      </c>
      <c r="P1536" s="3">
        <f t="shared" si="139"/>
        <v>84.91</v>
      </c>
      <c r="Q1536" s="3" t="s">
        <v>8371</v>
      </c>
      <c r="R1536" s="3" t="s">
        <v>8372</v>
      </c>
      <c r="S1536" s="23">
        <f t="shared" si="140"/>
        <v>42221.67432870371</v>
      </c>
      <c r="T1536" s="23">
        <f t="shared" si="141"/>
        <v>42251.67432870371</v>
      </c>
      <c r="U1536" s="3">
        <f t="shared" si="142"/>
        <v>2015</v>
      </c>
      <c r="V1536" s="25">
        <f t="shared" si="143"/>
        <v>42221.67432870371</v>
      </c>
    </row>
    <row r="1537" spans="1:22" ht="64" x14ac:dyDescent="0.2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3">
        <f t="shared" si="138"/>
        <v>132.43</v>
      </c>
      <c r="P1537" s="3">
        <f t="shared" si="139"/>
        <v>48.15</v>
      </c>
      <c r="Q1537" s="3" t="s">
        <v>8371</v>
      </c>
      <c r="R1537" s="3" t="s">
        <v>8372</v>
      </c>
      <c r="S1537" s="23">
        <f t="shared" si="140"/>
        <v>42484.829062500001</v>
      </c>
      <c r="T1537" s="23">
        <f t="shared" si="141"/>
        <v>42513.916666666672</v>
      </c>
      <c r="U1537" s="3">
        <f t="shared" si="142"/>
        <v>2016</v>
      </c>
      <c r="V1537" s="25">
        <f t="shared" si="143"/>
        <v>42484.829062500001</v>
      </c>
    </row>
    <row r="1538" spans="1:22" ht="64" x14ac:dyDescent="0.2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3">
        <f t="shared" si="138"/>
        <v>250.31</v>
      </c>
      <c r="P1538" s="3">
        <f t="shared" si="139"/>
        <v>66.02</v>
      </c>
      <c r="Q1538" s="3" t="s">
        <v>8371</v>
      </c>
      <c r="R1538" s="3" t="s">
        <v>8372</v>
      </c>
      <c r="S1538" s="23">
        <f t="shared" si="140"/>
        <v>42213.802199074074</v>
      </c>
      <c r="T1538" s="23">
        <f t="shared" si="141"/>
        <v>42243.802199074074</v>
      </c>
      <c r="U1538" s="3">
        <f t="shared" si="142"/>
        <v>2015</v>
      </c>
      <c r="V1538" s="25">
        <f t="shared" si="143"/>
        <v>42213.802199074074</v>
      </c>
    </row>
    <row r="1539" spans="1:22" ht="48" x14ac:dyDescent="0.2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3">
        <f t="shared" ref="O1539:O1602" si="144">ROUND((E1539/D1539)*100,2)</f>
        <v>179.9</v>
      </c>
      <c r="P1539" s="3">
        <f t="shared" ref="P1539:P1602" si="145">ROUND(E1539/L1539,2)</f>
        <v>96.38</v>
      </c>
      <c r="Q1539" s="3" t="s">
        <v>8371</v>
      </c>
      <c r="R1539" s="3" t="s">
        <v>8372</v>
      </c>
      <c r="S1539" s="23">
        <f t="shared" ref="S1539:S1602" si="146">(((J1539/60)/60)/24)+DATE(1970,1,1)</f>
        <v>42552.315127314811</v>
      </c>
      <c r="T1539" s="23">
        <f t="shared" ref="T1539:T1602" si="147">(((I1539/60)/60)/24)+DATE(1970,1,1)</f>
        <v>42588.75</v>
      </c>
      <c r="U1539" s="3">
        <f t="shared" ref="U1539:U1602" si="148">YEAR(S1539)</f>
        <v>2016</v>
      </c>
      <c r="V1539" s="25">
        <f t="shared" ref="V1539:V1602" si="149">S1539</f>
        <v>42552.315127314811</v>
      </c>
    </row>
    <row r="1540" spans="1:22" ht="48" x14ac:dyDescent="0.2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3">
        <f t="shared" si="144"/>
        <v>102.63</v>
      </c>
      <c r="P1540" s="3">
        <f t="shared" si="145"/>
        <v>156.16999999999999</v>
      </c>
      <c r="Q1540" s="3" t="s">
        <v>8371</v>
      </c>
      <c r="R1540" s="3" t="s">
        <v>8372</v>
      </c>
      <c r="S1540" s="23">
        <f t="shared" si="146"/>
        <v>41981.782060185185</v>
      </c>
      <c r="T1540" s="23">
        <f t="shared" si="147"/>
        <v>42026.782060185185</v>
      </c>
      <c r="U1540" s="3">
        <f t="shared" si="148"/>
        <v>2014</v>
      </c>
      <c r="V1540" s="25">
        <f t="shared" si="149"/>
        <v>41981.782060185185</v>
      </c>
    </row>
    <row r="1541" spans="1:22" ht="48" x14ac:dyDescent="0.2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3">
        <f t="shared" si="144"/>
        <v>135.99</v>
      </c>
      <c r="P1541" s="3">
        <f t="shared" si="145"/>
        <v>95.76</v>
      </c>
      <c r="Q1541" s="3" t="s">
        <v>8371</v>
      </c>
      <c r="R1541" s="3" t="s">
        <v>8372</v>
      </c>
      <c r="S1541" s="23">
        <f t="shared" si="146"/>
        <v>42705.919201388882</v>
      </c>
      <c r="T1541" s="23">
        <f t="shared" si="147"/>
        <v>42738.919201388882</v>
      </c>
      <c r="U1541" s="3">
        <f t="shared" si="148"/>
        <v>2016</v>
      </c>
      <c r="V1541" s="25">
        <f t="shared" si="149"/>
        <v>42705.919201388882</v>
      </c>
    </row>
    <row r="1542" spans="1:22" ht="64" x14ac:dyDescent="0.2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3">
        <f t="shared" si="144"/>
        <v>117.87</v>
      </c>
      <c r="P1542" s="3">
        <f t="shared" si="145"/>
        <v>180.41</v>
      </c>
      <c r="Q1542" s="3" t="s">
        <v>8371</v>
      </c>
      <c r="R1542" s="3" t="s">
        <v>8372</v>
      </c>
      <c r="S1542" s="23">
        <f t="shared" si="146"/>
        <v>41939.00712962963</v>
      </c>
      <c r="T1542" s="23">
        <f t="shared" si="147"/>
        <v>41969.052083333328</v>
      </c>
      <c r="U1542" s="3">
        <f t="shared" si="148"/>
        <v>2014</v>
      </c>
      <c r="V1542" s="25">
        <f t="shared" si="149"/>
        <v>41939.00712962963</v>
      </c>
    </row>
    <row r="1543" spans="1:22" ht="48" x14ac:dyDescent="0.2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3">
        <f t="shared" si="144"/>
        <v>0.03</v>
      </c>
      <c r="P1543" s="3">
        <f t="shared" si="145"/>
        <v>3</v>
      </c>
      <c r="Q1543" s="3" t="s">
        <v>8371</v>
      </c>
      <c r="R1543" s="3" t="s">
        <v>8372</v>
      </c>
      <c r="S1543" s="23">
        <f t="shared" si="146"/>
        <v>41974.712245370371</v>
      </c>
      <c r="T1543" s="23">
        <f t="shared" si="147"/>
        <v>42004.712245370371</v>
      </c>
      <c r="U1543" s="3">
        <f t="shared" si="148"/>
        <v>2014</v>
      </c>
      <c r="V1543" s="25">
        <f t="shared" si="149"/>
        <v>41974.712245370371</v>
      </c>
    </row>
    <row r="1544" spans="1:22" ht="64" x14ac:dyDescent="0.2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3">
        <f t="shared" si="144"/>
        <v>4</v>
      </c>
      <c r="P1544" s="3">
        <f t="shared" si="145"/>
        <v>20</v>
      </c>
      <c r="Q1544" s="3" t="s">
        <v>8371</v>
      </c>
      <c r="R1544" s="3" t="s">
        <v>8376</v>
      </c>
      <c r="S1544" s="23">
        <f t="shared" si="146"/>
        <v>42170.996527777781</v>
      </c>
      <c r="T1544" s="23">
        <f t="shared" si="147"/>
        <v>42185.996527777781</v>
      </c>
      <c r="U1544" s="3">
        <f t="shared" si="148"/>
        <v>2015</v>
      </c>
      <c r="V1544" s="25">
        <f t="shared" si="149"/>
        <v>42170.996527777781</v>
      </c>
    </row>
    <row r="1545" spans="1:22" ht="48" x14ac:dyDescent="0.2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3">
        <f t="shared" si="144"/>
        <v>0.44</v>
      </c>
      <c r="P1545" s="3">
        <f t="shared" si="145"/>
        <v>10</v>
      </c>
      <c r="Q1545" s="3" t="s">
        <v>8371</v>
      </c>
      <c r="R1545" s="3" t="s">
        <v>8376</v>
      </c>
      <c r="S1545" s="23">
        <f t="shared" si="146"/>
        <v>41935.509652777779</v>
      </c>
      <c r="T1545" s="23">
        <f t="shared" si="147"/>
        <v>41965.551319444443</v>
      </c>
      <c r="U1545" s="3">
        <f t="shared" si="148"/>
        <v>2014</v>
      </c>
      <c r="V1545" s="25">
        <f t="shared" si="149"/>
        <v>41935.509652777779</v>
      </c>
    </row>
    <row r="1546" spans="1:22" ht="48" x14ac:dyDescent="0.2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3">
        <f t="shared" si="144"/>
        <v>0</v>
      </c>
      <c r="P1546" s="3" t="e">
        <f t="shared" si="145"/>
        <v>#DIV/0!</v>
      </c>
      <c r="Q1546" s="3" t="s">
        <v>8371</v>
      </c>
      <c r="R1546" s="3" t="s">
        <v>8376</v>
      </c>
      <c r="S1546" s="23">
        <f t="shared" si="146"/>
        <v>42053.051203703704</v>
      </c>
      <c r="T1546" s="23">
        <f t="shared" si="147"/>
        <v>42095.012499999997</v>
      </c>
      <c r="U1546" s="3">
        <f t="shared" si="148"/>
        <v>2015</v>
      </c>
      <c r="V1546" s="25">
        <f t="shared" si="149"/>
        <v>42053.051203703704</v>
      </c>
    </row>
    <row r="1547" spans="1:22" ht="48" x14ac:dyDescent="0.2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3">
        <f t="shared" si="144"/>
        <v>0.03</v>
      </c>
      <c r="P1547" s="3">
        <f t="shared" si="145"/>
        <v>1</v>
      </c>
      <c r="Q1547" s="3" t="s">
        <v>8371</v>
      </c>
      <c r="R1547" s="3" t="s">
        <v>8376</v>
      </c>
      <c r="S1547" s="23">
        <f t="shared" si="146"/>
        <v>42031.884652777779</v>
      </c>
      <c r="T1547" s="23">
        <f t="shared" si="147"/>
        <v>42065.886111111111</v>
      </c>
      <c r="U1547" s="3">
        <f t="shared" si="148"/>
        <v>2015</v>
      </c>
      <c r="V1547" s="25">
        <f t="shared" si="149"/>
        <v>42031.884652777779</v>
      </c>
    </row>
    <row r="1548" spans="1:22" ht="48" x14ac:dyDescent="0.2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3">
        <f t="shared" si="144"/>
        <v>28.9</v>
      </c>
      <c r="P1548" s="3">
        <f t="shared" si="145"/>
        <v>26.27</v>
      </c>
      <c r="Q1548" s="3" t="s">
        <v>8371</v>
      </c>
      <c r="R1548" s="3" t="s">
        <v>8376</v>
      </c>
      <c r="S1548" s="23">
        <f t="shared" si="146"/>
        <v>41839.212951388887</v>
      </c>
      <c r="T1548" s="23">
        <f t="shared" si="147"/>
        <v>41899.212951388887</v>
      </c>
      <c r="U1548" s="3">
        <f t="shared" si="148"/>
        <v>2014</v>
      </c>
      <c r="V1548" s="25">
        <f t="shared" si="149"/>
        <v>41839.212951388887</v>
      </c>
    </row>
    <row r="1549" spans="1:22" ht="48" x14ac:dyDescent="0.2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3">
        <f t="shared" si="144"/>
        <v>0</v>
      </c>
      <c r="P1549" s="3" t="e">
        <f t="shared" si="145"/>
        <v>#DIV/0!</v>
      </c>
      <c r="Q1549" s="3" t="s">
        <v>8371</v>
      </c>
      <c r="R1549" s="3" t="s">
        <v>8376</v>
      </c>
      <c r="S1549" s="23">
        <f t="shared" si="146"/>
        <v>42782.426875000005</v>
      </c>
      <c r="T1549" s="23">
        <f t="shared" si="147"/>
        <v>42789.426875000005</v>
      </c>
      <c r="U1549" s="3">
        <f t="shared" si="148"/>
        <v>2017</v>
      </c>
      <c r="V1549" s="25">
        <f t="shared" si="149"/>
        <v>42782.426875000005</v>
      </c>
    </row>
    <row r="1550" spans="1:22" ht="32" x14ac:dyDescent="0.2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3">
        <f t="shared" si="144"/>
        <v>8.57</v>
      </c>
      <c r="P1550" s="3">
        <f t="shared" si="145"/>
        <v>60</v>
      </c>
      <c r="Q1550" s="3" t="s">
        <v>8371</v>
      </c>
      <c r="R1550" s="3" t="s">
        <v>8376</v>
      </c>
      <c r="S1550" s="23">
        <f t="shared" si="146"/>
        <v>42286.88217592593</v>
      </c>
      <c r="T1550" s="23">
        <f t="shared" si="147"/>
        <v>42316.923842592587</v>
      </c>
      <c r="U1550" s="3">
        <f t="shared" si="148"/>
        <v>2015</v>
      </c>
      <c r="V1550" s="25">
        <f t="shared" si="149"/>
        <v>42286.88217592593</v>
      </c>
    </row>
    <row r="1551" spans="1:22" ht="48" x14ac:dyDescent="0.2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3">
        <f t="shared" si="144"/>
        <v>34</v>
      </c>
      <c r="P1551" s="3">
        <f t="shared" si="145"/>
        <v>28.33</v>
      </c>
      <c r="Q1551" s="3" t="s">
        <v>8371</v>
      </c>
      <c r="R1551" s="3" t="s">
        <v>8376</v>
      </c>
      <c r="S1551" s="23">
        <f t="shared" si="146"/>
        <v>42281.136099537034</v>
      </c>
      <c r="T1551" s="23">
        <f t="shared" si="147"/>
        <v>42311.177766203706</v>
      </c>
      <c r="U1551" s="3">
        <f t="shared" si="148"/>
        <v>2015</v>
      </c>
      <c r="V1551" s="25">
        <f t="shared" si="149"/>
        <v>42281.136099537034</v>
      </c>
    </row>
    <row r="1552" spans="1:22" ht="64" x14ac:dyDescent="0.2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3">
        <f t="shared" si="144"/>
        <v>13.47</v>
      </c>
      <c r="P1552" s="3">
        <f t="shared" si="145"/>
        <v>14.43</v>
      </c>
      <c r="Q1552" s="3" t="s">
        <v>8371</v>
      </c>
      <c r="R1552" s="3" t="s">
        <v>8376</v>
      </c>
      <c r="S1552" s="23">
        <f t="shared" si="146"/>
        <v>42472.449467592596</v>
      </c>
      <c r="T1552" s="23">
        <f t="shared" si="147"/>
        <v>42502.449467592596</v>
      </c>
      <c r="U1552" s="3">
        <f t="shared" si="148"/>
        <v>2016</v>
      </c>
      <c r="V1552" s="25">
        <f t="shared" si="149"/>
        <v>42472.449467592596</v>
      </c>
    </row>
    <row r="1553" spans="1:22" ht="48" x14ac:dyDescent="0.2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3">
        <f t="shared" si="144"/>
        <v>0</v>
      </c>
      <c r="P1553" s="3" t="e">
        <f t="shared" si="145"/>
        <v>#DIV/0!</v>
      </c>
      <c r="Q1553" s="3" t="s">
        <v>8371</v>
      </c>
      <c r="R1553" s="3" t="s">
        <v>8376</v>
      </c>
      <c r="S1553" s="23">
        <f t="shared" si="146"/>
        <v>42121.824525462958</v>
      </c>
      <c r="T1553" s="23">
        <f t="shared" si="147"/>
        <v>42151.824525462958</v>
      </c>
      <c r="U1553" s="3">
        <f t="shared" si="148"/>
        <v>2015</v>
      </c>
      <c r="V1553" s="25">
        <f t="shared" si="149"/>
        <v>42121.824525462958</v>
      </c>
    </row>
    <row r="1554" spans="1:22" ht="48" x14ac:dyDescent="0.2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3">
        <f t="shared" si="144"/>
        <v>49.19</v>
      </c>
      <c r="P1554" s="3">
        <f t="shared" si="145"/>
        <v>132.19</v>
      </c>
      <c r="Q1554" s="3" t="s">
        <v>8371</v>
      </c>
      <c r="R1554" s="3" t="s">
        <v>8376</v>
      </c>
      <c r="S1554" s="23">
        <f t="shared" si="146"/>
        <v>41892.688750000001</v>
      </c>
      <c r="T1554" s="23">
        <f t="shared" si="147"/>
        <v>41913.165972222225</v>
      </c>
      <c r="U1554" s="3">
        <f t="shared" si="148"/>
        <v>2014</v>
      </c>
      <c r="V1554" s="25">
        <f t="shared" si="149"/>
        <v>41892.688750000001</v>
      </c>
    </row>
    <row r="1555" spans="1:22" ht="48" x14ac:dyDescent="0.2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3">
        <f t="shared" si="144"/>
        <v>0</v>
      </c>
      <c r="P1555" s="3" t="e">
        <f t="shared" si="145"/>
        <v>#DIV/0!</v>
      </c>
      <c r="Q1555" s="3" t="s">
        <v>8371</v>
      </c>
      <c r="R1555" s="3" t="s">
        <v>8376</v>
      </c>
      <c r="S1555" s="23">
        <f t="shared" si="146"/>
        <v>42219.282951388886</v>
      </c>
      <c r="T1555" s="23">
        <f t="shared" si="147"/>
        <v>42249.282951388886</v>
      </c>
      <c r="U1555" s="3">
        <f t="shared" si="148"/>
        <v>2015</v>
      </c>
      <c r="V1555" s="25">
        <f t="shared" si="149"/>
        <v>42219.282951388886</v>
      </c>
    </row>
    <row r="1556" spans="1:22" ht="64" x14ac:dyDescent="0.2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3">
        <f t="shared" si="144"/>
        <v>0</v>
      </c>
      <c r="P1556" s="3" t="e">
        <f t="shared" si="145"/>
        <v>#DIV/0!</v>
      </c>
      <c r="Q1556" s="3" t="s">
        <v>8371</v>
      </c>
      <c r="R1556" s="3" t="s">
        <v>8376</v>
      </c>
      <c r="S1556" s="23">
        <f t="shared" si="146"/>
        <v>42188.252199074079</v>
      </c>
      <c r="T1556" s="23">
        <f t="shared" si="147"/>
        <v>42218.252199074079</v>
      </c>
      <c r="U1556" s="3">
        <f t="shared" si="148"/>
        <v>2015</v>
      </c>
      <c r="V1556" s="25">
        <f t="shared" si="149"/>
        <v>42188.252199074079</v>
      </c>
    </row>
    <row r="1557" spans="1:22" ht="48" x14ac:dyDescent="0.2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3">
        <f t="shared" si="144"/>
        <v>0</v>
      </c>
      <c r="P1557" s="3" t="e">
        <f t="shared" si="145"/>
        <v>#DIV/0!</v>
      </c>
      <c r="Q1557" s="3" t="s">
        <v>8371</v>
      </c>
      <c r="R1557" s="3" t="s">
        <v>8376</v>
      </c>
      <c r="S1557" s="23">
        <f t="shared" si="146"/>
        <v>42241.613796296297</v>
      </c>
      <c r="T1557" s="23">
        <f t="shared" si="147"/>
        <v>42264.708333333328</v>
      </c>
      <c r="U1557" s="3">
        <f t="shared" si="148"/>
        <v>2015</v>
      </c>
      <c r="V1557" s="25">
        <f t="shared" si="149"/>
        <v>42241.613796296297</v>
      </c>
    </row>
    <row r="1558" spans="1:22" ht="48" x14ac:dyDescent="0.2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3">
        <f t="shared" si="144"/>
        <v>45.13</v>
      </c>
      <c r="P1558" s="3">
        <f t="shared" si="145"/>
        <v>56.42</v>
      </c>
      <c r="Q1558" s="3" t="s">
        <v>8371</v>
      </c>
      <c r="R1558" s="3" t="s">
        <v>8376</v>
      </c>
      <c r="S1558" s="23">
        <f t="shared" si="146"/>
        <v>42525.153055555551</v>
      </c>
      <c r="T1558" s="23">
        <f t="shared" si="147"/>
        <v>42555.153055555551</v>
      </c>
      <c r="U1558" s="3">
        <f t="shared" si="148"/>
        <v>2016</v>
      </c>
      <c r="V1558" s="25">
        <f t="shared" si="149"/>
        <v>42525.153055555551</v>
      </c>
    </row>
    <row r="1559" spans="1:22" ht="48" x14ac:dyDescent="0.2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3">
        <f t="shared" si="144"/>
        <v>4</v>
      </c>
      <c r="P1559" s="3">
        <f t="shared" si="145"/>
        <v>100</v>
      </c>
      <c r="Q1559" s="3" t="s">
        <v>8371</v>
      </c>
      <c r="R1559" s="3" t="s">
        <v>8376</v>
      </c>
      <c r="S1559" s="23">
        <f t="shared" si="146"/>
        <v>41871.65315972222</v>
      </c>
      <c r="T1559" s="23">
        <f t="shared" si="147"/>
        <v>41902.65315972222</v>
      </c>
      <c r="U1559" s="3">
        <f t="shared" si="148"/>
        <v>2014</v>
      </c>
      <c r="V1559" s="25">
        <f t="shared" si="149"/>
        <v>41871.65315972222</v>
      </c>
    </row>
    <row r="1560" spans="1:22" ht="48" x14ac:dyDescent="0.2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3">
        <f t="shared" si="144"/>
        <v>4.67</v>
      </c>
      <c r="P1560" s="3">
        <f t="shared" si="145"/>
        <v>11.67</v>
      </c>
      <c r="Q1560" s="3" t="s">
        <v>8371</v>
      </c>
      <c r="R1560" s="3" t="s">
        <v>8376</v>
      </c>
      <c r="S1560" s="23">
        <f t="shared" si="146"/>
        <v>42185.397673611107</v>
      </c>
      <c r="T1560" s="23">
        <f t="shared" si="147"/>
        <v>42244.508333333331</v>
      </c>
      <c r="U1560" s="3">
        <f t="shared" si="148"/>
        <v>2015</v>
      </c>
      <c r="V1560" s="25">
        <f t="shared" si="149"/>
        <v>42185.397673611107</v>
      </c>
    </row>
    <row r="1561" spans="1:22" ht="32" x14ac:dyDescent="0.2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3">
        <f t="shared" si="144"/>
        <v>0.33</v>
      </c>
      <c r="P1561" s="3">
        <f t="shared" si="145"/>
        <v>50</v>
      </c>
      <c r="Q1561" s="3" t="s">
        <v>8371</v>
      </c>
      <c r="R1561" s="3" t="s">
        <v>8376</v>
      </c>
      <c r="S1561" s="23">
        <f t="shared" si="146"/>
        <v>42108.05322916666</v>
      </c>
      <c r="T1561" s="23">
        <f t="shared" si="147"/>
        <v>42123.05322916666</v>
      </c>
      <c r="U1561" s="3">
        <f t="shared" si="148"/>
        <v>2015</v>
      </c>
      <c r="V1561" s="25">
        <f t="shared" si="149"/>
        <v>42108.05322916666</v>
      </c>
    </row>
    <row r="1562" spans="1:22" ht="48" x14ac:dyDescent="0.2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3">
        <f t="shared" si="144"/>
        <v>3.76</v>
      </c>
      <c r="P1562" s="3">
        <f t="shared" si="145"/>
        <v>23.5</v>
      </c>
      <c r="Q1562" s="3" t="s">
        <v>8371</v>
      </c>
      <c r="R1562" s="3" t="s">
        <v>8376</v>
      </c>
      <c r="S1562" s="23">
        <f t="shared" si="146"/>
        <v>41936.020752314813</v>
      </c>
      <c r="T1562" s="23">
        <f t="shared" si="147"/>
        <v>41956.062418981484</v>
      </c>
      <c r="U1562" s="3">
        <f t="shared" si="148"/>
        <v>2014</v>
      </c>
      <c r="V1562" s="25">
        <f t="shared" si="149"/>
        <v>41936.020752314813</v>
      </c>
    </row>
    <row r="1563" spans="1:22" ht="64" x14ac:dyDescent="0.2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3">
        <f t="shared" si="144"/>
        <v>0.67</v>
      </c>
      <c r="P1563" s="3">
        <f t="shared" si="145"/>
        <v>67</v>
      </c>
      <c r="Q1563" s="3" t="s">
        <v>8371</v>
      </c>
      <c r="R1563" s="3" t="s">
        <v>8376</v>
      </c>
      <c r="S1563" s="23">
        <f t="shared" si="146"/>
        <v>41555.041701388887</v>
      </c>
      <c r="T1563" s="23">
        <f t="shared" si="147"/>
        <v>41585.083368055559</v>
      </c>
      <c r="U1563" s="3">
        <f t="shared" si="148"/>
        <v>2013</v>
      </c>
      <c r="V1563" s="25">
        <f t="shared" si="149"/>
        <v>41555.041701388887</v>
      </c>
    </row>
    <row r="1564" spans="1:22" ht="64" x14ac:dyDescent="0.2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3">
        <f t="shared" si="144"/>
        <v>0</v>
      </c>
      <c r="P1564" s="3" t="e">
        <f t="shared" si="145"/>
        <v>#DIV/0!</v>
      </c>
      <c r="Q1564" s="3" t="s">
        <v>8355</v>
      </c>
      <c r="R1564" s="3" t="s">
        <v>8377</v>
      </c>
      <c r="S1564" s="23">
        <f t="shared" si="146"/>
        <v>40079.566157407404</v>
      </c>
      <c r="T1564" s="23">
        <f t="shared" si="147"/>
        <v>40149.034722222219</v>
      </c>
      <c r="U1564" s="3">
        <f t="shared" si="148"/>
        <v>2009</v>
      </c>
      <c r="V1564" s="25">
        <f t="shared" si="149"/>
        <v>40079.566157407404</v>
      </c>
    </row>
    <row r="1565" spans="1:22" ht="48" x14ac:dyDescent="0.2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3">
        <f t="shared" si="144"/>
        <v>1.42</v>
      </c>
      <c r="P1565" s="3">
        <f t="shared" si="145"/>
        <v>42.5</v>
      </c>
      <c r="Q1565" s="3" t="s">
        <v>8355</v>
      </c>
      <c r="R1565" s="3" t="s">
        <v>8377</v>
      </c>
      <c r="S1565" s="23">
        <f t="shared" si="146"/>
        <v>41652.742488425924</v>
      </c>
      <c r="T1565" s="23">
        <f t="shared" si="147"/>
        <v>41712.700821759259</v>
      </c>
      <c r="U1565" s="3">
        <f t="shared" si="148"/>
        <v>2014</v>
      </c>
      <c r="V1565" s="25">
        <f t="shared" si="149"/>
        <v>41652.742488425924</v>
      </c>
    </row>
    <row r="1566" spans="1:22" ht="48" x14ac:dyDescent="0.2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3">
        <f t="shared" si="144"/>
        <v>0.1</v>
      </c>
      <c r="P1566" s="3">
        <f t="shared" si="145"/>
        <v>10</v>
      </c>
      <c r="Q1566" s="3" t="s">
        <v>8355</v>
      </c>
      <c r="R1566" s="3" t="s">
        <v>8377</v>
      </c>
      <c r="S1566" s="23">
        <f t="shared" si="146"/>
        <v>42121.367002314815</v>
      </c>
      <c r="T1566" s="23">
        <f t="shared" si="147"/>
        <v>42152.836805555555</v>
      </c>
      <c r="U1566" s="3">
        <f t="shared" si="148"/>
        <v>2015</v>
      </c>
      <c r="V1566" s="25">
        <f t="shared" si="149"/>
        <v>42121.367002314815</v>
      </c>
    </row>
    <row r="1567" spans="1:22" ht="48" x14ac:dyDescent="0.2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3">
        <f t="shared" si="144"/>
        <v>2.5</v>
      </c>
      <c r="P1567" s="3">
        <f t="shared" si="145"/>
        <v>100</v>
      </c>
      <c r="Q1567" s="3" t="s">
        <v>8355</v>
      </c>
      <c r="R1567" s="3" t="s">
        <v>8377</v>
      </c>
      <c r="S1567" s="23">
        <f t="shared" si="146"/>
        <v>40672.729872685188</v>
      </c>
      <c r="T1567" s="23">
        <f t="shared" si="147"/>
        <v>40702.729872685188</v>
      </c>
      <c r="U1567" s="3">
        <f t="shared" si="148"/>
        <v>2011</v>
      </c>
      <c r="V1567" s="25">
        <f t="shared" si="149"/>
        <v>40672.729872685188</v>
      </c>
    </row>
    <row r="1568" spans="1:22" ht="48" x14ac:dyDescent="0.2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3">
        <f t="shared" si="144"/>
        <v>21.25</v>
      </c>
      <c r="P1568" s="3">
        <f t="shared" si="145"/>
        <v>108.05</v>
      </c>
      <c r="Q1568" s="3" t="s">
        <v>8355</v>
      </c>
      <c r="R1568" s="3" t="s">
        <v>8377</v>
      </c>
      <c r="S1568" s="23">
        <f t="shared" si="146"/>
        <v>42549.916712962964</v>
      </c>
      <c r="T1568" s="23">
        <f t="shared" si="147"/>
        <v>42578.916666666672</v>
      </c>
      <c r="U1568" s="3">
        <f t="shared" si="148"/>
        <v>2016</v>
      </c>
      <c r="V1568" s="25">
        <f t="shared" si="149"/>
        <v>42549.916712962964</v>
      </c>
    </row>
    <row r="1569" spans="1:22" ht="48" x14ac:dyDescent="0.2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3">
        <f t="shared" si="144"/>
        <v>4.12</v>
      </c>
      <c r="P1569" s="3">
        <f t="shared" si="145"/>
        <v>26.92</v>
      </c>
      <c r="Q1569" s="3" t="s">
        <v>8355</v>
      </c>
      <c r="R1569" s="3" t="s">
        <v>8377</v>
      </c>
      <c r="S1569" s="23">
        <f t="shared" si="146"/>
        <v>41671.936863425923</v>
      </c>
      <c r="T1569" s="23">
        <f t="shared" si="147"/>
        <v>41687</v>
      </c>
      <c r="U1569" s="3">
        <f t="shared" si="148"/>
        <v>2014</v>
      </c>
      <c r="V1569" s="25">
        <f t="shared" si="149"/>
        <v>41671.936863425923</v>
      </c>
    </row>
    <row r="1570" spans="1:22" ht="48" x14ac:dyDescent="0.2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3">
        <f t="shared" si="144"/>
        <v>13.64</v>
      </c>
      <c r="P1570" s="3">
        <f t="shared" si="145"/>
        <v>155</v>
      </c>
      <c r="Q1570" s="3" t="s">
        <v>8355</v>
      </c>
      <c r="R1570" s="3" t="s">
        <v>8377</v>
      </c>
      <c r="S1570" s="23">
        <f t="shared" si="146"/>
        <v>41962.062326388885</v>
      </c>
      <c r="T1570" s="23">
        <f t="shared" si="147"/>
        <v>41997.062326388885</v>
      </c>
      <c r="U1570" s="3">
        <f t="shared" si="148"/>
        <v>2014</v>
      </c>
      <c r="V1570" s="25">
        <f t="shared" si="149"/>
        <v>41962.062326388885</v>
      </c>
    </row>
    <row r="1571" spans="1:22" ht="18" x14ac:dyDescent="0.2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3">
        <f t="shared" si="144"/>
        <v>0</v>
      </c>
      <c r="P1571" s="3" t="e">
        <f t="shared" si="145"/>
        <v>#DIV/0!</v>
      </c>
      <c r="Q1571" s="3" t="s">
        <v>8355</v>
      </c>
      <c r="R1571" s="3" t="s">
        <v>8377</v>
      </c>
      <c r="S1571" s="23">
        <f t="shared" si="146"/>
        <v>41389.679560185185</v>
      </c>
      <c r="T1571" s="23">
        <f t="shared" si="147"/>
        <v>41419.679560185185</v>
      </c>
      <c r="U1571" s="3">
        <f t="shared" si="148"/>
        <v>2013</v>
      </c>
      <c r="V1571" s="25">
        <f t="shared" si="149"/>
        <v>41389.679560185185</v>
      </c>
    </row>
    <row r="1572" spans="1:22" ht="32" x14ac:dyDescent="0.2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3">
        <f t="shared" si="144"/>
        <v>41.4</v>
      </c>
      <c r="P1572" s="3">
        <f t="shared" si="145"/>
        <v>47.77</v>
      </c>
      <c r="Q1572" s="3" t="s">
        <v>8355</v>
      </c>
      <c r="R1572" s="3" t="s">
        <v>8377</v>
      </c>
      <c r="S1572" s="23">
        <f t="shared" si="146"/>
        <v>42438.813449074078</v>
      </c>
      <c r="T1572" s="23">
        <f t="shared" si="147"/>
        <v>42468.771782407406</v>
      </c>
      <c r="U1572" s="3">
        <f t="shared" si="148"/>
        <v>2016</v>
      </c>
      <c r="V1572" s="25">
        <f t="shared" si="149"/>
        <v>42438.813449074078</v>
      </c>
    </row>
    <row r="1573" spans="1:22" ht="64" x14ac:dyDescent="0.2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3">
        <f t="shared" si="144"/>
        <v>0.66</v>
      </c>
      <c r="P1573" s="3">
        <f t="shared" si="145"/>
        <v>20</v>
      </c>
      <c r="Q1573" s="3" t="s">
        <v>8355</v>
      </c>
      <c r="R1573" s="3" t="s">
        <v>8377</v>
      </c>
      <c r="S1573" s="23">
        <f t="shared" si="146"/>
        <v>42144.769479166673</v>
      </c>
      <c r="T1573" s="23">
        <f t="shared" si="147"/>
        <v>42174.769479166673</v>
      </c>
      <c r="U1573" s="3">
        <f t="shared" si="148"/>
        <v>2015</v>
      </c>
      <c r="V1573" s="25">
        <f t="shared" si="149"/>
        <v>42144.769479166673</v>
      </c>
    </row>
    <row r="1574" spans="1:22" ht="48" x14ac:dyDescent="0.2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3">
        <f t="shared" si="144"/>
        <v>5</v>
      </c>
      <c r="P1574" s="3">
        <f t="shared" si="145"/>
        <v>41.67</v>
      </c>
      <c r="Q1574" s="3" t="s">
        <v>8355</v>
      </c>
      <c r="R1574" s="3" t="s">
        <v>8377</v>
      </c>
      <c r="S1574" s="23">
        <f t="shared" si="146"/>
        <v>42404.033090277779</v>
      </c>
      <c r="T1574" s="23">
        <f t="shared" si="147"/>
        <v>42428.999305555553</v>
      </c>
      <c r="U1574" s="3">
        <f t="shared" si="148"/>
        <v>2016</v>
      </c>
      <c r="V1574" s="25">
        <f t="shared" si="149"/>
        <v>42404.033090277779</v>
      </c>
    </row>
    <row r="1575" spans="1:22" ht="48" x14ac:dyDescent="0.2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3">
        <f t="shared" si="144"/>
        <v>2.48</v>
      </c>
      <c r="P1575" s="3">
        <f t="shared" si="145"/>
        <v>74.33</v>
      </c>
      <c r="Q1575" s="3" t="s">
        <v>8355</v>
      </c>
      <c r="R1575" s="3" t="s">
        <v>8377</v>
      </c>
      <c r="S1575" s="23">
        <f t="shared" si="146"/>
        <v>42786.000023148154</v>
      </c>
      <c r="T1575" s="23">
        <f t="shared" si="147"/>
        <v>42826.165972222225</v>
      </c>
      <c r="U1575" s="3">
        <f t="shared" si="148"/>
        <v>2017</v>
      </c>
      <c r="V1575" s="25">
        <f t="shared" si="149"/>
        <v>42786.000023148154</v>
      </c>
    </row>
    <row r="1576" spans="1:22" ht="48" x14ac:dyDescent="0.2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3">
        <f t="shared" si="144"/>
        <v>5.0599999999999996</v>
      </c>
      <c r="P1576" s="3">
        <f t="shared" si="145"/>
        <v>84.33</v>
      </c>
      <c r="Q1576" s="3" t="s">
        <v>8355</v>
      </c>
      <c r="R1576" s="3" t="s">
        <v>8377</v>
      </c>
      <c r="S1576" s="23">
        <f t="shared" si="146"/>
        <v>42017.927418981482</v>
      </c>
      <c r="T1576" s="23">
        <f t="shared" si="147"/>
        <v>42052.927418981482</v>
      </c>
      <c r="U1576" s="3">
        <f t="shared" si="148"/>
        <v>2015</v>
      </c>
      <c r="V1576" s="25">
        <f t="shared" si="149"/>
        <v>42017.927418981482</v>
      </c>
    </row>
    <row r="1577" spans="1:22" ht="48" x14ac:dyDescent="0.2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3">
        <f t="shared" si="144"/>
        <v>22.91</v>
      </c>
      <c r="P1577" s="3">
        <f t="shared" si="145"/>
        <v>65.459999999999994</v>
      </c>
      <c r="Q1577" s="3" t="s">
        <v>8355</v>
      </c>
      <c r="R1577" s="3" t="s">
        <v>8377</v>
      </c>
      <c r="S1577" s="23">
        <f t="shared" si="146"/>
        <v>41799.524259259262</v>
      </c>
      <c r="T1577" s="23">
        <f t="shared" si="147"/>
        <v>41829.524259259262</v>
      </c>
      <c r="U1577" s="3">
        <f t="shared" si="148"/>
        <v>2014</v>
      </c>
      <c r="V1577" s="25">
        <f t="shared" si="149"/>
        <v>41799.524259259262</v>
      </c>
    </row>
    <row r="1578" spans="1:22" ht="32" x14ac:dyDescent="0.2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3">
        <f t="shared" si="144"/>
        <v>13</v>
      </c>
      <c r="P1578" s="3">
        <f t="shared" si="145"/>
        <v>65</v>
      </c>
      <c r="Q1578" s="3" t="s">
        <v>8355</v>
      </c>
      <c r="R1578" s="3" t="s">
        <v>8377</v>
      </c>
      <c r="S1578" s="23">
        <f t="shared" si="146"/>
        <v>42140.879259259258</v>
      </c>
      <c r="T1578" s="23">
        <f t="shared" si="147"/>
        <v>42185.879259259258</v>
      </c>
      <c r="U1578" s="3">
        <f t="shared" si="148"/>
        <v>2015</v>
      </c>
      <c r="V1578" s="25">
        <f t="shared" si="149"/>
        <v>42140.879259259258</v>
      </c>
    </row>
    <row r="1579" spans="1:22" ht="48" x14ac:dyDescent="0.2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3">
        <f t="shared" si="144"/>
        <v>0.55000000000000004</v>
      </c>
      <c r="P1579" s="3">
        <f t="shared" si="145"/>
        <v>27.5</v>
      </c>
      <c r="Q1579" s="3" t="s">
        <v>8355</v>
      </c>
      <c r="R1579" s="3" t="s">
        <v>8377</v>
      </c>
      <c r="S1579" s="23">
        <f t="shared" si="146"/>
        <v>41054.847777777781</v>
      </c>
      <c r="T1579" s="23">
        <f t="shared" si="147"/>
        <v>41114.847777777781</v>
      </c>
      <c r="U1579" s="3">
        <f t="shared" si="148"/>
        <v>2012</v>
      </c>
      <c r="V1579" s="25">
        <f t="shared" si="149"/>
        <v>41054.847777777781</v>
      </c>
    </row>
    <row r="1580" spans="1:22" ht="64" x14ac:dyDescent="0.2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3">
        <f t="shared" si="144"/>
        <v>10.81</v>
      </c>
      <c r="P1580" s="3">
        <f t="shared" si="145"/>
        <v>51.25</v>
      </c>
      <c r="Q1580" s="3" t="s">
        <v>8355</v>
      </c>
      <c r="R1580" s="3" t="s">
        <v>8377</v>
      </c>
      <c r="S1580" s="23">
        <f t="shared" si="146"/>
        <v>40399.065868055557</v>
      </c>
      <c r="T1580" s="23">
        <f t="shared" si="147"/>
        <v>40423.083333333336</v>
      </c>
      <c r="U1580" s="3">
        <f t="shared" si="148"/>
        <v>2010</v>
      </c>
      <c r="V1580" s="25">
        <f t="shared" si="149"/>
        <v>40399.065868055557</v>
      </c>
    </row>
    <row r="1581" spans="1:22" ht="32" x14ac:dyDescent="0.2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3">
        <f t="shared" si="144"/>
        <v>0.84</v>
      </c>
      <c r="P1581" s="3">
        <f t="shared" si="145"/>
        <v>14</v>
      </c>
      <c r="Q1581" s="3" t="s">
        <v>8355</v>
      </c>
      <c r="R1581" s="3" t="s">
        <v>8377</v>
      </c>
      <c r="S1581" s="23">
        <f t="shared" si="146"/>
        <v>41481.996423611112</v>
      </c>
      <c r="T1581" s="23">
        <f t="shared" si="147"/>
        <v>41514.996423611112</v>
      </c>
      <c r="U1581" s="3">
        <f t="shared" si="148"/>
        <v>2013</v>
      </c>
      <c r="V1581" s="25">
        <f t="shared" si="149"/>
        <v>41481.996423611112</v>
      </c>
    </row>
    <row r="1582" spans="1:22" ht="48" x14ac:dyDescent="0.2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3">
        <f t="shared" si="144"/>
        <v>0</v>
      </c>
      <c r="P1582" s="3" t="e">
        <f t="shared" si="145"/>
        <v>#DIV/0!</v>
      </c>
      <c r="Q1582" s="3" t="s">
        <v>8355</v>
      </c>
      <c r="R1582" s="3" t="s">
        <v>8377</v>
      </c>
      <c r="S1582" s="23">
        <f t="shared" si="146"/>
        <v>40990.050069444449</v>
      </c>
      <c r="T1582" s="23">
        <f t="shared" si="147"/>
        <v>41050.050069444449</v>
      </c>
      <c r="U1582" s="3">
        <f t="shared" si="148"/>
        <v>2012</v>
      </c>
      <c r="V1582" s="25">
        <f t="shared" si="149"/>
        <v>40990.050069444449</v>
      </c>
    </row>
    <row r="1583" spans="1:22" ht="48" x14ac:dyDescent="0.2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3">
        <f t="shared" si="144"/>
        <v>0.5</v>
      </c>
      <c r="P1583" s="3">
        <f t="shared" si="145"/>
        <v>5</v>
      </c>
      <c r="Q1583" s="3" t="s">
        <v>8355</v>
      </c>
      <c r="R1583" s="3" t="s">
        <v>8377</v>
      </c>
      <c r="S1583" s="23">
        <f t="shared" si="146"/>
        <v>42325.448958333334</v>
      </c>
      <c r="T1583" s="23">
        <f t="shared" si="147"/>
        <v>42357.448958333334</v>
      </c>
      <c r="U1583" s="3">
        <f t="shared" si="148"/>
        <v>2015</v>
      </c>
      <c r="V1583" s="25">
        <f t="shared" si="149"/>
        <v>42325.448958333334</v>
      </c>
    </row>
    <row r="1584" spans="1:22" ht="32" x14ac:dyDescent="0.2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3">
        <f t="shared" si="144"/>
        <v>9.3000000000000007</v>
      </c>
      <c r="P1584" s="3">
        <f t="shared" si="145"/>
        <v>31</v>
      </c>
      <c r="Q1584" s="3" t="s">
        <v>8371</v>
      </c>
      <c r="R1584" s="3" t="s">
        <v>8378</v>
      </c>
      <c r="S1584" s="23">
        <f t="shared" si="146"/>
        <v>42246.789965277778</v>
      </c>
      <c r="T1584" s="23">
        <f t="shared" si="147"/>
        <v>42303.888888888891</v>
      </c>
      <c r="U1584" s="3">
        <f t="shared" si="148"/>
        <v>2015</v>
      </c>
      <c r="V1584" s="25">
        <f t="shared" si="149"/>
        <v>42246.789965277778</v>
      </c>
    </row>
    <row r="1585" spans="1:22" ht="64" x14ac:dyDescent="0.2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3">
        <f t="shared" si="144"/>
        <v>0.08</v>
      </c>
      <c r="P1585" s="3">
        <f t="shared" si="145"/>
        <v>15</v>
      </c>
      <c r="Q1585" s="3" t="s">
        <v>8371</v>
      </c>
      <c r="R1585" s="3" t="s">
        <v>8378</v>
      </c>
      <c r="S1585" s="23">
        <f t="shared" si="146"/>
        <v>41877.904988425929</v>
      </c>
      <c r="T1585" s="23">
        <f t="shared" si="147"/>
        <v>41907.904988425929</v>
      </c>
      <c r="U1585" s="3">
        <f t="shared" si="148"/>
        <v>2014</v>
      </c>
      <c r="V1585" s="25">
        <f t="shared" si="149"/>
        <v>41877.904988425929</v>
      </c>
    </row>
    <row r="1586" spans="1:22" ht="48" x14ac:dyDescent="0.2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3">
        <f t="shared" si="144"/>
        <v>0</v>
      </c>
      <c r="P1586" s="3" t="e">
        <f t="shared" si="145"/>
        <v>#DIV/0!</v>
      </c>
      <c r="Q1586" s="3" t="s">
        <v>8371</v>
      </c>
      <c r="R1586" s="3" t="s">
        <v>8378</v>
      </c>
      <c r="S1586" s="23">
        <f t="shared" si="146"/>
        <v>41779.649317129632</v>
      </c>
      <c r="T1586" s="23">
        <f t="shared" si="147"/>
        <v>41789.649317129632</v>
      </c>
      <c r="U1586" s="3">
        <f t="shared" si="148"/>
        <v>2014</v>
      </c>
      <c r="V1586" s="25">
        <f t="shared" si="149"/>
        <v>41779.649317129632</v>
      </c>
    </row>
    <row r="1587" spans="1:22" ht="64" x14ac:dyDescent="0.2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3">
        <f t="shared" si="144"/>
        <v>79</v>
      </c>
      <c r="P1587" s="3">
        <f t="shared" si="145"/>
        <v>131.66999999999999</v>
      </c>
      <c r="Q1587" s="3" t="s">
        <v>8371</v>
      </c>
      <c r="R1587" s="3" t="s">
        <v>8378</v>
      </c>
      <c r="S1587" s="23">
        <f t="shared" si="146"/>
        <v>42707.895462962959</v>
      </c>
      <c r="T1587" s="23">
        <f t="shared" si="147"/>
        <v>42729.458333333328</v>
      </c>
      <c r="U1587" s="3">
        <f t="shared" si="148"/>
        <v>2016</v>
      </c>
      <c r="V1587" s="25">
        <f t="shared" si="149"/>
        <v>42707.895462962959</v>
      </c>
    </row>
    <row r="1588" spans="1:22" ht="32" x14ac:dyDescent="0.2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3">
        <f t="shared" si="144"/>
        <v>0</v>
      </c>
      <c r="P1588" s="3" t="e">
        <f t="shared" si="145"/>
        <v>#DIV/0!</v>
      </c>
      <c r="Q1588" s="3" t="s">
        <v>8371</v>
      </c>
      <c r="R1588" s="3" t="s">
        <v>8378</v>
      </c>
      <c r="S1588" s="23">
        <f t="shared" si="146"/>
        <v>42069.104421296302</v>
      </c>
      <c r="T1588" s="23">
        <f t="shared" si="147"/>
        <v>42099.062754629631</v>
      </c>
      <c r="U1588" s="3">
        <f t="shared" si="148"/>
        <v>2015</v>
      </c>
      <c r="V1588" s="25">
        <f t="shared" si="149"/>
        <v>42069.104421296302</v>
      </c>
    </row>
    <row r="1589" spans="1:22" ht="64" x14ac:dyDescent="0.2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3">
        <f t="shared" si="144"/>
        <v>0.01</v>
      </c>
      <c r="P1589" s="3">
        <f t="shared" si="145"/>
        <v>1</v>
      </c>
      <c r="Q1589" s="3" t="s">
        <v>8371</v>
      </c>
      <c r="R1589" s="3" t="s">
        <v>8378</v>
      </c>
      <c r="S1589" s="23">
        <f t="shared" si="146"/>
        <v>41956.950983796298</v>
      </c>
      <c r="T1589" s="23">
        <f t="shared" si="147"/>
        <v>41986.950983796298</v>
      </c>
      <c r="U1589" s="3">
        <f t="shared" si="148"/>
        <v>2014</v>
      </c>
      <c r="V1589" s="25">
        <f t="shared" si="149"/>
        <v>41956.950983796298</v>
      </c>
    </row>
    <row r="1590" spans="1:22" ht="32" x14ac:dyDescent="0.2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3">
        <f t="shared" si="144"/>
        <v>0</v>
      </c>
      <c r="P1590" s="3" t="e">
        <f t="shared" si="145"/>
        <v>#DIV/0!</v>
      </c>
      <c r="Q1590" s="3" t="s">
        <v>8371</v>
      </c>
      <c r="R1590" s="3" t="s">
        <v>8378</v>
      </c>
      <c r="S1590" s="23">
        <f t="shared" si="146"/>
        <v>42005.24998842593</v>
      </c>
      <c r="T1590" s="23">
        <f t="shared" si="147"/>
        <v>42035.841666666667</v>
      </c>
      <c r="U1590" s="3">
        <f t="shared" si="148"/>
        <v>2015</v>
      </c>
      <c r="V1590" s="25">
        <f t="shared" si="149"/>
        <v>42005.24998842593</v>
      </c>
    </row>
    <row r="1591" spans="1:22" ht="48" x14ac:dyDescent="0.2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3">
        <f t="shared" si="144"/>
        <v>0</v>
      </c>
      <c r="P1591" s="3" t="e">
        <f t="shared" si="145"/>
        <v>#DIV/0!</v>
      </c>
      <c r="Q1591" s="3" t="s">
        <v>8371</v>
      </c>
      <c r="R1591" s="3" t="s">
        <v>8378</v>
      </c>
      <c r="S1591" s="23">
        <f t="shared" si="146"/>
        <v>42256.984791666662</v>
      </c>
      <c r="T1591" s="23">
        <f t="shared" si="147"/>
        <v>42286.984791666662</v>
      </c>
      <c r="U1591" s="3">
        <f t="shared" si="148"/>
        <v>2015</v>
      </c>
      <c r="V1591" s="25">
        <f t="shared" si="149"/>
        <v>42256.984791666662</v>
      </c>
    </row>
    <row r="1592" spans="1:22" ht="18" x14ac:dyDescent="0.2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3">
        <f t="shared" si="144"/>
        <v>1.7</v>
      </c>
      <c r="P1592" s="3">
        <f t="shared" si="145"/>
        <v>510</v>
      </c>
      <c r="Q1592" s="3" t="s">
        <v>8371</v>
      </c>
      <c r="R1592" s="3" t="s">
        <v>8378</v>
      </c>
      <c r="S1592" s="23">
        <f t="shared" si="146"/>
        <v>42240.857222222221</v>
      </c>
      <c r="T1592" s="23">
        <f t="shared" si="147"/>
        <v>42270.857222222221</v>
      </c>
      <c r="U1592" s="3">
        <f t="shared" si="148"/>
        <v>2015</v>
      </c>
      <c r="V1592" s="25">
        <f t="shared" si="149"/>
        <v>42240.857222222221</v>
      </c>
    </row>
    <row r="1593" spans="1:22" ht="64" x14ac:dyDescent="0.2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3">
        <f t="shared" si="144"/>
        <v>29.23</v>
      </c>
      <c r="P1593" s="3">
        <f t="shared" si="145"/>
        <v>44.48</v>
      </c>
      <c r="Q1593" s="3" t="s">
        <v>8371</v>
      </c>
      <c r="R1593" s="3" t="s">
        <v>8378</v>
      </c>
      <c r="S1593" s="23">
        <f t="shared" si="146"/>
        <v>42433.726168981477</v>
      </c>
      <c r="T1593" s="23">
        <f t="shared" si="147"/>
        <v>42463.68450231482</v>
      </c>
      <c r="U1593" s="3">
        <f t="shared" si="148"/>
        <v>2016</v>
      </c>
      <c r="V1593" s="25">
        <f t="shared" si="149"/>
        <v>42433.726168981477</v>
      </c>
    </row>
    <row r="1594" spans="1:22" ht="32" x14ac:dyDescent="0.2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3">
        <f t="shared" si="144"/>
        <v>0</v>
      </c>
      <c r="P1594" s="3" t="e">
        <f t="shared" si="145"/>
        <v>#DIV/0!</v>
      </c>
      <c r="Q1594" s="3" t="s">
        <v>8371</v>
      </c>
      <c r="R1594" s="3" t="s">
        <v>8378</v>
      </c>
      <c r="S1594" s="23">
        <f t="shared" si="146"/>
        <v>42046.072743055556</v>
      </c>
      <c r="T1594" s="23">
        <f t="shared" si="147"/>
        <v>42091.031076388885</v>
      </c>
      <c r="U1594" s="3">
        <f t="shared" si="148"/>
        <v>2015</v>
      </c>
      <c r="V1594" s="25">
        <f t="shared" si="149"/>
        <v>42046.072743055556</v>
      </c>
    </row>
    <row r="1595" spans="1:22" ht="32" x14ac:dyDescent="0.2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3">
        <f t="shared" si="144"/>
        <v>0.01</v>
      </c>
      <c r="P1595" s="3">
        <f t="shared" si="145"/>
        <v>1</v>
      </c>
      <c r="Q1595" s="3" t="s">
        <v>8371</v>
      </c>
      <c r="R1595" s="3" t="s">
        <v>8378</v>
      </c>
      <c r="S1595" s="23">
        <f t="shared" si="146"/>
        <v>42033.845543981486</v>
      </c>
      <c r="T1595" s="23">
        <f t="shared" si="147"/>
        <v>42063.845543981486</v>
      </c>
      <c r="U1595" s="3">
        <f t="shared" si="148"/>
        <v>2015</v>
      </c>
      <c r="V1595" s="25">
        <f t="shared" si="149"/>
        <v>42033.845543981486</v>
      </c>
    </row>
    <row r="1596" spans="1:22" ht="32" x14ac:dyDescent="0.2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3">
        <f t="shared" si="144"/>
        <v>20.5</v>
      </c>
      <c r="P1596" s="3">
        <f t="shared" si="145"/>
        <v>20.5</v>
      </c>
      <c r="Q1596" s="3" t="s">
        <v>8371</v>
      </c>
      <c r="R1596" s="3" t="s">
        <v>8378</v>
      </c>
      <c r="S1596" s="23">
        <f t="shared" si="146"/>
        <v>42445.712754629625</v>
      </c>
      <c r="T1596" s="23">
        <f t="shared" si="147"/>
        <v>42505.681249999994</v>
      </c>
      <c r="U1596" s="3">
        <f t="shared" si="148"/>
        <v>2016</v>
      </c>
      <c r="V1596" s="25">
        <f t="shared" si="149"/>
        <v>42445.712754629625</v>
      </c>
    </row>
    <row r="1597" spans="1:22" ht="48" x14ac:dyDescent="0.2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3">
        <f t="shared" si="144"/>
        <v>0.28000000000000003</v>
      </c>
      <c r="P1597" s="3">
        <f t="shared" si="145"/>
        <v>40</v>
      </c>
      <c r="Q1597" s="3" t="s">
        <v>8371</v>
      </c>
      <c r="R1597" s="3" t="s">
        <v>8378</v>
      </c>
      <c r="S1597" s="23">
        <f t="shared" si="146"/>
        <v>41780.050092592595</v>
      </c>
      <c r="T1597" s="23">
        <f t="shared" si="147"/>
        <v>41808.842361111114</v>
      </c>
      <c r="U1597" s="3">
        <f t="shared" si="148"/>
        <v>2014</v>
      </c>
      <c r="V1597" s="25">
        <f t="shared" si="149"/>
        <v>41780.050092592595</v>
      </c>
    </row>
    <row r="1598" spans="1:22" ht="48" x14ac:dyDescent="0.2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3">
        <f t="shared" si="144"/>
        <v>2.31</v>
      </c>
      <c r="P1598" s="3">
        <f t="shared" si="145"/>
        <v>25</v>
      </c>
      <c r="Q1598" s="3" t="s">
        <v>8371</v>
      </c>
      <c r="R1598" s="3" t="s">
        <v>8378</v>
      </c>
      <c r="S1598" s="23">
        <f t="shared" si="146"/>
        <v>41941.430196759262</v>
      </c>
      <c r="T1598" s="23">
        <f t="shared" si="147"/>
        <v>41986.471863425926</v>
      </c>
      <c r="U1598" s="3">
        <f t="shared" si="148"/>
        <v>2014</v>
      </c>
      <c r="V1598" s="25">
        <f t="shared" si="149"/>
        <v>41941.430196759262</v>
      </c>
    </row>
    <row r="1599" spans="1:22" ht="48" x14ac:dyDescent="0.2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3">
        <f t="shared" si="144"/>
        <v>0</v>
      </c>
      <c r="P1599" s="3" t="e">
        <f t="shared" si="145"/>
        <v>#DIV/0!</v>
      </c>
      <c r="Q1599" s="3" t="s">
        <v>8371</v>
      </c>
      <c r="R1599" s="3" t="s">
        <v>8378</v>
      </c>
      <c r="S1599" s="23">
        <f t="shared" si="146"/>
        <v>42603.354131944448</v>
      </c>
      <c r="T1599" s="23">
        <f t="shared" si="147"/>
        <v>42633.354131944448</v>
      </c>
      <c r="U1599" s="3">
        <f t="shared" si="148"/>
        <v>2016</v>
      </c>
      <c r="V1599" s="25">
        <f t="shared" si="149"/>
        <v>42603.354131944448</v>
      </c>
    </row>
    <row r="1600" spans="1:22" ht="64" x14ac:dyDescent="0.2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3">
        <f t="shared" si="144"/>
        <v>0.13</v>
      </c>
      <c r="P1600" s="3">
        <f t="shared" si="145"/>
        <v>1</v>
      </c>
      <c r="Q1600" s="3" t="s">
        <v>8371</v>
      </c>
      <c r="R1600" s="3" t="s">
        <v>8378</v>
      </c>
      <c r="S1600" s="23">
        <f t="shared" si="146"/>
        <v>42151.667337962965</v>
      </c>
      <c r="T1600" s="23">
        <f t="shared" si="147"/>
        <v>42211.667337962965</v>
      </c>
      <c r="U1600" s="3">
        <f t="shared" si="148"/>
        <v>2015</v>
      </c>
      <c r="V1600" s="25">
        <f t="shared" si="149"/>
        <v>42151.667337962965</v>
      </c>
    </row>
    <row r="1601" spans="1:22" ht="48" x14ac:dyDescent="0.2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3">
        <f t="shared" si="144"/>
        <v>0</v>
      </c>
      <c r="P1601" s="3" t="e">
        <f t="shared" si="145"/>
        <v>#DIV/0!</v>
      </c>
      <c r="Q1601" s="3" t="s">
        <v>8371</v>
      </c>
      <c r="R1601" s="3" t="s">
        <v>8378</v>
      </c>
      <c r="S1601" s="23">
        <f t="shared" si="146"/>
        <v>42438.53907407407</v>
      </c>
      <c r="T1601" s="23">
        <f t="shared" si="147"/>
        <v>42468.497407407413</v>
      </c>
      <c r="U1601" s="3">
        <f t="shared" si="148"/>
        <v>2016</v>
      </c>
      <c r="V1601" s="25">
        <f t="shared" si="149"/>
        <v>42438.53907407407</v>
      </c>
    </row>
    <row r="1602" spans="1:22" ht="48" x14ac:dyDescent="0.2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3">
        <f t="shared" si="144"/>
        <v>7.34</v>
      </c>
      <c r="P1602" s="3">
        <f t="shared" si="145"/>
        <v>40.78</v>
      </c>
      <c r="Q1602" s="3" t="s">
        <v>8371</v>
      </c>
      <c r="R1602" s="3" t="s">
        <v>8378</v>
      </c>
      <c r="S1602" s="23">
        <f t="shared" si="146"/>
        <v>41791.057314814818</v>
      </c>
      <c r="T1602" s="23">
        <f t="shared" si="147"/>
        <v>41835.21597222222</v>
      </c>
      <c r="U1602" s="3">
        <f t="shared" si="148"/>
        <v>2014</v>
      </c>
      <c r="V1602" s="25">
        <f t="shared" si="149"/>
        <v>41791.057314814818</v>
      </c>
    </row>
    <row r="1603" spans="1:22" ht="48" x14ac:dyDescent="0.2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3">
        <f t="shared" ref="O1603:O1666" si="150">ROUND((E1603/D1603)*100,2)</f>
        <v>108.25</v>
      </c>
      <c r="P1603" s="3">
        <f t="shared" ref="P1603:P1666" si="151">ROUND(E1603/L1603,2)</f>
        <v>48.33</v>
      </c>
      <c r="Q1603" s="3" t="s">
        <v>8371</v>
      </c>
      <c r="R1603" s="3" t="s">
        <v>8378</v>
      </c>
      <c r="S1603" s="23">
        <f t="shared" ref="S1603:S1666" si="152">(((J1603/60)/60)/24)+DATE(1970,1,1)</f>
        <v>40638.092974537038</v>
      </c>
      <c r="T1603" s="23">
        <f t="shared" ref="T1603:T1666" si="153">(((I1603/60)/60)/24)+DATE(1970,1,1)</f>
        <v>40668.092974537038</v>
      </c>
      <c r="U1603" s="3">
        <f t="shared" ref="U1603:U1666" si="154">YEAR(S1603)</f>
        <v>2011</v>
      </c>
      <c r="V1603" s="25">
        <f t="shared" ref="V1603:V1666" si="155">S1603</f>
        <v>40638.092974537038</v>
      </c>
    </row>
    <row r="1604" spans="1:22" ht="48" x14ac:dyDescent="0.2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3">
        <f t="shared" si="150"/>
        <v>100.17</v>
      </c>
      <c r="P1604" s="3">
        <f t="shared" si="151"/>
        <v>46.95</v>
      </c>
      <c r="Q1604" s="3" t="s">
        <v>8358</v>
      </c>
      <c r="R1604" s="3" t="s">
        <v>8359</v>
      </c>
      <c r="S1604" s="23">
        <f t="shared" si="152"/>
        <v>40788.297650462962</v>
      </c>
      <c r="T1604" s="23">
        <f t="shared" si="153"/>
        <v>40830.958333333336</v>
      </c>
      <c r="U1604" s="3">
        <f t="shared" si="154"/>
        <v>2011</v>
      </c>
      <c r="V1604" s="25">
        <f t="shared" si="155"/>
        <v>40788.297650462962</v>
      </c>
    </row>
    <row r="1605" spans="1:22" ht="32" x14ac:dyDescent="0.2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3">
        <f t="shared" si="150"/>
        <v>100.03</v>
      </c>
      <c r="P1605" s="3">
        <f t="shared" si="151"/>
        <v>66.69</v>
      </c>
      <c r="Q1605" s="3" t="s">
        <v>8358</v>
      </c>
      <c r="R1605" s="3" t="s">
        <v>8359</v>
      </c>
      <c r="S1605" s="23">
        <f t="shared" si="152"/>
        <v>40876.169664351852</v>
      </c>
      <c r="T1605" s="23">
        <f t="shared" si="153"/>
        <v>40936.169664351852</v>
      </c>
      <c r="U1605" s="3">
        <f t="shared" si="154"/>
        <v>2011</v>
      </c>
      <c r="V1605" s="25">
        <f t="shared" si="155"/>
        <v>40876.169664351852</v>
      </c>
    </row>
    <row r="1606" spans="1:22" ht="48" x14ac:dyDescent="0.2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3">
        <f t="shared" si="150"/>
        <v>122.11</v>
      </c>
      <c r="P1606" s="3">
        <f t="shared" si="151"/>
        <v>48.84</v>
      </c>
      <c r="Q1606" s="3" t="s">
        <v>8358</v>
      </c>
      <c r="R1606" s="3" t="s">
        <v>8359</v>
      </c>
      <c r="S1606" s="23">
        <f t="shared" si="152"/>
        <v>40945.845312500001</v>
      </c>
      <c r="T1606" s="23">
        <f t="shared" si="153"/>
        <v>40985.80364583333</v>
      </c>
      <c r="U1606" s="3">
        <f t="shared" si="154"/>
        <v>2012</v>
      </c>
      <c r="V1606" s="25">
        <f t="shared" si="155"/>
        <v>40945.845312500001</v>
      </c>
    </row>
    <row r="1607" spans="1:22" ht="48" x14ac:dyDescent="0.2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3">
        <f t="shared" si="150"/>
        <v>100.69</v>
      </c>
      <c r="P1607" s="3">
        <f t="shared" si="151"/>
        <v>137.31</v>
      </c>
      <c r="Q1607" s="3" t="s">
        <v>8358</v>
      </c>
      <c r="R1607" s="3" t="s">
        <v>8359</v>
      </c>
      <c r="S1607" s="23">
        <f t="shared" si="152"/>
        <v>40747.012881944444</v>
      </c>
      <c r="T1607" s="23">
        <f t="shared" si="153"/>
        <v>40756.291666666664</v>
      </c>
      <c r="U1607" s="3">
        <f t="shared" si="154"/>
        <v>2011</v>
      </c>
      <c r="V1607" s="25">
        <f t="shared" si="155"/>
        <v>40747.012881944444</v>
      </c>
    </row>
    <row r="1608" spans="1:22" ht="64" x14ac:dyDescent="0.2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3">
        <f t="shared" si="150"/>
        <v>101</v>
      </c>
      <c r="P1608" s="3">
        <f t="shared" si="151"/>
        <v>87.83</v>
      </c>
      <c r="Q1608" s="3" t="s">
        <v>8358</v>
      </c>
      <c r="R1608" s="3" t="s">
        <v>8359</v>
      </c>
      <c r="S1608" s="23">
        <f t="shared" si="152"/>
        <v>40536.111550925925</v>
      </c>
      <c r="T1608" s="23">
        <f t="shared" si="153"/>
        <v>40626.069884259261</v>
      </c>
      <c r="U1608" s="3">
        <f t="shared" si="154"/>
        <v>2010</v>
      </c>
      <c r="V1608" s="25">
        <f t="shared" si="155"/>
        <v>40536.111550925925</v>
      </c>
    </row>
    <row r="1609" spans="1:22" ht="48" x14ac:dyDescent="0.2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3">
        <f t="shared" si="150"/>
        <v>145.11000000000001</v>
      </c>
      <c r="P1609" s="3">
        <f t="shared" si="151"/>
        <v>70.790000000000006</v>
      </c>
      <c r="Q1609" s="3" t="s">
        <v>8358</v>
      </c>
      <c r="R1609" s="3" t="s">
        <v>8359</v>
      </c>
      <c r="S1609" s="23">
        <f t="shared" si="152"/>
        <v>41053.80846064815</v>
      </c>
      <c r="T1609" s="23">
        <f t="shared" si="153"/>
        <v>41074.80846064815</v>
      </c>
      <c r="U1609" s="3">
        <f t="shared" si="154"/>
        <v>2012</v>
      </c>
      <c r="V1609" s="25">
        <f t="shared" si="155"/>
        <v>41053.80846064815</v>
      </c>
    </row>
    <row r="1610" spans="1:22" ht="32" x14ac:dyDescent="0.2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3">
        <f t="shared" si="150"/>
        <v>101.25</v>
      </c>
      <c r="P1610" s="3">
        <f t="shared" si="151"/>
        <v>52.83</v>
      </c>
      <c r="Q1610" s="3" t="s">
        <v>8358</v>
      </c>
      <c r="R1610" s="3" t="s">
        <v>8359</v>
      </c>
      <c r="S1610" s="23">
        <f t="shared" si="152"/>
        <v>41607.83085648148</v>
      </c>
      <c r="T1610" s="23">
        <f t="shared" si="153"/>
        <v>41640.226388888892</v>
      </c>
      <c r="U1610" s="3">
        <f t="shared" si="154"/>
        <v>2013</v>
      </c>
      <c r="V1610" s="25">
        <f t="shared" si="155"/>
        <v>41607.83085648148</v>
      </c>
    </row>
    <row r="1611" spans="1:22" ht="48" x14ac:dyDescent="0.2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3">
        <f t="shared" si="150"/>
        <v>118.33</v>
      </c>
      <c r="P1611" s="3">
        <f t="shared" si="151"/>
        <v>443.75</v>
      </c>
      <c r="Q1611" s="3" t="s">
        <v>8358</v>
      </c>
      <c r="R1611" s="3" t="s">
        <v>8359</v>
      </c>
      <c r="S1611" s="23">
        <f t="shared" si="152"/>
        <v>40796.001261574071</v>
      </c>
      <c r="T1611" s="23">
        <f t="shared" si="153"/>
        <v>40849.333333333336</v>
      </c>
      <c r="U1611" s="3">
        <f t="shared" si="154"/>
        <v>2011</v>
      </c>
      <c r="V1611" s="25">
        <f t="shared" si="155"/>
        <v>40796.001261574071</v>
      </c>
    </row>
    <row r="1612" spans="1:22" ht="32" x14ac:dyDescent="0.2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3">
        <f t="shared" si="150"/>
        <v>271.85000000000002</v>
      </c>
      <c r="P1612" s="3">
        <f t="shared" si="151"/>
        <v>48.54</v>
      </c>
      <c r="Q1612" s="3" t="s">
        <v>8358</v>
      </c>
      <c r="R1612" s="3" t="s">
        <v>8359</v>
      </c>
      <c r="S1612" s="23">
        <f t="shared" si="152"/>
        <v>41228.924884259257</v>
      </c>
      <c r="T1612" s="23">
        <f t="shared" si="153"/>
        <v>41258.924884259257</v>
      </c>
      <c r="U1612" s="3">
        <f t="shared" si="154"/>
        <v>2012</v>
      </c>
      <c r="V1612" s="25">
        <f t="shared" si="155"/>
        <v>41228.924884259257</v>
      </c>
    </row>
    <row r="1613" spans="1:22" ht="18" x14ac:dyDescent="0.2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3">
        <f t="shared" si="150"/>
        <v>125.13</v>
      </c>
      <c r="P1613" s="3">
        <f t="shared" si="151"/>
        <v>37.07</v>
      </c>
      <c r="Q1613" s="3" t="s">
        <v>8358</v>
      </c>
      <c r="R1613" s="3" t="s">
        <v>8359</v>
      </c>
      <c r="S1613" s="23">
        <f t="shared" si="152"/>
        <v>41409.00037037037</v>
      </c>
      <c r="T1613" s="23">
        <f t="shared" si="153"/>
        <v>41430.00037037037</v>
      </c>
      <c r="U1613" s="3">
        <f t="shared" si="154"/>
        <v>2013</v>
      </c>
      <c r="V1613" s="25">
        <f t="shared" si="155"/>
        <v>41409.00037037037</v>
      </c>
    </row>
    <row r="1614" spans="1:22" ht="48" x14ac:dyDescent="0.2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3">
        <f t="shared" si="150"/>
        <v>110</v>
      </c>
      <c r="P1614" s="3">
        <f t="shared" si="151"/>
        <v>50</v>
      </c>
      <c r="Q1614" s="3" t="s">
        <v>8358</v>
      </c>
      <c r="R1614" s="3" t="s">
        <v>8359</v>
      </c>
      <c r="S1614" s="23">
        <f t="shared" si="152"/>
        <v>41246.874814814815</v>
      </c>
      <c r="T1614" s="23">
        <f t="shared" si="153"/>
        <v>41276.874814814815</v>
      </c>
      <c r="U1614" s="3">
        <f t="shared" si="154"/>
        <v>2012</v>
      </c>
      <c r="V1614" s="25">
        <f t="shared" si="155"/>
        <v>41246.874814814815</v>
      </c>
    </row>
    <row r="1615" spans="1:22" ht="48" x14ac:dyDescent="0.2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3">
        <f t="shared" si="150"/>
        <v>101.5</v>
      </c>
      <c r="P1615" s="3">
        <f t="shared" si="151"/>
        <v>39.04</v>
      </c>
      <c r="Q1615" s="3" t="s">
        <v>8358</v>
      </c>
      <c r="R1615" s="3" t="s">
        <v>8359</v>
      </c>
      <c r="S1615" s="23">
        <f t="shared" si="152"/>
        <v>41082.069467592592</v>
      </c>
      <c r="T1615" s="23">
        <f t="shared" si="153"/>
        <v>41112.069467592592</v>
      </c>
      <c r="U1615" s="3">
        <f t="shared" si="154"/>
        <v>2012</v>
      </c>
      <c r="V1615" s="25">
        <f t="shared" si="155"/>
        <v>41082.069467592592</v>
      </c>
    </row>
    <row r="1616" spans="1:22" ht="48" x14ac:dyDescent="0.2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3">
        <f t="shared" si="150"/>
        <v>102.7</v>
      </c>
      <c r="P1616" s="3">
        <f t="shared" si="151"/>
        <v>66.69</v>
      </c>
      <c r="Q1616" s="3" t="s">
        <v>8358</v>
      </c>
      <c r="R1616" s="3" t="s">
        <v>8359</v>
      </c>
      <c r="S1616" s="23">
        <f t="shared" si="152"/>
        <v>41794.981122685182</v>
      </c>
      <c r="T1616" s="23">
        <f t="shared" si="153"/>
        <v>41854.708333333336</v>
      </c>
      <c r="U1616" s="3">
        <f t="shared" si="154"/>
        <v>2014</v>
      </c>
      <c r="V1616" s="25">
        <f t="shared" si="155"/>
        <v>41794.981122685182</v>
      </c>
    </row>
    <row r="1617" spans="1:22" ht="48" x14ac:dyDescent="0.2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3">
        <f t="shared" si="150"/>
        <v>114.13</v>
      </c>
      <c r="P1617" s="3">
        <f t="shared" si="151"/>
        <v>67.13</v>
      </c>
      <c r="Q1617" s="3" t="s">
        <v>8358</v>
      </c>
      <c r="R1617" s="3" t="s">
        <v>8359</v>
      </c>
      <c r="S1617" s="23">
        <f t="shared" si="152"/>
        <v>40845.050879629627</v>
      </c>
      <c r="T1617" s="23">
        <f t="shared" si="153"/>
        <v>40890.092546296299</v>
      </c>
      <c r="U1617" s="3">
        <f t="shared" si="154"/>
        <v>2011</v>
      </c>
      <c r="V1617" s="25">
        <f t="shared" si="155"/>
        <v>40845.050879629627</v>
      </c>
    </row>
    <row r="1618" spans="1:22" ht="48" x14ac:dyDescent="0.2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3">
        <f t="shared" si="150"/>
        <v>104.2</v>
      </c>
      <c r="P1618" s="3">
        <f t="shared" si="151"/>
        <v>66.37</v>
      </c>
      <c r="Q1618" s="3" t="s">
        <v>8358</v>
      </c>
      <c r="R1618" s="3" t="s">
        <v>8359</v>
      </c>
      <c r="S1618" s="23">
        <f t="shared" si="152"/>
        <v>41194.715520833335</v>
      </c>
      <c r="T1618" s="23">
        <f t="shared" si="153"/>
        <v>41235.916666666664</v>
      </c>
      <c r="U1618" s="3">
        <f t="shared" si="154"/>
        <v>2012</v>
      </c>
      <c r="V1618" s="25">
        <f t="shared" si="155"/>
        <v>41194.715520833335</v>
      </c>
    </row>
    <row r="1619" spans="1:22" ht="32" x14ac:dyDescent="0.2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3">
        <f t="shared" si="150"/>
        <v>145.86000000000001</v>
      </c>
      <c r="P1619" s="3">
        <f t="shared" si="151"/>
        <v>64.62</v>
      </c>
      <c r="Q1619" s="3" t="s">
        <v>8358</v>
      </c>
      <c r="R1619" s="3" t="s">
        <v>8359</v>
      </c>
      <c r="S1619" s="23">
        <f t="shared" si="152"/>
        <v>41546.664212962962</v>
      </c>
      <c r="T1619" s="23">
        <f t="shared" si="153"/>
        <v>41579.791666666664</v>
      </c>
      <c r="U1619" s="3">
        <f t="shared" si="154"/>
        <v>2013</v>
      </c>
      <c r="V1619" s="25">
        <f t="shared" si="155"/>
        <v>41546.664212962962</v>
      </c>
    </row>
    <row r="1620" spans="1:22" ht="48" x14ac:dyDescent="0.2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3">
        <f t="shared" si="150"/>
        <v>105.07</v>
      </c>
      <c r="P1620" s="3">
        <f t="shared" si="151"/>
        <v>58.37</v>
      </c>
      <c r="Q1620" s="3" t="s">
        <v>8358</v>
      </c>
      <c r="R1620" s="3" t="s">
        <v>8359</v>
      </c>
      <c r="S1620" s="23">
        <f t="shared" si="152"/>
        <v>41301.654340277775</v>
      </c>
      <c r="T1620" s="23">
        <f t="shared" si="153"/>
        <v>41341.654340277775</v>
      </c>
      <c r="U1620" s="3">
        <f t="shared" si="154"/>
        <v>2013</v>
      </c>
      <c r="V1620" s="25">
        <f t="shared" si="155"/>
        <v>41301.654340277775</v>
      </c>
    </row>
    <row r="1621" spans="1:22" ht="48" x14ac:dyDescent="0.2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3">
        <f t="shared" si="150"/>
        <v>133.33000000000001</v>
      </c>
      <c r="P1621" s="3">
        <f t="shared" si="151"/>
        <v>86.96</v>
      </c>
      <c r="Q1621" s="3" t="s">
        <v>8358</v>
      </c>
      <c r="R1621" s="3" t="s">
        <v>8359</v>
      </c>
      <c r="S1621" s="23">
        <f t="shared" si="152"/>
        <v>41876.18618055556</v>
      </c>
      <c r="T1621" s="23">
        <f t="shared" si="153"/>
        <v>41897.18618055556</v>
      </c>
      <c r="U1621" s="3">
        <f t="shared" si="154"/>
        <v>2014</v>
      </c>
      <c r="V1621" s="25">
        <f t="shared" si="155"/>
        <v>41876.18618055556</v>
      </c>
    </row>
    <row r="1622" spans="1:22" ht="32" x14ac:dyDescent="0.2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3">
        <f t="shared" si="150"/>
        <v>113</v>
      </c>
      <c r="P1622" s="3">
        <f t="shared" si="151"/>
        <v>66.47</v>
      </c>
      <c r="Q1622" s="3" t="s">
        <v>8358</v>
      </c>
      <c r="R1622" s="3" t="s">
        <v>8359</v>
      </c>
      <c r="S1622" s="23">
        <f t="shared" si="152"/>
        <v>41321.339583333334</v>
      </c>
      <c r="T1622" s="23">
        <f t="shared" si="153"/>
        <v>41328.339583333334</v>
      </c>
      <c r="U1622" s="3">
        <f t="shared" si="154"/>
        <v>2013</v>
      </c>
      <c r="V1622" s="25">
        <f t="shared" si="155"/>
        <v>41321.339583333334</v>
      </c>
    </row>
    <row r="1623" spans="1:22" ht="48" x14ac:dyDescent="0.2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3">
        <f t="shared" si="150"/>
        <v>121.2</v>
      </c>
      <c r="P1623" s="3">
        <f t="shared" si="151"/>
        <v>163.78</v>
      </c>
      <c r="Q1623" s="3" t="s">
        <v>8358</v>
      </c>
      <c r="R1623" s="3" t="s">
        <v>8359</v>
      </c>
      <c r="S1623" s="23">
        <f t="shared" si="152"/>
        <v>41003.60665509259</v>
      </c>
      <c r="T1623" s="23">
        <f t="shared" si="153"/>
        <v>41057.165972222225</v>
      </c>
      <c r="U1623" s="3">
        <f t="shared" si="154"/>
        <v>2012</v>
      </c>
      <c r="V1623" s="25">
        <f t="shared" si="155"/>
        <v>41003.60665509259</v>
      </c>
    </row>
    <row r="1624" spans="1:22" ht="48" x14ac:dyDescent="0.2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3">
        <f t="shared" si="150"/>
        <v>101.72</v>
      </c>
      <c r="P1624" s="3">
        <f t="shared" si="151"/>
        <v>107.98</v>
      </c>
      <c r="Q1624" s="3" t="s">
        <v>8358</v>
      </c>
      <c r="R1624" s="3" t="s">
        <v>8359</v>
      </c>
      <c r="S1624" s="23">
        <f t="shared" si="152"/>
        <v>41950.29483796296</v>
      </c>
      <c r="T1624" s="23">
        <f t="shared" si="153"/>
        <v>41990.332638888889</v>
      </c>
      <c r="U1624" s="3">
        <f t="shared" si="154"/>
        <v>2014</v>
      </c>
      <c r="V1624" s="25">
        <f t="shared" si="155"/>
        <v>41950.29483796296</v>
      </c>
    </row>
    <row r="1625" spans="1:22" ht="48" x14ac:dyDescent="0.2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3">
        <f t="shared" si="150"/>
        <v>101.07</v>
      </c>
      <c r="P1625" s="3">
        <f t="shared" si="151"/>
        <v>42.11</v>
      </c>
      <c r="Q1625" s="3" t="s">
        <v>8358</v>
      </c>
      <c r="R1625" s="3" t="s">
        <v>8359</v>
      </c>
      <c r="S1625" s="23">
        <f t="shared" si="152"/>
        <v>41453.688530092593</v>
      </c>
      <c r="T1625" s="23">
        <f t="shared" si="153"/>
        <v>41513.688530092593</v>
      </c>
      <c r="U1625" s="3">
        <f t="shared" si="154"/>
        <v>2013</v>
      </c>
      <c r="V1625" s="25">
        <f t="shared" si="155"/>
        <v>41453.688530092593</v>
      </c>
    </row>
    <row r="1626" spans="1:22" ht="48" x14ac:dyDescent="0.2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3">
        <f t="shared" si="150"/>
        <v>118</v>
      </c>
      <c r="P1626" s="3">
        <f t="shared" si="151"/>
        <v>47.2</v>
      </c>
      <c r="Q1626" s="3" t="s">
        <v>8358</v>
      </c>
      <c r="R1626" s="3" t="s">
        <v>8359</v>
      </c>
      <c r="S1626" s="23">
        <f t="shared" si="152"/>
        <v>41243.367303240739</v>
      </c>
      <c r="T1626" s="23">
        <f t="shared" si="153"/>
        <v>41283.367303240739</v>
      </c>
      <c r="U1626" s="3">
        <f t="shared" si="154"/>
        <v>2012</v>
      </c>
      <c r="V1626" s="25">
        <f t="shared" si="155"/>
        <v>41243.367303240739</v>
      </c>
    </row>
    <row r="1627" spans="1:22" ht="64" x14ac:dyDescent="0.2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3">
        <f t="shared" si="150"/>
        <v>155.33000000000001</v>
      </c>
      <c r="P1627" s="3">
        <f t="shared" si="151"/>
        <v>112.02</v>
      </c>
      <c r="Q1627" s="3" t="s">
        <v>8358</v>
      </c>
      <c r="R1627" s="3" t="s">
        <v>8359</v>
      </c>
      <c r="S1627" s="23">
        <f t="shared" si="152"/>
        <v>41135.699687500004</v>
      </c>
      <c r="T1627" s="23">
        <f t="shared" si="153"/>
        <v>41163.699687500004</v>
      </c>
      <c r="U1627" s="3">
        <f t="shared" si="154"/>
        <v>2012</v>
      </c>
      <c r="V1627" s="25">
        <f t="shared" si="155"/>
        <v>41135.699687500004</v>
      </c>
    </row>
    <row r="1628" spans="1:22" ht="48" x14ac:dyDescent="0.2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3">
        <f t="shared" si="150"/>
        <v>101.19</v>
      </c>
      <c r="P1628" s="3">
        <f t="shared" si="151"/>
        <v>74.95</v>
      </c>
      <c r="Q1628" s="3" t="s">
        <v>8358</v>
      </c>
      <c r="R1628" s="3" t="s">
        <v>8359</v>
      </c>
      <c r="S1628" s="23">
        <f t="shared" si="152"/>
        <v>41579.847997685189</v>
      </c>
      <c r="T1628" s="23">
        <f t="shared" si="153"/>
        <v>41609.889664351853</v>
      </c>
      <c r="U1628" s="3">
        <f t="shared" si="154"/>
        <v>2013</v>
      </c>
      <c r="V1628" s="25">
        <f t="shared" si="155"/>
        <v>41579.847997685189</v>
      </c>
    </row>
    <row r="1629" spans="1:22" ht="48" x14ac:dyDescent="0.2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3">
        <f t="shared" si="150"/>
        <v>117</v>
      </c>
      <c r="P1629" s="3">
        <f t="shared" si="151"/>
        <v>61.58</v>
      </c>
      <c r="Q1629" s="3" t="s">
        <v>8358</v>
      </c>
      <c r="R1629" s="3" t="s">
        <v>8359</v>
      </c>
      <c r="S1629" s="23">
        <f t="shared" si="152"/>
        <v>41205.707048611112</v>
      </c>
      <c r="T1629" s="23">
        <f t="shared" si="153"/>
        <v>41239.207638888889</v>
      </c>
      <c r="U1629" s="3">
        <f t="shared" si="154"/>
        <v>2012</v>
      </c>
      <c r="V1629" s="25">
        <f t="shared" si="155"/>
        <v>41205.707048611112</v>
      </c>
    </row>
    <row r="1630" spans="1:22" ht="32" x14ac:dyDescent="0.2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3">
        <f t="shared" si="150"/>
        <v>100.93</v>
      </c>
      <c r="P1630" s="3">
        <f t="shared" si="151"/>
        <v>45.88</v>
      </c>
      <c r="Q1630" s="3" t="s">
        <v>8358</v>
      </c>
      <c r="R1630" s="3" t="s">
        <v>8359</v>
      </c>
      <c r="S1630" s="23">
        <f t="shared" si="152"/>
        <v>41774.737060185187</v>
      </c>
      <c r="T1630" s="23">
        <f t="shared" si="153"/>
        <v>41807.737060185187</v>
      </c>
      <c r="U1630" s="3">
        <f t="shared" si="154"/>
        <v>2014</v>
      </c>
      <c r="V1630" s="25">
        <f t="shared" si="155"/>
        <v>41774.737060185187</v>
      </c>
    </row>
    <row r="1631" spans="1:22" ht="32" x14ac:dyDescent="0.2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3">
        <f t="shared" si="150"/>
        <v>103.67</v>
      </c>
      <c r="P1631" s="3">
        <f t="shared" si="151"/>
        <v>75.849999999999994</v>
      </c>
      <c r="Q1631" s="3" t="s">
        <v>8358</v>
      </c>
      <c r="R1631" s="3" t="s">
        <v>8359</v>
      </c>
      <c r="S1631" s="23">
        <f t="shared" si="152"/>
        <v>41645.867280092592</v>
      </c>
      <c r="T1631" s="23">
        <f t="shared" si="153"/>
        <v>41690.867280092592</v>
      </c>
      <c r="U1631" s="3">
        <f t="shared" si="154"/>
        <v>2014</v>
      </c>
      <c r="V1631" s="25">
        <f t="shared" si="155"/>
        <v>41645.867280092592</v>
      </c>
    </row>
    <row r="1632" spans="1:22" ht="48" x14ac:dyDescent="0.2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3">
        <f t="shared" si="150"/>
        <v>265.25</v>
      </c>
      <c r="P1632" s="3">
        <f t="shared" si="151"/>
        <v>84.21</v>
      </c>
      <c r="Q1632" s="3" t="s">
        <v>8358</v>
      </c>
      <c r="R1632" s="3" t="s">
        <v>8359</v>
      </c>
      <c r="S1632" s="23">
        <f t="shared" si="152"/>
        <v>40939.837673611109</v>
      </c>
      <c r="T1632" s="23">
        <f t="shared" si="153"/>
        <v>40970.290972222225</v>
      </c>
      <c r="U1632" s="3">
        <f t="shared" si="154"/>
        <v>2012</v>
      </c>
      <c r="V1632" s="25">
        <f t="shared" si="155"/>
        <v>40939.837673611109</v>
      </c>
    </row>
    <row r="1633" spans="1:22" ht="48" x14ac:dyDescent="0.2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3">
        <f t="shared" si="150"/>
        <v>155.91</v>
      </c>
      <c r="P1633" s="3">
        <f t="shared" si="151"/>
        <v>117.23</v>
      </c>
      <c r="Q1633" s="3" t="s">
        <v>8358</v>
      </c>
      <c r="R1633" s="3" t="s">
        <v>8359</v>
      </c>
      <c r="S1633" s="23">
        <f t="shared" si="152"/>
        <v>41164.859502314815</v>
      </c>
      <c r="T1633" s="23">
        <f t="shared" si="153"/>
        <v>41194.859502314815</v>
      </c>
      <c r="U1633" s="3">
        <f t="shared" si="154"/>
        <v>2012</v>
      </c>
      <c r="V1633" s="25">
        <f t="shared" si="155"/>
        <v>41164.859502314815</v>
      </c>
    </row>
    <row r="1634" spans="1:22" ht="48" x14ac:dyDescent="0.2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3">
        <f t="shared" si="150"/>
        <v>101.63</v>
      </c>
      <c r="P1634" s="3">
        <f t="shared" si="151"/>
        <v>86.49</v>
      </c>
      <c r="Q1634" s="3" t="s">
        <v>8358</v>
      </c>
      <c r="R1634" s="3" t="s">
        <v>8359</v>
      </c>
      <c r="S1634" s="23">
        <f t="shared" si="152"/>
        <v>40750.340902777774</v>
      </c>
      <c r="T1634" s="23">
        <f t="shared" si="153"/>
        <v>40810.340902777774</v>
      </c>
      <c r="U1634" s="3">
        <f t="shared" si="154"/>
        <v>2011</v>
      </c>
      <c r="V1634" s="25">
        <f t="shared" si="155"/>
        <v>40750.340902777774</v>
      </c>
    </row>
    <row r="1635" spans="1:22" ht="48" x14ac:dyDescent="0.2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3">
        <f t="shared" si="150"/>
        <v>100</v>
      </c>
      <c r="P1635" s="3">
        <f t="shared" si="151"/>
        <v>172.41</v>
      </c>
      <c r="Q1635" s="3" t="s">
        <v>8358</v>
      </c>
      <c r="R1635" s="3" t="s">
        <v>8359</v>
      </c>
      <c r="S1635" s="23">
        <f t="shared" si="152"/>
        <v>40896.883750000001</v>
      </c>
      <c r="T1635" s="23">
        <f t="shared" si="153"/>
        <v>40924.208333333336</v>
      </c>
      <c r="U1635" s="3">
        <f t="shared" si="154"/>
        <v>2011</v>
      </c>
      <c r="V1635" s="25">
        <f t="shared" si="155"/>
        <v>40896.883750000001</v>
      </c>
    </row>
    <row r="1636" spans="1:22" ht="48" x14ac:dyDescent="0.2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3">
        <f t="shared" si="150"/>
        <v>100.5</v>
      </c>
      <c r="P1636" s="3">
        <f t="shared" si="151"/>
        <v>62.81</v>
      </c>
      <c r="Q1636" s="3" t="s">
        <v>8358</v>
      </c>
      <c r="R1636" s="3" t="s">
        <v>8359</v>
      </c>
      <c r="S1636" s="23">
        <f t="shared" si="152"/>
        <v>40658.189826388887</v>
      </c>
      <c r="T1636" s="23">
        <f t="shared" si="153"/>
        <v>40696.249305555553</v>
      </c>
      <c r="U1636" s="3">
        <f t="shared" si="154"/>
        <v>2011</v>
      </c>
      <c r="V1636" s="25">
        <f t="shared" si="155"/>
        <v>40658.189826388887</v>
      </c>
    </row>
    <row r="1637" spans="1:22" ht="64" x14ac:dyDescent="0.2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3">
        <f t="shared" si="150"/>
        <v>125.3</v>
      </c>
      <c r="P1637" s="3">
        <f t="shared" si="151"/>
        <v>67.73</v>
      </c>
      <c r="Q1637" s="3" t="s">
        <v>8358</v>
      </c>
      <c r="R1637" s="3" t="s">
        <v>8359</v>
      </c>
      <c r="S1637" s="23">
        <f t="shared" si="152"/>
        <v>42502.868761574078</v>
      </c>
      <c r="T1637" s="23">
        <f t="shared" si="153"/>
        <v>42562.868761574078</v>
      </c>
      <c r="U1637" s="3">
        <f t="shared" si="154"/>
        <v>2016</v>
      </c>
      <c r="V1637" s="25">
        <f t="shared" si="155"/>
        <v>42502.868761574078</v>
      </c>
    </row>
    <row r="1638" spans="1:22" ht="48" x14ac:dyDescent="0.2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3">
        <f t="shared" si="150"/>
        <v>103.56</v>
      </c>
      <c r="P1638" s="3">
        <f t="shared" si="151"/>
        <v>53.56</v>
      </c>
      <c r="Q1638" s="3" t="s">
        <v>8358</v>
      </c>
      <c r="R1638" s="3" t="s">
        <v>8359</v>
      </c>
      <c r="S1638" s="23">
        <f t="shared" si="152"/>
        <v>40663.08666666667</v>
      </c>
      <c r="T1638" s="23">
        <f t="shared" si="153"/>
        <v>40706.166666666664</v>
      </c>
      <c r="U1638" s="3">
        <f t="shared" si="154"/>
        <v>2011</v>
      </c>
      <c r="V1638" s="25">
        <f t="shared" si="155"/>
        <v>40663.08666666667</v>
      </c>
    </row>
    <row r="1639" spans="1:22" ht="48" x14ac:dyDescent="0.2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3">
        <f t="shared" si="150"/>
        <v>103.8</v>
      </c>
      <c r="P1639" s="3">
        <f t="shared" si="151"/>
        <v>34.6</v>
      </c>
      <c r="Q1639" s="3" t="s">
        <v>8358</v>
      </c>
      <c r="R1639" s="3" t="s">
        <v>8359</v>
      </c>
      <c r="S1639" s="23">
        <f t="shared" si="152"/>
        <v>40122.751620370371</v>
      </c>
      <c r="T1639" s="23">
        <f t="shared" si="153"/>
        <v>40178.98541666667</v>
      </c>
      <c r="U1639" s="3">
        <f t="shared" si="154"/>
        <v>2009</v>
      </c>
      <c r="V1639" s="25">
        <f t="shared" si="155"/>
        <v>40122.751620370371</v>
      </c>
    </row>
    <row r="1640" spans="1:22" ht="32" x14ac:dyDescent="0.2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3">
        <f t="shared" si="150"/>
        <v>105</v>
      </c>
      <c r="P1640" s="3">
        <f t="shared" si="151"/>
        <v>38.89</v>
      </c>
      <c r="Q1640" s="3" t="s">
        <v>8358</v>
      </c>
      <c r="R1640" s="3" t="s">
        <v>8359</v>
      </c>
      <c r="S1640" s="23">
        <f t="shared" si="152"/>
        <v>41288.68712962963</v>
      </c>
      <c r="T1640" s="23">
        <f t="shared" si="153"/>
        <v>41333.892361111109</v>
      </c>
      <c r="U1640" s="3">
        <f t="shared" si="154"/>
        <v>2013</v>
      </c>
      <c r="V1640" s="25">
        <f t="shared" si="155"/>
        <v>41288.68712962963</v>
      </c>
    </row>
    <row r="1641" spans="1:22" ht="48" x14ac:dyDescent="0.2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3">
        <f t="shared" si="150"/>
        <v>100</v>
      </c>
      <c r="P1641" s="3">
        <f t="shared" si="151"/>
        <v>94.74</v>
      </c>
      <c r="Q1641" s="3" t="s">
        <v>8358</v>
      </c>
      <c r="R1641" s="3" t="s">
        <v>8359</v>
      </c>
      <c r="S1641" s="23">
        <f t="shared" si="152"/>
        <v>40941.652372685188</v>
      </c>
      <c r="T1641" s="23">
        <f t="shared" si="153"/>
        <v>40971.652372685188</v>
      </c>
      <c r="U1641" s="3">
        <f t="shared" si="154"/>
        <v>2012</v>
      </c>
      <c r="V1641" s="25">
        <f t="shared" si="155"/>
        <v>40941.652372685188</v>
      </c>
    </row>
    <row r="1642" spans="1:22" ht="48" x14ac:dyDescent="0.2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3">
        <f t="shared" si="150"/>
        <v>169.86</v>
      </c>
      <c r="P1642" s="3">
        <f t="shared" si="151"/>
        <v>39.97</v>
      </c>
      <c r="Q1642" s="3" t="s">
        <v>8358</v>
      </c>
      <c r="R1642" s="3" t="s">
        <v>8359</v>
      </c>
      <c r="S1642" s="23">
        <f t="shared" si="152"/>
        <v>40379.23096064815</v>
      </c>
      <c r="T1642" s="23">
        <f t="shared" si="153"/>
        <v>40393.082638888889</v>
      </c>
      <c r="U1642" s="3">
        <f t="shared" si="154"/>
        <v>2010</v>
      </c>
      <c r="V1642" s="25">
        <f t="shared" si="155"/>
        <v>40379.23096064815</v>
      </c>
    </row>
    <row r="1643" spans="1:22" ht="32" x14ac:dyDescent="0.2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3">
        <f t="shared" si="150"/>
        <v>101.4</v>
      </c>
      <c r="P1643" s="3">
        <f t="shared" si="151"/>
        <v>97.5</v>
      </c>
      <c r="Q1643" s="3" t="s">
        <v>8358</v>
      </c>
      <c r="R1643" s="3" t="s">
        <v>8359</v>
      </c>
      <c r="S1643" s="23">
        <f t="shared" si="152"/>
        <v>41962.596574074079</v>
      </c>
      <c r="T1643" s="23">
        <f t="shared" si="153"/>
        <v>41992.596574074079</v>
      </c>
      <c r="U1643" s="3">
        <f t="shared" si="154"/>
        <v>2014</v>
      </c>
      <c r="V1643" s="25">
        <f t="shared" si="155"/>
        <v>41962.596574074079</v>
      </c>
    </row>
    <row r="1644" spans="1:22" ht="48" x14ac:dyDescent="0.2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3">
        <f t="shared" si="150"/>
        <v>100</v>
      </c>
      <c r="P1644" s="3">
        <f t="shared" si="151"/>
        <v>42.86</v>
      </c>
      <c r="Q1644" s="3" t="s">
        <v>8358</v>
      </c>
      <c r="R1644" s="3" t="s">
        <v>8379</v>
      </c>
      <c r="S1644" s="23">
        <f t="shared" si="152"/>
        <v>40688.024618055555</v>
      </c>
      <c r="T1644" s="23">
        <f t="shared" si="153"/>
        <v>40708.024618055555</v>
      </c>
      <c r="U1644" s="3">
        <f t="shared" si="154"/>
        <v>2011</v>
      </c>
      <c r="V1644" s="25">
        <f t="shared" si="155"/>
        <v>40688.024618055555</v>
      </c>
    </row>
    <row r="1645" spans="1:22" ht="32" x14ac:dyDescent="0.2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3">
        <f t="shared" si="150"/>
        <v>124.7</v>
      </c>
      <c r="P1645" s="3">
        <f t="shared" si="151"/>
        <v>168.51</v>
      </c>
      <c r="Q1645" s="3" t="s">
        <v>8358</v>
      </c>
      <c r="R1645" s="3" t="s">
        <v>8379</v>
      </c>
      <c r="S1645" s="23">
        <f t="shared" si="152"/>
        <v>41146.824212962965</v>
      </c>
      <c r="T1645" s="23">
        <f t="shared" si="153"/>
        <v>41176.824212962965</v>
      </c>
      <c r="U1645" s="3">
        <f t="shared" si="154"/>
        <v>2012</v>
      </c>
      <c r="V1645" s="25">
        <f t="shared" si="155"/>
        <v>41146.824212962965</v>
      </c>
    </row>
    <row r="1646" spans="1:22" ht="48" x14ac:dyDescent="0.2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3">
        <f t="shared" si="150"/>
        <v>109.5</v>
      </c>
      <c r="P1646" s="3">
        <f t="shared" si="151"/>
        <v>85.55</v>
      </c>
      <c r="Q1646" s="3" t="s">
        <v>8358</v>
      </c>
      <c r="R1646" s="3" t="s">
        <v>8379</v>
      </c>
      <c r="S1646" s="23">
        <f t="shared" si="152"/>
        <v>41175.05972222222</v>
      </c>
      <c r="T1646" s="23">
        <f t="shared" si="153"/>
        <v>41235.101388888892</v>
      </c>
      <c r="U1646" s="3">
        <f t="shared" si="154"/>
        <v>2012</v>
      </c>
      <c r="V1646" s="25">
        <f t="shared" si="155"/>
        <v>41175.05972222222</v>
      </c>
    </row>
    <row r="1647" spans="1:22" ht="48" x14ac:dyDescent="0.2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3">
        <f t="shared" si="150"/>
        <v>110.8</v>
      </c>
      <c r="P1647" s="3">
        <f t="shared" si="151"/>
        <v>554</v>
      </c>
      <c r="Q1647" s="3" t="s">
        <v>8358</v>
      </c>
      <c r="R1647" s="3" t="s">
        <v>8379</v>
      </c>
      <c r="S1647" s="23">
        <f t="shared" si="152"/>
        <v>41521.617361111108</v>
      </c>
      <c r="T1647" s="23">
        <f t="shared" si="153"/>
        <v>41535.617361111108</v>
      </c>
      <c r="U1647" s="3">
        <f t="shared" si="154"/>
        <v>2013</v>
      </c>
      <c r="V1647" s="25">
        <f t="shared" si="155"/>
        <v>41521.617361111108</v>
      </c>
    </row>
    <row r="1648" spans="1:22" ht="64" x14ac:dyDescent="0.2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3">
        <f t="shared" si="150"/>
        <v>110.2</v>
      </c>
      <c r="P1648" s="3">
        <f t="shared" si="151"/>
        <v>26.55</v>
      </c>
      <c r="Q1648" s="3" t="s">
        <v>8358</v>
      </c>
      <c r="R1648" s="3" t="s">
        <v>8379</v>
      </c>
      <c r="S1648" s="23">
        <f t="shared" si="152"/>
        <v>41833.450266203705</v>
      </c>
      <c r="T1648" s="23">
        <f t="shared" si="153"/>
        <v>41865.757638888892</v>
      </c>
      <c r="U1648" s="3">
        <f t="shared" si="154"/>
        <v>2014</v>
      </c>
      <c r="V1648" s="25">
        <f t="shared" si="155"/>
        <v>41833.450266203705</v>
      </c>
    </row>
    <row r="1649" spans="1:22" ht="48" x14ac:dyDescent="0.2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3">
        <f t="shared" si="150"/>
        <v>104.72</v>
      </c>
      <c r="P1649" s="3">
        <f t="shared" si="151"/>
        <v>113.83</v>
      </c>
      <c r="Q1649" s="3" t="s">
        <v>8358</v>
      </c>
      <c r="R1649" s="3" t="s">
        <v>8379</v>
      </c>
      <c r="S1649" s="23">
        <f t="shared" si="152"/>
        <v>41039.409456018519</v>
      </c>
      <c r="T1649" s="23">
        <f t="shared" si="153"/>
        <v>41069.409456018519</v>
      </c>
      <c r="U1649" s="3">
        <f t="shared" si="154"/>
        <v>2012</v>
      </c>
      <c r="V1649" s="25">
        <f t="shared" si="155"/>
        <v>41039.409456018519</v>
      </c>
    </row>
    <row r="1650" spans="1:22" ht="48" x14ac:dyDescent="0.2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3">
        <f t="shared" si="150"/>
        <v>125.26</v>
      </c>
      <c r="P1650" s="3">
        <f t="shared" si="151"/>
        <v>32.01</v>
      </c>
      <c r="Q1650" s="3" t="s">
        <v>8358</v>
      </c>
      <c r="R1650" s="3" t="s">
        <v>8379</v>
      </c>
      <c r="S1650" s="23">
        <f t="shared" si="152"/>
        <v>40592.704652777778</v>
      </c>
      <c r="T1650" s="23">
        <f t="shared" si="153"/>
        <v>40622.662986111114</v>
      </c>
      <c r="U1650" s="3">
        <f t="shared" si="154"/>
        <v>2011</v>
      </c>
      <c r="V1650" s="25">
        <f t="shared" si="155"/>
        <v>40592.704652777778</v>
      </c>
    </row>
    <row r="1651" spans="1:22" ht="48" x14ac:dyDescent="0.2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3">
        <f t="shared" si="150"/>
        <v>100.59</v>
      </c>
      <c r="P1651" s="3">
        <f t="shared" si="151"/>
        <v>47.19</v>
      </c>
      <c r="Q1651" s="3" t="s">
        <v>8358</v>
      </c>
      <c r="R1651" s="3" t="s">
        <v>8379</v>
      </c>
      <c r="S1651" s="23">
        <f t="shared" si="152"/>
        <v>41737.684664351851</v>
      </c>
      <c r="T1651" s="23">
        <f t="shared" si="153"/>
        <v>41782.684664351851</v>
      </c>
      <c r="U1651" s="3">
        <f t="shared" si="154"/>
        <v>2014</v>
      </c>
      <c r="V1651" s="25">
        <f t="shared" si="155"/>
        <v>41737.684664351851</v>
      </c>
    </row>
    <row r="1652" spans="1:22" ht="48" x14ac:dyDescent="0.2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3">
        <f t="shared" si="150"/>
        <v>141.55000000000001</v>
      </c>
      <c r="P1652" s="3">
        <f t="shared" si="151"/>
        <v>88.47</v>
      </c>
      <c r="Q1652" s="3" t="s">
        <v>8358</v>
      </c>
      <c r="R1652" s="3" t="s">
        <v>8379</v>
      </c>
      <c r="S1652" s="23">
        <f t="shared" si="152"/>
        <v>41526.435613425929</v>
      </c>
      <c r="T1652" s="23">
        <f t="shared" si="153"/>
        <v>41556.435613425929</v>
      </c>
      <c r="U1652" s="3">
        <f t="shared" si="154"/>
        <v>2013</v>
      </c>
      <c r="V1652" s="25">
        <f t="shared" si="155"/>
        <v>41526.435613425929</v>
      </c>
    </row>
    <row r="1653" spans="1:22" ht="48" x14ac:dyDescent="0.2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3">
        <f t="shared" si="150"/>
        <v>100.75</v>
      </c>
      <c r="P1653" s="3">
        <f t="shared" si="151"/>
        <v>100.75</v>
      </c>
      <c r="Q1653" s="3" t="s">
        <v>8358</v>
      </c>
      <c r="R1653" s="3" t="s">
        <v>8379</v>
      </c>
      <c r="S1653" s="23">
        <f t="shared" si="152"/>
        <v>40625.900694444441</v>
      </c>
      <c r="T1653" s="23">
        <f t="shared" si="153"/>
        <v>40659.290972222225</v>
      </c>
      <c r="U1653" s="3">
        <f t="shared" si="154"/>
        <v>2011</v>
      </c>
      <c r="V1653" s="25">
        <f t="shared" si="155"/>
        <v>40625.900694444441</v>
      </c>
    </row>
    <row r="1654" spans="1:22" ht="48" x14ac:dyDescent="0.2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3">
        <f t="shared" si="150"/>
        <v>100.67</v>
      </c>
      <c r="P1654" s="3">
        <f t="shared" si="151"/>
        <v>64.709999999999994</v>
      </c>
      <c r="Q1654" s="3" t="s">
        <v>8358</v>
      </c>
      <c r="R1654" s="3" t="s">
        <v>8379</v>
      </c>
      <c r="S1654" s="23">
        <f t="shared" si="152"/>
        <v>41572.492974537039</v>
      </c>
      <c r="T1654" s="23">
        <f t="shared" si="153"/>
        <v>41602.534641203703</v>
      </c>
      <c r="U1654" s="3">
        <f t="shared" si="154"/>
        <v>2013</v>
      </c>
      <c r="V1654" s="25">
        <f t="shared" si="155"/>
        <v>41572.492974537039</v>
      </c>
    </row>
    <row r="1655" spans="1:22" ht="48" x14ac:dyDescent="0.2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3">
        <f t="shared" si="150"/>
        <v>174.23</v>
      </c>
      <c r="P1655" s="3">
        <f t="shared" si="151"/>
        <v>51.85</v>
      </c>
      <c r="Q1655" s="3" t="s">
        <v>8358</v>
      </c>
      <c r="R1655" s="3" t="s">
        <v>8379</v>
      </c>
      <c r="S1655" s="23">
        <f t="shared" si="152"/>
        <v>40626.834444444445</v>
      </c>
      <c r="T1655" s="23">
        <f t="shared" si="153"/>
        <v>40657.834444444445</v>
      </c>
      <c r="U1655" s="3">
        <f t="shared" si="154"/>
        <v>2011</v>
      </c>
      <c r="V1655" s="25">
        <f t="shared" si="155"/>
        <v>40626.834444444445</v>
      </c>
    </row>
    <row r="1656" spans="1:22" ht="48" x14ac:dyDescent="0.2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3">
        <f t="shared" si="150"/>
        <v>119.91</v>
      </c>
      <c r="P1656" s="3">
        <f t="shared" si="151"/>
        <v>38.79</v>
      </c>
      <c r="Q1656" s="3" t="s">
        <v>8358</v>
      </c>
      <c r="R1656" s="3" t="s">
        <v>8379</v>
      </c>
      <c r="S1656" s="23">
        <f t="shared" si="152"/>
        <v>40987.890740740739</v>
      </c>
      <c r="T1656" s="23">
        <f t="shared" si="153"/>
        <v>41017.890740740739</v>
      </c>
      <c r="U1656" s="3">
        <f t="shared" si="154"/>
        <v>2012</v>
      </c>
      <c r="V1656" s="25">
        <f t="shared" si="155"/>
        <v>40987.890740740739</v>
      </c>
    </row>
    <row r="1657" spans="1:22" ht="32" x14ac:dyDescent="0.2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3">
        <f t="shared" si="150"/>
        <v>142.87</v>
      </c>
      <c r="P1657" s="3">
        <f t="shared" si="151"/>
        <v>44.65</v>
      </c>
      <c r="Q1657" s="3" t="s">
        <v>8358</v>
      </c>
      <c r="R1657" s="3" t="s">
        <v>8379</v>
      </c>
      <c r="S1657" s="23">
        <f t="shared" si="152"/>
        <v>40974.791898148149</v>
      </c>
      <c r="T1657" s="23">
        <f t="shared" si="153"/>
        <v>41004.750231481477</v>
      </c>
      <c r="U1657" s="3">
        <f t="shared" si="154"/>
        <v>2012</v>
      </c>
      <c r="V1657" s="25">
        <f t="shared" si="155"/>
        <v>40974.791898148149</v>
      </c>
    </row>
    <row r="1658" spans="1:22" ht="64" x14ac:dyDescent="0.2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3">
        <f t="shared" si="150"/>
        <v>100.33</v>
      </c>
      <c r="P1658" s="3">
        <f t="shared" si="151"/>
        <v>156.77000000000001</v>
      </c>
      <c r="Q1658" s="3" t="s">
        <v>8358</v>
      </c>
      <c r="R1658" s="3" t="s">
        <v>8379</v>
      </c>
      <c r="S1658" s="23">
        <f t="shared" si="152"/>
        <v>41226.928842592592</v>
      </c>
      <c r="T1658" s="23">
        <f t="shared" si="153"/>
        <v>41256.928842592592</v>
      </c>
      <c r="U1658" s="3">
        <f t="shared" si="154"/>
        <v>2012</v>
      </c>
      <c r="V1658" s="25">
        <f t="shared" si="155"/>
        <v>41226.928842592592</v>
      </c>
    </row>
    <row r="1659" spans="1:22" ht="64" x14ac:dyDescent="0.2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3">
        <f t="shared" si="150"/>
        <v>104.93</v>
      </c>
      <c r="P1659" s="3">
        <f t="shared" si="151"/>
        <v>118.7</v>
      </c>
      <c r="Q1659" s="3" t="s">
        <v>8358</v>
      </c>
      <c r="R1659" s="3" t="s">
        <v>8379</v>
      </c>
      <c r="S1659" s="23">
        <f t="shared" si="152"/>
        <v>41023.782037037039</v>
      </c>
      <c r="T1659" s="23">
        <f t="shared" si="153"/>
        <v>41053.782037037039</v>
      </c>
      <c r="U1659" s="3">
        <f t="shared" si="154"/>
        <v>2012</v>
      </c>
      <c r="V1659" s="25">
        <f t="shared" si="155"/>
        <v>41023.782037037039</v>
      </c>
    </row>
    <row r="1660" spans="1:22" ht="48" x14ac:dyDescent="0.2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3">
        <f t="shared" si="150"/>
        <v>132.22999999999999</v>
      </c>
      <c r="P1660" s="3">
        <f t="shared" si="151"/>
        <v>74.150000000000006</v>
      </c>
      <c r="Q1660" s="3" t="s">
        <v>8358</v>
      </c>
      <c r="R1660" s="3" t="s">
        <v>8379</v>
      </c>
      <c r="S1660" s="23">
        <f t="shared" si="152"/>
        <v>41223.22184027778</v>
      </c>
      <c r="T1660" s="23">
        <f t="shared" si="153"/>
        <v>41261.597222222219</v>
      </c>
      <c r="U1660" s="3">
        <f t="shared" si="154"/>
        <v>2012</v>
      </c>
      <c r="V1660" s="25">
        <f t="shared" si="155"/>
        <v>41223.22184027778</v>
      </c>
    </row>
    <row r="1661" spans="1:22" ht="48" x14ac:dyDescent="0.2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3">
        <f t="shared" si="150"/>
        <v>112.8</v>
      </c>
      <c r="P1661" s="3">
        <f t="shared" si="151"/>
        <v>12.53</v>
      </c>
      <c r="Q1661" s="3" t="s">
        <v>8358</v>
      </c>
      <c r="R1661" s="3" t="s">
        <v>8379</v>
      </c>
      <c r="S1661" s="23">
        <f t="shared" si="152"/>
        <v>41596.913437499999</v>
      </c>
      <c r="T1661" s="23">
        <f t="shared" si="153"/>
        <v>41625.5</v>
      </c>
      <c r="U1661" s="3">
        <f t="shared" si="154"/>
        <v>2013</v>
      </c>
      <c r="V1661" s="25">
        <f t="shared" si="155"/>
        <v>41596.913437499999</v>
      </c>
    </row>
    <row r="1662" spans="1:22" ht="64" x14ac:dyDescent="0.2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3">
        <f t="shared" si="150"/>
        <v>1253.75</v>
      </c>
      <c r="P1662" s="3">
        <f t="shared" si="151"/>
        <v>27.86</v>
      </c>
      <c r="Q1662" s="3" t="s">
        <v>8358</v>
      </c>
      <c r="R1662" s="3" t="s">
        <v>8379</v>
      </c>
      <c r="S1662" s="23">
        <f t="shared" si="152"/>
        <v>42459.693865740745</v>
      </c>
      <c r="T1662" s="23">
        <f t="shared" si="153"/>
        <v>42490.915972222225</v>
      </c>
      <c r="U1662" s="3">
        <f t="shared" si="154"/>
        <v>2016</v>
      </c>
      <c r="V1662" s="25">
        <f t="shared" si="155"/>
        <v>42459.693865740745</v>
      </c>
    </row>
    <row r="1663" spans="1:22" ht="80" x14ac:dyDescent="0.2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3">
        <f t="shared" si="150"/>
        <v>102.51</v>
      </c>
      <c r="P1663" s="3">
        <f t="shared" si="151"/>
        <v>80.180000000000007</v>
      </c>
      <c r="Q1663" s="3" t="s">
        <v>8358</v>
      </c>
      <c r="R1663" s="3" t="s">
        <v>8379</v>
      </c>
      <c r="S1663" s="23">
        <f t="shared" si="152"/>
        <v>42343.998043981483</v>
      </c>
      <c r="T1663" s="23">
        <f t="shared" si="153"/>
        <v>42386.875</v>
      </c>
      <c r="U1663" s="3">
        <f t="shared" si="154"/>
        <v>2015</v>
      </c>
      <c r="V1663" s="25">
        <f t="shared" si="155"/>
        <v>42343.998043981483</v>
      </c>
    </row>
    <row r="1664" spans="1:22" ht="64" x14ac:dyDescent="0.2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3">
        <f t="shared" si="150"/>
        <v>102.64</v>
      </c>
      <c r="P1664" s="3">
        <f t="shared" si="151"/>
        <v>132.44</v>
      </c>
      <c r="Q1664" s="3" t="s">
        <v>8358</v>
      </c>
      <c r="R1664" s="3" t="s">
        <v>8379</v>
      </c>
      <c r="S1664" s="23">
        <f t="shared" si="152"/>
        <v>40848.198333333334</v>
      </c>
      <c r="T1664" s="23">
        <f t="shared" si="153"/>
        <v>40908.239999999998</v>
      </c>
      <c r="U1664" s="3">
        <f t="shared" si="154"/>
        <v>2011</v>
      </c>
      <c r="V1664" s="25">
        <f t="shared" si="155"/>
        <v>40848.198333333334</v>
      </c>
    </row>
    <row r="1665" spans="1:22" ht="48" x14ac:dyDescent="0.2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3">
        <f t="shared" si="150"/>
        <v>108</v>
      </c>
      <c r="P1665" s="3">
        <f t="shared" si="151"/>
        <v>33.75</v>
      </c>
      <c r="Q1665" s="3" t="s">
        <v>8358</v>
      </c>
      <c r="R1665" s="3" t="s">
        <v>8379</v>
      </c>
      <c r="S1665" s="23">
        <f t="shared" si="152"/>
        <v>42006.02207175926</v>
      </c>
      <c r="T1665" s="23">
        <f t="shared" si="153"/>
        <v>42036.02207175926</v>
      </c>
      <c r="U1665" s="3">
        <f t="shared" si="154"/>
        <v>2015</v>
      </c>
      <c r="V1665" s="25">
        <f t="shared" si="155"/>
        <v>42006.02207175926</v>
      </c>
    </row>
    <row r="1666" spans="1:22" ht="48" x14ac:dyDescent="0.2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3">
        <f t="shared" si="150"/>
        <v>122.41</v>
      </c>
      <c r="P1666" s="3">
        <f t="shared" si="151"/>
        <v>34.380000000000003</v>
      </c>
      <c r="Q1666" s="3" t="s">
        <v>8358</v>
      </c>
      <c r="R1666" s="3" t="s">
        <v>8379</v>
      </c>
      <c r="S1666" s="23">
        <f t="shared" si="152"/>
        <v>40939.761782407404</v>
      </c>
      <c r="T1666" s="23">
        <f t="shared" si="153"/>
        <v>40984.165972222225</v>
      </c>
      <c r="U1666" s="3">
        <f t="shared" si="154"/>
        <v>2012</v>
      </c>
      <c r="V1666" s="25">
        <f t="shared" si="155"/>
        <v>40939.761782407404</v>
      </c>
    </row>
    <row r="1667" spans="1:22" ht="48" x14ac:dyDescent="0.2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3">
        <f t="shared" ref="O1667:O1730" si="156">ROUND((E1667/D1667)*100,2)</f>
        <v>119.46</v>
      </c>
      <c r="P1667" s="3">
        <f t="shared" ref="P1667:P1730" si="157">ROUND(E1667/L1667,2)</f>
        <v>44.96</v>
      </c>
      <c r="Q1667" s="3" t="s">
        <v>8358</v>
      </c>
      <c r="R1667" s="3" t="s">
        <v>8379</v>
      </c>
      <c r="S1667" s="23">
        <f t="shared" ref="S1667:S1730" si="158">(((J1667/60)/60)/24)+DATE(1970,1,1)</f>
        <v>40564.649456018517</v>
      </c>
      <c r="T1667" s="23">
        <f t="shared" ref="T1667:T1730" si="159">(((I1667/60)/60)/24)+DATE(1970,1,1)</f>
        <v>40596.125</v>
      </c>
      <c r="U1667" s="3">
        <f t="shared" ref="U1667:U1730" si="160">YEAR(S1667)</f>
        <v>2011</v>
      </c>
      <c r="V1667" s="25">
        <f t="shared" ref="V1667:V1730" si="161">S1667</f>
        <v>40564.649456018517</v>
      </c>
    </row>
    <row r="1668" spans="1:22" ht="48" x14ac:dyDescent="0.2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3">
        <f t="shared" si="156"/>
        <v>160.88</v>
      </c>
      <c r="P1668" s="3">
        <f t="shared" si="157"/>
        <v>41.04</v>
      </c>
      <c r="Q1668" s="3" t="s">
        <v>8358</v>
      </c>
      <c r="R1668" s="3" t="s">
        <v>8379</v>
      </c>
      <c r="S1668" s="23">
        <f t="shared" si="158"/>
        <v>41331.253159722226</v>
      </c>
      <c r="T1668" s="23">
        <f t="shared" si="159"/>
        <v>41361.211493055554</v>
      </c>
      <c r="U1668" s="3">
        <f t="shared" si="160"/>
        <v>2013</v>
      </c>
      <c r="V1668" s="25">
        <f t="shared" si="161"/>
        <v>41331.253159722226</v>
      </c>
    </row>
    <row r="1669" spans="1:22" ht="48" x14ac:dyDescent="0.2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3">
        <f t="shared" si="156"/>
        <v>126.85</v>
      </c>
      <c r="P1669" s="3">
        <f t="shared" si="157"/>
        <v>52.6</v>
      </c>
      <c r="Q1669" s="3" t="s">
        <v>8358</v>
      </c>
      <c r="R1669" s="3" t="s">
        <v>8379</v>
      </c>
      <c r="S1669" s="23">
        <f t="shared" si="158"/>
        <v>41682.0705787037</v>
      </c>
      <c r="T1669" s="23">
        <f t="shared" si="159"/>
        <v>41709.290972222225</v>
      </c>
      <c r="U1669" s="3">
        <f t="shared" si="160"/>
        <v>2014</v>
      </c>
      <c r="V1669" s="25">
        <f t="shared" si="161"/>
        <v>41682.0705787037</v>
      </c>
    </row>
    <row r="1670" spans="1:22" ht="48" x14ac:dyDescent="0.2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3">
        <f t="shared" si="156"/>
        <v>102.64</v>
      </c>
      <c r="P1670" s="3">
        <f t="shared" si="157"/>
        <v>70.78</v>
      </c>
      <c r="Q1670" s="3" t="s">
        <v>8358</v>
      </c>
      <c r="R1670" s="3" t="s">
        <v>8379</v>
      </c>
      <c r="S1670" s="23">
        <f t="shared" si="158"/>
        <v>40845.14975694444</v>
      </c>
      <c r="T1670" s="23">
        <f t="shared" si="159"/>
        <v>40875.191423611112</v>
      </c>
      <c r="U1670" s="3">
        <f t="shared" si="160"/>
        <v>2011</v>
      </c>
      <c r="V1670" s="25">
        <f t="shared" si="161"/>
        <v>40845.14975694444</v>
      </c>
    </row>
    <row r="1671" spans="1:22" ht="64" x14ac:dyDescent="0.2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3">
        <f t="shared" si="156"/>
        <v>139.75</v>
      </c>
      <c r="P1671" s="3">
        <f t="shared" si="157"/>
        <v>53.75</v>
      </c>
      <c r="Q1671" s="3" t="s">
        <v>8358</v>
      </c>
      <c r="R1671" s="3" t="s">
        <v>8379</v>
      </c>
      <c r="S1671" s="23">
        <f t="shared" si="158"/>
        <v>42461.885138888887</v>
      </c>
      <c r="T1671" s="23">
        <f t="shared" si="159"/>
        <v>42521.885138888887</v>
      </c>
      <c r="U1671" s="3">
        <f t="shared" si="160"/>
        <v>2016</v>
      </c>
      <c r="V1671" s="25">
        <f t="shared" si="161"/>
        <v>42461.885138888887</v>
      </c>
    </row>
    <row r="1672" spans="1:22" ht="64" x14ac:dyDescent="0.2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3">
        <f t="shared" si="156"/>
        <v>102.6</v>
      </c>
      <c r="P1672" s="3">
        <f t="shared" si="157"/>
        <v>44.61</v>
      </c>
      <c r="Q1672" s="3" t="s">
        <v>8358</v>
      </c>
      <c r="R1672" s="3" t="s">
        <v>8379</v>
      </c>
      <c r="S1672" s="23">
        <f t="shared" si="158"/>
        <v>40313.930543981485</v>
      </c>
      <c r="T1672" s="23">
        <f t="shared" si="159"/>
        <v>40364.166666666664</v>
      </c>
      <c r="U1672" s="3">
        <f t="shared" si="160"/>
        <v>2010</v>
      </c>
      <c r="V1672" s="25">
        <f t="shared" si="161"/>
        <v>40313.930543981485</v>
      </c>
    </row>
    <row r="1673" spans="1:22" ht="32" x14ac:dyDescent="0.2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3">
        <f t="shared" si="156"/>
        <v>100.67</v>
      </c>
      <c r="P1673" s="3">
        <f t="shared" si="157"/>
        <v>26.15</v>
      </c>
      <c r="Q1673" s="3" t="s">
        <v>8358</v>
      </c>
      <c r="R1673" s="3" t="s">
        <v>8379</v>
      </c>
      <c r="S1673" s="23">
        <f t="shared" si="158"/>
        <v>42553.54414351852</v>
      </c>
      <c r="T1673" s="23">
        <f t="shared" si="159"/>
        <v>42583.54414351852</v>
      </c>
      <c r="U1673" s="3">
        <f t="shared" si="160"/>
        <v>2016</v>
      </c>
      <c r="V1673" s="25">
        <f t="shared" si="161"/>
        <v>42553.54414351852</v>
      </c>
    </row>
    <row r="1674" spans="1:22" ht="48" x14ac:dyDescent="0.2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3">
        <f t="shared" si="156"/>
        <v>112.94</v>
      </c>
      <c r="P1674" s="3">
        <f t="shared" si="157"/>
        <v>39.18</v>
      </c>
      <c r="Q1674" s="3" t="s">
        <v>8358</v>
      </c>
      <c r="R1674" s="3" t="s">
        <v>8379</v>
      </c>
      <c r="S1674" s="23">
        <f t="shared" si="158"/>
        <v>41034.656597222223</v>
      </c>
      <c r="T1674" s="23">
        <f t="shared" si="159"/>
        <v>41064.656597222223</v>
      </c>
      <c r="U1674" s="3">
        <f t="shared" si="160"/>
        <v>2012</v>
      </c>
      <c r="V1674" s="25">
        <f t="shared" si="161"/>
        <v>41034.656597222223</v>
      </c>
    </row>
    <row r="1675" spans="1:22" ht="48" x14ac:dyDescent="0.2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3">
        <f t="shared" si="156"/>
        <v>128.1</v>
      </c>
      <c r="P1675" s="3">
        <f t="shared" si="157"/>
        <v>45.59</v>
      </c>
      <c r="Q1675" s="3" t="s">
        <v>8358</v>
      </c>
      <c r="R1675" s="3" t="s">
        <v>8379</v>
      </c>
      <c r="S1675" s="23">
        <f t="shared" si="158"/>
        <v>42039.878379629634</v>
      </c>
      <c r="T1675" s="23">
        <f t="shared" si="159"/>
        <v>42069.878379629634</v>
      </c>
      <c r="U1675" s="3">
        <f t="shared" si="160"/>
        <v>2015</v>
      </c>
      <c r="V1675" s="25">
        <f t="shared" si="161"/>
        <v>42039.878379629634</v>
      </c>
    </row>
    <row r="1676" spans="1:22" ht="48" x14ac:dyDescent="0.2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3">
        <f t="shared" si="156"/>
        <v>201.7</v>
      </c>
      <c r="P1676" s="3">
        <f t="shared" si="157"/>
        <v>89.25</v>
      </c>
      <c r="Q1676" s="3" t="s">
        <v>8358</v>
      </c>
      <c r="R1676" s="3" t="s">
        <v>8379</v>
      </c>
      <c r="S1676" s="23">
        <f t="shared" si="158"/>
        <v>42569.605393518519</v>
      </c>
      <c r="T1676" s="23">
        <f t="shared" si="159"/>
        <v>42600.290972222225</v>
      </c>
      <c r="U1676" s="3">
        <f t="shared" si="160"/>
        <v>2016</v>
      </c>
      <c r="V1676" s="25">
        <f t="shared" si="161"/>
        <v>42569.605393518519</v>
      </c>
    </row>
    <row r="1677" spans="1:22" ht="32" x14ac:dyDescent="0.2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3">
        <f t="shared" si="156"/>
        <v>137.41999999999999</v>
      </c>
      <c r="P1677" s="3">
        <f t="shared" si="157"/>
        <v>40.42</v>
      </c>
      <c r="Q1677" s="3" t="s">
        <v>8358</v>
      </c>
      <c r="R1677" s="3" t="s">
        <v>8379</v>
      </c>
      <c r="S1677" s="23">
        <f t="shared" si="158"/>
        <v>40802.733101851853</v>
      </c>
      <c r="T1677" s="23">
        <f t="shared" si="159"/>
        <v>40832.918749999997</v>
      </c>
      <c r="U1677" s="3">
        <f t="shared" si="160"/>
        <v>2011</v>
      </c>
      <c r="V1677" s="25">
        <f t="shared" si="161"/>
        <v>40802.733101851853</v>
      </c>
    </row>
    <row r="1678" spans="1:22" ht="32" x14ac:dyDescent="0.2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3">
        <f t="shared" si="156"/>
        <v>115.33</v>
      </c>
      <c r="P1678" s="3">
        <f t="shared" si="157"/>
        <v>82.38</v>
      </c>
      <c r="Q1678" s="3" t="s">
        <v>8358</v>
      </c>
      <c r="R1678" s="3" t="s">
        <v>8379</v>
      </c>
      <c r="S1678" s="23">
        <f t="shared" si="158"/>
        <v>40973.72623842593</v>
      </c>
      <c r="T1678" s="23">
        <f t="shared" si="159"/>
        <v>41020.165972222225</v>
      </c>
      <c r="U1678" s="3">
        <f t="shared" si="160"/>
        <v>2012</v>
      </c>
      <c r="V1678" s="25">
        <f t="shared" si="161"/>
        <v>40973.72623842593</v>
      </c>
    </row>
    <row r="1679" spans="1:22" ht="48" x14ac:dyDescent="0.2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3">
        <f t="shared" si="156"/>
        <v>111.67</v>
      </c>
      <c r="P1679" s="3">
        <f t="shared" si="157"/>
        <v>159.52000000000001</v>
      </c>
      <c r="Q1679" s="3" t="s">
        <v>8358</v>
      </c>
      <c r="R1679" s="3" t="s">
        <v>8379</v>
      </c>
      <c r="S1679" s="23">
        <f t="shared" si="158"/>
        <v>42416.407129629632</v>
      </c>
      <c r="T1679" s="23">
        <f t="shared" si="159"/>
        <v>42476.249305555553</v>
      </c>
      <c r="U1679" s="3">
        <f t="shared" si="160"/>
        <v>2016</v>
      </c>
      <c r="V1679" s="25">
        <f t="shared" si="161"/>
        <v>42416.407129629632</v>
      </c>
    </row>
    <row r="1680" spans="1:22" ht="48" x14ac:dyDescent="0.2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3">
        <f t="shared" si="156"/>
        <v>118.4</v>
      </c>
      <c r="P1680" s="3">
        <f t="shared" si="157"/>
        <v>36.24</v>
      </c>
      <c r="Q1680" s="3" t="s">
        <v>8358</v>
      </c>
      <c r="R1680" s="3" t="s">
        <v>8379</v>
      </c>
      <c r="S1680" s="23">
        <f t="shared" si="158"/>
        <v>41662.854988425926</v>
      </c>
      <c r="T1680" s="23">
        <f t="shared" si="159"/>
        <v>41676.854988425926</v>
      </c>
      <c r="U1680" s="3">
        <f t="shared" si="160"/>
        <v>2014</v>
      </c>
      <c r="V1680" s="25">
        <f t="shared" si="161"/>
        <v>41662.854988425926</v>
      </c>
    </row>
    <row r="1681" spans="1:22" ht="64" x14ac:dyDescent="0.2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3">
        <f t="shared" si="156"/>
        <v>175</v>
      </c>
      <c r="P1681" s="3">
        <f t="shared" si="157"/>
        <v>62.5</v>
      </c>
      <c r="Q1681" s="3" t="s">
        <v>8358</v>
      </c>
      <c r="R1681" s="3" t="s">
        <v>8379</v>
      </c>
      <c r="S1681" s="23">
        <f t="shared" si="158"/>
        <v>40723.068807870368</v>
      </c>
      <c r="T1681" s="23">
        <f t="shared" si="159"/>
        <v>40746.068807870368</v>
      </c>
      <c r="U1681" s="3">
        <f t="shared" si="160"/>
        <v>2011</v>
      </c>
      <c r="V1681" s="25">
        <f t="shared" si="161"/>
        <v>40723.068807870368</v>
      </c>
    </row>
    <row r="1682" spans="1:22" ht="32" x14ac:dyDescent="0.2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3">
        <f t="shared" si="156"/>
        <v>117.5</v>
      </c>
      <c r="P1682" s="3">
        <f t="shared" si="157"/>
        <v>47</v>
      </c>
      <c r="Q1682" s="3" t="s">
        <v>8358</v>
      </c>
      <c r="R1682" s="3" t="s">
        <v>8379</v>
      </c>
      <c r="S1682" s="23">
        <f t="shared" si="158"/>
        <v>41802.757719907408</v>
      </c>
      <c r="T1682" s="23">
        <f t="shared" si="159"/>
        <v>41832.757719907408</v>
      </c>
      <c r="U1682" s="3">
        <f t="shared" si="160"/>
        <v>2014</v>
      </c>
      <c r="V1682" s="25">
        <f t="shared" si="161"/>
        <v>41802.757719907408</v>
      </c>
    </row>
    <row r="1683" spans="1:22" ht="64" x14ac:dyDescent="0.2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3">
        <f t="shared" si="156"/>
        <v>101.42</v>
      </c>
      <c r="P1683" s="3">
        <f t="shared" si="157"/>
        <v>74.58</v>
      </c>
      <c r="Q1683" s="3" t="s">
        <v>8358</v>
      </c>
      <c r="R1683" s="3" t="s">
        <v>8379</v>
      </c>
      <c r="S1683" s="23">
        <f t="shared" si="158"/>
        <v>42774.121342592596</v>
      </c>
      <c r="T1683" s="23">
        <f t="shared" si="159"/>
        <v>42823.083333333328</v>
      </c>
      <c r="U1683" s="3">
        <f t="shared" si="160"/>
        <v>2017</v>
      </c>
      <c r="V1683" s="25">
        <f t="shared" si="161"/>
        <v>42774.121342592596</v>
      </c>
    </row>
    <row r="1684" spans="1:22" ht="48" x14ac:dyDescent="0.2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3">
        <f t="shared" si="156"/>
        <v>0</v>
      </c>
      <c r="P1684" s="3" t="e">
        <f t="shared" si="157"/>
        <v>#DIV/0!</v>
      </c>
      <c r="Q1684" s="3" t="s">
        <v>8358</v>
      </c>
      <c r="R1684" s="3" t="s">
        <v>8380</v>
      </c>
      <c r="S1684" s="23">
        <f t="shared" si="158"/>
        <v>42779.21365740741</v>
      </c>
      <c r="T1684" s="23">
        <f t="shared" si="159"/>
        <v>42839.171990740739</v>
      </c>
      <c r="U1684" s="3">
        <f t="shared" si="160"/>
        <v>2017</v>
      </c>
      <c r="V1684" s="25">
        <f t="shared" si="161"/>
        <v>42779.21365740741</v>
      </c>
    </row>
    <row r="1685" spans="1:22" ht="48" x14ac:dyDescent="0.2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3">
        <f t="shared" si="156"/>
        <v>21.71</v>
      </c>
      <c r="P1685" s="3">
        <f t="shared" si="157"/>
        <v>76</v>
      </c>
      <c r="Q1685" s="3" t="s">
        <v>8358</v>
      </c>
      <c r="R1685" s="3" t="s">
        <v>8380</v>
      </c>
      <c r="S1685" s="23">
        <f t="shared" si="158"/>
        <v>42808.781689814816</v>
      </c>
      <c r="T1685" s="23">
        <f t="shared" si="159"/>
        <v>42832.781689814816</v>
      </c>
      <c r="U1685" s="3">
        <f t="shared" si="160"/>
        <v>2017</v>
      </c>
      <c r="V1685" s="25">
        <f t="shared" si="161"/>
        <v>42808.781689814816</v>
      </c>
    </row>
    <row r="1686" spans="1:22" ht="32" x14ac:dyDescent="0.2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3">
        <f t="shared" si="156"/>
        <v>109.13</v>
      </c>
      <c r="P1686" s="3">
        <f t="shared" si="157"/>
        <v>86.44</v>
      </c>
      <c r="Q1686" s="3" t="s">
        <v>8358</v>
      </c>
      <c r="R1686" s="3" t="s">
        <v>8380</v>
      </c>
      <c r="S1686" s="23">
        <f t="shared" si="158"/>
        <v>42783.815289351856</v>
      </c>
      <c r="T1686" s="23">
        <f t="shared" si="159"/>
        <v>42811.773622685185</v>
      </c>
      <c r="U1686" s="3">
        <f t="shared" si="160"/>
        <v>2017</v>
      </c>
      <c r="V1686" s="25">
        <f t="shared" si="161"/>
        <v>42783.815289351856</v>
      </c>
    </row>
    <row r="1687" spans="1:22" ht="48" x14ac:dyDescent="0.2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3">
        <f t="shared" si="156"/>
        <v>102.86</v>
      </c>
      <c r="P1687" s="3">
        <f t="shared" si="157"/>
        <v>24</v>
      </c>
      <c r="Q1687" s="3" t="s">
        <v>8358</v>
      </c>
      <c r="R1687" s="3" t="s">
        <v>8380</v>
      </c>
      <c r="S1687" s="23">
        <f t="shared" si="158"/>
        <v>42788.2502662037</v>
      </c>
      <c r="T1687" s="23">
        <f t="shared" si="159"/>
        <v>42818.208599537036</v>
      </c>
      <c r="U1687" s="3">
        <f t="shared" si="160"/>
        <v>2017</v>
      </c>
      <c r="V1687" s="25">
        <f t="shared" si="161"/>
        <v>42788.2502662037</v>
      </c>
    </row>
    <row r="1688" spans="1:22" ht="64" x14ac:dyDescent="0.2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3">
        <f t="shared" si="156"/>
        <v>0.36</v>
      </c>
      <c r="P1688" s="3">
        <f t="shared" si="157"/>
        <v>18</v>
      </c>
      <c r="Q1688" s="3" t="s">
        <v>8358</v>
      </c>
      <c r="R1688" s="3" t="s">
        <v>8380</v>
      </c>
      <c r="S1688" s="23">
        <f t="shared" si="158"/>
        <v>42792.843969907408</v>
      </c>
      <c r="T1688" s="23">
        <f t="shared" si="159"/>
        <v>42852.802303240736</v>
      </c>
      <c r="U1688" s="3">
        <f t="shared" si="160"/>
        <v>2017</v>
      </c>
      <c r="V1688" s="25">
        <f t="shared" si="161"/>
        <v>42792.843969907408</v>
      </c>
    </row>
    <row r="1689" spans="1:22" ht="48" x14ac:dyDescent="0.2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3">
        <f t="shared" si="156"/>
        <v>31.25</v>
      </c>
      <c r="P1689" s="3">
        <f t="shared" si="157"/>
        <v>80.13</v>
      </c>
      <c r="Q1689" s="3" t="s">
        <v>8358</v>
      </c>
      <c r="R1689" s="3" t="s">
        <v>8380</v>
      </c>
      <c r="S1689" s="23">
        <f t="shared" si="158"/>
        <v>42802.046817129631</v>
      </c>
      <c r="T1689" s="23">
        <f t="shared" si="159"/>
        <v>42835.84375</v>
      </c>
      <c r="U1689" s="3">
        <f t="shared" si="160"/>
        <v>2017</v>
      </c>
      <c r="V1689" s="25">
        <f t="shared" si="161"/>
        <v>42802.046817129631</v>
      </c>
    </row>
    <row r="1690" spans="1:22" ht="64" x14ac:dyDescent="0.2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3">
        <f t="shared" si="156"/>
        <v>44.3</v>
      </c>
      <c r="P1690" s="3">
        <f t="shared" si="157"/>
        <v>253.14</v>
      </c>
      <c r="Q1690" s="3" t="s">
        <v>8358</v>
      </c>
      <c r="R1690" s="3" t="s">
        <v>8380</v>
      </c>
      <c r="S1690" s="23">
        <f t="shared" si="158"/>
        <v>42804.534652777773</v>
      </c>
      <c r="T1690" s="23">
        <f t="shared" si="159"/>
        <v>42834.492986111116</v>
      </c>
      <c r="U1690" s="3">
        <f t="shared" si="160"/>
        <v>2017</v>
      </c>
      <c r="V1690" s="25">
        <f t="shared" si="161"/>
        <v>42804.534652777773</v>
      </c>
    </row>
    <row r="1691" spans="1:22" ht="32" x14ac:dyDescent="0.2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3">
        <f t="shared" si="156"/>
        <v>100</v>
      </c>
      <c r="P1691" s="3">
        <f t="shared" si="157"/>
        <v>171.43</v>
      </c>
      <c r="Q1691" s="3" t="s">
        <v>8358</v>
      </c>
      <c r="R1691" s="3" t="s">
        <v>8380</v>
      </c>
      <c r="S1691" s="23">
        <f t="shared" si="158"/>
        <v>42780.942476851851</v>
      </c>
      <c r="T1691" s="23">
        <f t="shared" si="159"/>
        <v>42810.900810185187</v>
      </c>
      <c r="U1691" s="3">
        <f t="shared" si="160"/>
        <v>2017</v>
      </c>
      <c r="V1691" s="25">
        <f t="shared" si="161"/>
        <v>42780.942476851851</v>
      </c>
    </row>
    <row r="1692" spans="1:22" ht="48" x14ac:dyDescent="0.2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3">
        <f t="shared" si="156"/>
        <v>25.4</v>
      </c>
      <c r="P1692" s="3">
        <f t="shared" si="157"/>
        <v>57.73</v>
      </c>
      <c r="Q1692" s="3" t="s">
        <v>8358</v>
      </c>
      <c r="R1692" s="3" t="s">
        <v>8380</v>
      </c>
      <c r="S1692" s="23">
        <f t="shared" si="158"/>
        <v>42801.43104166667</v>
      </c>
      <c r="T1692" s="23">
        <f t="shared" si="159"/>
        <v>42831.389374999999</v>
      </c>
      <c r="U1692" s="3">
        <f t="shared" si="160"/>
        <v>2017</v>
      </c>
      <c r="V1692" s="25">
        <f t="shared" si="161"/>
        <v>42801.43104166667</v>
      </c>
    </row>
    <row r="1693" spans="1:22" ht="48" x14ac:dyDescent="0.2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3">
        <f t="shared" si="156"/>
        <v>33.47</v>
      </c>
      <c r="P1693" s="3">
        <f t="shared" si="157"/>
        <v>264.26</v>
      </c>
      <c r="Q1693" s="3" t="s">
        <v>8358</v>
      </c>
      <c r="R1693" s="3" t="s">
        <v>8380</v>
      </c>
      <c r="S1693" s="23">
        <f t="shared" si="158"/>
        <v>42795.701481481476</v>
      </c>
      <c r="T1693" s="23">
        <f t="shared" si="159"/>
        <v>42828.041666666672</v>
      </c>
      <c r="U1693" s="3">
        <f t="shared" si="160"/>
        <v>2017</v>
      </c>
      <c r="V1693" s="25">
        <f t="shared" si="161"/>
        <v>42795.701481481476</v>
      </c>
    </row>
    <row r="1694" spans="1:22" ht="48" x14ac:dyDescent="0.2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3">
        <f t="shared" si="156"/>
        <v>47.8</v>
      </c>
      <c r="P1694" s="3">
        <f t="shared" si="157"/>
        <v>159.33000000000001</v>
      </c>
      <c r="Q1694" s="3" t="s">
        <v>8358</v>
      </c>
      <c r="R1694" s="3" t="s">
        <v>8380</v>
      </c>
      <c r="S1694" s="23">
        <f t="shared" si="158"/>
        <v>42788.151238425926</v>
      </c>
      <c r="T1694" s="23">
        <f t="shared" si="159"/>
        <v>42820.999305555553</v>
      </c>
      <c r="U1694" s="3">
        <f t="shared" si="160"/>
        <v>2017</v>
      </c>
      <c r="V1694" s="25">
        <f t="shared" si="161"/>
        <v>42788.151238425926</v>
      </c>
    </row>
    <row r="1695" spans="1:22" ht="64" x14ac:dyDescent="0.2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3">
        <f t="shared" si="156"/>
        <v>9.33</v>
      </c>
      <c r="P1695" s="3">
        <f t="shared" si="157"/>
        <v>35</v>
      </c>
      <c r="Q1695" s="3" t="s">
        <v>8358</v>
      </c>
      <c r="R1695" s="3" t="s">
        <v>8380</v>
      </c>
      <c r="S1695" s="23">
        <f t="shared" si="158"/>
        <v>42803.920277777783</v>
      </c>
      <c r="T1695" s="23">
        <f t="shared" si="159"/>
        <v>42834.833333333328</v>
      </c>
      <c r="U1695" s="3">
        <f t="shared" si="160"/>
        <v>2017</v>
      </c>
      <c r="V1695" s="25">
        <f t="shared" si="161"/>
        <v>42803.920277777783</v>
      </c>
    </row>
    <row r="1696" spans="1:22" ht="48" x14ac:dyDescent="0.2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3">
        <f t="shared" si="156"/>
        <v>0.05</v>
      </c>
      <c r="P1696" s="3">
        <f t="shared" si="157"/>
        <v>5</v>
      </c>
      <c r="Q1696" s="3" t="s">
        <v>8358</v>
      </c>
      <c r="R1696" s="3" t="s">
        <v>8380</v>
      </c>
      <c r="S1696" s="23">
        <f t="shared" si="158"/>
        <v>42791.669837962967</v>
      </c>
      <c r="T1696" s="23">
        <f t="shared" si="159"/>
        <v>42821.191666666666</v>
      </c>
      <c r="U1696" s="3">
        <f t="shared" si="160"/>
        <v>2017</v>
      </c>
      <c r="V1696" s="25">
        <f t="shared" si="161"/>
        <v>42791.669837962967</v>
      </c>
    </row>
    <row r="1697" spans="1:22" ht="64" x14ac:dyDescent="0.2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3">
        <f t="shared" si="156"/>
        <v>11.71</v>
      </c>
      <c r="P1697" s="3">
        <f t="shared" si="157"/>
        <v>61.09</v>
      </c>
      <c r="Q1697" s="3" t="s">
        <v>8358</v>
      </c>
      <c r="R1697" s="3" t="s">
        <v>8380</v>
      </c>
      <c r="S1697" s="23">
        <f t="shared" si="158"/>
        <v>42801.031412037039</v>
      </c>
      <c r="T1697" s="23">
        <f t="shared" si="159"/>
        <v>42835.041666666672</v>
      </c>
      <c r="U1697" s="3">
        <f t="shared" si="160"/>
        <v>2017</v>
      </c>
      <c r="V1697" s="25">
        <f t="shared" si="161"/>
        <v>42801.031412037039</v>
      </c>
    </row>
    <row r="1698" spans="1:22" ht="64" x14ac:dyDescent="0.2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3">
        <f t="shared" si="156"/>
        <v>0</v>
      </c>
      <c r="P1698" s="3" t="e">
        <f t="shared" si="157"/>
        <v>#DIV/0!</v>
      </c>
      <c r="Q1698" s="3" t="s">
        <v>8358</v>
      </c>
      <c r="R1698" s="3" t="s">
        <v>8380</v>
      </c>
      <c r="S1698" s="23">
        <f t="shared" si="158"/>
        <v>42796.069571759261</v>
      </c>
      <c r="T1698" s="23">
        <f t="shared" si="159"/>
        <v>42826.027905092589</v>
      </c>
      <c r="U1698" s="3">
        <f t="shared" si="160"/>
        <v>2017</v>
      </c>
      <c r="V1698" s="25">
        <f t="shared" si="161"/>
        <v>42796.069571759261</v>
      </c>
    </row>
    <row r="1699" spans="1:22" ht="48" x14ac:dyDescent="0.2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3">
        <f t="shared" si="156"/>
        <v>20.21</v>
      </c>
      <c r="P1699" s="3">
        <f t="shared" si="157"/>
        <v>114.82</v>
      </c>
      <c r="Q1699" s="3" t="s">
        <v>8358</v>
      </c>
      <c r="R1699" s="3" t="s">
        <v>8380</v>
      </c>
      <c r="S1699" s="23">
        <f t="shared" si="158"/>
        <v>42805.032962962956</v>
      </c>
      <c r="T1699" s="23">
        <f t="shared" si="159"/>
        <v>42834.991296296299</v>
      </c>
      <c r="U1699" s="3">
        <f t="shared" si="160"/>
        <v>2017</v>
      </c>
      <c r="V1699" s="25">
        <f t="shared" si="161"/>
        <v>42805.032962962956</v>
      </c>
    </row>
    <row r="1700" spans="1:22" ht="80" x14ac:dyDescent="0.2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3">
        <f t="shared" si="156"/>
        <v>0</v>
      </c>
      <c r="P1700" s="3" t="e">
        <f t="shared" si="157"/>
        <v>#DIV/0!</v>
      </c>
      <c r="Q1700" s="3" t="s">
        <v>8358</v>
      </c>
      <c r="R1700" s="3" t="s">
        <v>8380</v>
      </c>
      <c r="S1700" s="23">
        <f t="shared" si="158"/>
        <v>42796.207870370374</v>
      </c>
      <c r="T1700" s="23">
        <f t="shared" si="159"/>
        <v>42820.147916666669</v>
      </c>
      <c r="U1700" s="3">
        <f t="shared" si="160"/>
        <v>2017</v>
      </c>
      <c r="V1700" s="25">
        <f t="shared" si="161"/>
        <v>42796.207870370374</v>
      </c>
    </row>
    <row r="1701" spans="1:22" ht="64" x14ac:dyDescent="0.2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3">
        <f t="shared" si="156"/>
        <v>4.2300000000000004</v>
      </c>
      <c r="P1701" s="3">
        <f t="shared" si="157"/>
        <v>54</v>
      </c>
      <c r="Q1701" s="3" t="s">
        <v>8358</v>
      </c>
      <c r="R1701" s="3" t="s">
        <v>8380</v>
      </c>
      <c r="S1701" s="23">
        <f t="shared" si="158"/>
        <v>42806.863946759258</v>
      </c>
      <c r="T1701" s="23">
        <f t="shared" si="159"/>
        <v>42836.863946759258</v>
      </c>
      <c r="U1701" s="3">
        <f t="shared" si="160"/>
        <v>2017</v>
      </c>
      <c r="V1701" s="25">
        <f t="shared" si="161"/>
        <v>42806.863946759258</v>
      </c>
    </row>
    <row r="1702" spans="1:22" ht="48" x14ac:dyDescent="0.2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3">
        <f t="shared" si="156"/>
        <v>26.06</v>
      </c>
      <c r="P1702" s="3">
        <f t="shared" si="157"/>
        <v>65.97</v>
      </c>
      <c r="Q1702" s="3" t="s">
        <v>8358</v>
      </c>
      <c r="R1702" s="3" t="s">
        <v>8380</v>
      </c>
      <c r="S1702" s="23">
        <f t="shared" si="158"/>
        <v>42796.071643518517</v>
      </c>
      <c r="T1702" s="23">
        <f t="shared" si="159"/>
        <v>42826.166666666672</v>
      </c>
      <c r="U1702" s="3">
        <f t="shared" si="160"/>
        <v>2017</v>
      </c>
      <c r="V1702" s="25">
        <f t="shared" si="161"/>
        <v>42796.071643518517</v>
      </c>
    </row>
    <row r="1703" spans="1:22" ht="48" x14ac:dyDescent="0.2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3">
        <f t="shared" si="156"/>
        <v>0.2</v>
      </c>
      <c r="P1703" s="3">
        <f t="shared" si="157"/>
        <v>5</v>
      </c>
      <c r="Q1703" s="3" t="s">
        <v>8358</v>
      </c>
      <c r="R1703" s="3" t="s">
        <v>8380</v>
      </c>
      <c r="S1703" s="23">
        <f t="shared" si="158"/>
        <v>41989.664409722223</v>
      </c>
      <c r="T1703" s="23">
        <f t="shared" si="159"/>
        <v>42019.664409722223</v>
      </c>
      <c r="U1703" s="3">
        <f t="shared" si="160"/>
        <v>2014</v>
      </c>
      <c r="V1703" s="25">
        <f t="shared" si="161"/>
        <v>41989.664409722223</v>
      </c>
    </row>
    <row r="1704" spans="1:22" ht="32" x14ac:dyDescent="0.2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3">
        <f t="shared" si="156"/>
        <v>0.01</v>
      </c>
      <c r="P1704" s="3">
        <f t="shared" si="157"/>
        <v>1</v>
      </c>
      <c r="Q1704" s="3" t="s">
        <v>8358</v>
      </c>
      <c r="R1704" s="3" t="s">
        <v>8380</v>
      </c>
      <c r="S1704" s="23">
        <f t="shared" si="158"/>
        <v>42063.869791666672</v>
      </c>
      <c r="T1704" s="23">
        <f t="shared" si="159"/>
        <v>42093.828125</v>
      </c>
      <c r="U1704" s="3">
        <f t="shared" si="160"/>
        <v>2015</v>
      </c>
      <c r="V1704" s="25">
        <f t="shared" si="161"/>
        <v>42063.869791666672</v>
      </c>
    </row>
    <row r="1705" spans="1:22" ht="48" x14ac:dyDescent="0.2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3">
        <f t="shared" si="156"/>
        <v>1.02</v>
      </c>
      <c r="P1705" s="3">
        <f t="shared" si="157"/>
        <v>25.5</v>
      </c>
      <c r="Q1705" s="3" t="s">
        <v>8358</v>
      </c>
      <c r="R1705" s="3" t="s">
        <v>8380</v>
      </c>
      <c r="S1705" s="23">
        <f t="shared" si="158"/>
        <v>42187.281678240746</v>
      </c>
      <c r="T1705" s="23">
        <f t="shared" si="159"/>
        <v>42247.281678240746</v>
      </c>
      <c r="U1705" s="3">
        <f t="shared" si="160"/>
        <v>2015</v>
      </c>
      <c r="V1705" s="25">
        <f t="shared" si="161"/>
        <v>42187.281678240746</v>
      </c>
    </row>
    <row r="1706" spans="1:22" ht="48" x14ac:dyDescent="0.2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3">
        <f t="shared" si="156"/>
        <v>65.099999999999994</v>
      </c>
      <c r="P1706" s="3">
        <f t="shared" si="157"/>
        <v>118.36</v>
      </c>
      <c r="Q1706" s="3" t="s">
        <v>8358</v>
      </c>
      <c r="R1706" s="3" t="s">
        <v>8380</v>
      </c>
      <c r="S1706" s="23">
        <f t="shared" si="158"/>
        <v>42021.139733796299</v>
      </c>
      <c r="T1706" s="23">
        <f t="shared" si="159"/>
        <v>42051.139733796299</v>
      </c>
      <c r="U1706" s="3">
        <f t="shared" si="160"/>
        <v>2015</v>
      </c>
      <c r="V1706" s="25">
        <f t="shared" si="161"/>
        <v>42021.139733796299</v>
      </c>
    </row>
    <row r="1707" spans="1:22" ht="48" x14ac:dyDescent="0.2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3">
        <f t="shared" si="156"/>
        <v>0</v>
      </c>
      <c r="P1707" s="3" t="e">
        <f t="shared" si="157"/>
        <v>#DIV/0!</v>
      </c>
      <c r="Q1707" s="3" t="s">
        <v>8358</v>
      </c>
      <c r="R1707" s="3" t="s">
        <v>8380</v>
      </c>
      <c r="S1707" s="23">
        <f t="shared" si="158"/>
        <v>42245.016736111109</v>
      </c>
      <c r="T1707" s="23">
        <f t="shared" si="159"/>
        <v>42256.666666666672</v>
      </c>
      <c r="U1707" s="3">
        <f t="shared" si="160"/>
        <v>2015</v>
      </c>
      <c r="V1707" s="25">
        <f t="shared" si="161"/>
        <v>42245.016736111109</v>
      </c>
    </row>
    <row r="1708" spans="1:22" ht="48" x14ac:dyDescent="0.2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3">
        <f t="shared" si="156"/>
        <v>0</v>
      </c>
      <c r="P1708" s="3" t="e">
        <f t="shared" si="157"/>
        <v>#DIV/0!</v>
      </c>
      <c r="Q1708" s="3" t="s">
        <v>8358</v>
      </c>
      <c r="R1708" s="3" t="s">
        <v>8380</v>
      </c>
      <c r="S1708" s="23">
        <f t="shared" si="158"/>
        <v>42179.306388888886</v>
      </c>
      <c r="T1708" s="23">
        <f t="shared" si="159"/>
        <v>42239.306388888886</v>
      </c>
      <c r="U1708" s="3">
        <f t="shared" si="160"/>
        <v>2015</v>
      </c>
      <c r="V1708" s="25">
        <f t="shared" si="161"/>
        <v>42179.306388888886</v>
      </c>
    </row>
    <row r="1709" spans="1:22" ht="48" x14ac:dyDescent="0.2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3">
        <f t="shared" si="156"/>
        <v>9.74</v>
      </c>
      <c r="P1709" s="3">
        <f t="shared" si="157"/>
        <v>54.11</v>
      </c>
      <c r="Q1709" s="3" t="s">
        <v>8358</v>
      </c>
      <c r="R1709" s="3" t="s">
        <v>8380</v>
      </c>
      <c r="S1709" s="23">
        <f t="shared" si="158"/>
        <v>42427.721006944441</v>
      </c>
      <c r="T1709" s="23">
        <f t="shared" si="159"/>
        <v>42457.679340277777</v>
      </c>
      <c r="U1709" s="3">
        <f t="shared" si="160"/>
        <v>2016</v>
      </c>
      <c r="V1709" s="25">
        <f t="shared" si="161"/>
        <v>42427.721006944441</v>
      </c>
    </row>
    <row r="1710" spans="1:22" ht="64" x14ac:dyDescent="0.2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3">
        <f t="shared" si="156"/>
        <v>0</v>
      </c>
      <c r="P1710" s="3" t="e">
        <f t="shared" si="157"/>
        <v>#DIV/0!</v>
      </c>
      <c r="Q1710" s="3" t="s">
        <v>8358</v>
      </c>
      <c r="R1710" s="3" t="s">
        <v>8380</v>
      </c>
      <c r="S1710" s="23">
        <f t="shared" si="158"/>
        <v>42451.866967592592</v>
      </c>
      <c r="T1710" s="23">
        <f t="shared" si="159"/>
        <v>42491.866967592592</v>
      </c>
      <c r="U1710" s="3">
        <f t="shared" si="160"/>
        <v>2016</v>
      </c>
      <c r="V1710" s="25">
        <f t="shared" si="161"/>
        <v>42451.866967592592</v>
      </c>
    </row>
    <row r="1711" spans="1:22" ht="48" x14ac:dyDescent="0.2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3">
        <f t="shared" si="156"/>
        <v>4.8600000000000003</v>
      </c>
      <c r="P1711" s="3">
        <f t="shared" si="157"/>
        <v>21.25</v>
      </c>
      <c r="Q1711" s="3" t="s">
        <v>8358</v>
      </c>
      <c r="R1711" s="3" t="s">
        <v>8380</v>
      </c>
      <c r="S1711" s="23">
        <f t="shared" si="158"/>
        <v>41841.56381944444</v>
      </c>
      <c r="T1711" s="23">
        <f t="shared" si="159"/>
        <v>41882.818749999999</v>
      </c>
      <c r="U1711" s="3">
        <f t="shared" si="160"/>
        <v>2014</v>
      </c>
      <c r="V1711" s="25">
        <f t="shared" si="161"/>
        <v>41841.56381944444</v>
      </c>
    </row>
    <row r="1712" spans="1:22" ht="32" x14ac:dyDescent="0.2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3">
        <f t="shared" si="156"/>
        <v>0.68</v>
      </c>
      <c r="P1712" s="3">
        <f t="shared" si="157"/>
        <v>34</v>
      </c>
      <c r="Q1712" s="3" t="s">
        <v>8358</v>
      </c>
      <c r="R1712" s="3" t="s">
        <v>8380</v>
      </c>
      <c r="S1712" s="23">
        <f t="shared" si="158"/>
        <v>42341.59129629629</v>
      </c>
      <c r="T1712" s="23">
        <f t="shared" si="159"/>
        <v>42387.541666666672</v>
      </c>
      <c r="U1712" s="3">
        <f t="shared" si="160"/>
        <v>2015</v>
      </c>
      <c r="V1712" s="25">
        <f t="shared" si="161"/>
        <v>42341.59129629629</v>
      </c>
    </row>
    <row r="1713" spans="1:22" ht="48" x14ac:dyDescent="0.2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3">
        <f t="shared" si="156"/>
        <v>10.5</v>
      </c>
      <c r="P1713" s="3">
        <f t="shared" si="157"/>
        <v>525</v>
      </c>
      <c r="Q1713" s="3" t="s">
        <v>8358</v>
      </c>
      <c r="R1713" s="3" t="s">
        <v>8380</v>
      </c>
      <c r="S1713" s="23">
        <f t="shared" si="158"/>
        <v>41852.646226851852</v>
      </c>
      <c r="T1713" s="23">
        <f t="shared" si="159"/>
        <v>41883.646226851852</v>
      </c>
      <c r="U1713" s="3">
        <f t="shared" si="160"/>
        <v>2014</v>
      </c>
      <c r="V1713" s="25">
        <f t="shared" si="161"/>
        <v>41852.646226851852</v>
      </c>
    </row>
    <row r="1714" spans="1:22" ht="64" x14ac:dyDescent="0.2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3">
        <f t="shared" si="156"/>
        <v>0</v>
      </c>
      <c r="P1714" s="3" t="e">
        <f t="shared" si="157"/>
        <v>#DIV/0!</v>
      </c>
      <c r="Q1714" s="3" t="s">
        <v>8358</v>
      </c>
      <c r="R1714" s="3" t="s">
        <v>8380</v>
      </c>
      <c r="S1714" s="23">
        <f t="shared" si="158"/>
        <v>42125.913807870369</v>
      </c>
      <c r="T1714" s="23">
        <f t="shared" si="159"/>
        <v>42185.913807870369</v>
      </c>
      <c r="U1714" s="3">
        <f t="shared" si="160"/>
        <v>2015</v>
      </c>
      <c r="V1714" s="25">
        <f t="shared" si="161"/>
        <v>42125.913807870369</v>
      </c>
    </row>
    <row r="1715" spans="1:22" ht="64" x14ac:dyDescent="0.2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3">
        <f t="shared" si="156"/>
        <v>1.67</v>
      </c>
      <c r="P1715" s="3">
        <f t="shared" si="157"/>
        <v>50</v>
      </c>
      <c r="Q1715" s="3" t="s">
        <v>8358</v>
      </c>
      <c r="R1715" s="3" t="s">
        <v>8380</v>
      </c>
      <c r="S1715" s="23">
        <f t="shared" si="158"/>
        <v>41887.801064814819</v>
      </c>
      <c r="T1715" s="23">
        <f t="shared" si="159"/>
        <v>41917.801064814819</v>
      </c>
      <c r="U1715" s="3">
        <f t="shared" si="160"/>
        <v>2014</v>
      </c>
      <c r="V1715" s="25">
        <f t="shared" si="161"/>
        <v>41887.801064814819</v>
      </c>
    </row>
    <row r="1716" spans="1:22" ht="48" x14ac:dyDescent="0.2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3">
        <f t="shared" si="156"/>
        <v>7.87</v>
      </c>
      <c r="P1716" s="3">
        <f t="shared" si="157"/>
        <v>115.71</v>
      </c>
      <c r="Q1716" s="3" t="s">
        <v>8358</v>
      </c>
      <c r="R1716" s="3" t="s">
        <v>8380</v>
      </c>
      <c r="S1716" s="23">
        <f t="shared" si="158"/>
        <v>42095.918530092589</v>
      </c>
      <c r="T1716" s="23">
        <f t="shared" si="159"/>
        <v>42125.918530092589</v>
      </c>
      <c r="U1716" s="3">
        <f t="shared" si="160"/>
        <v>2015</v>
      </c>
      <c r="V1716" s="25">
        <f t="shared" si="161"/>
        <v>42095.918530092589</v>
      </c>
    </row>
    <row r="1717" spans="1:22" ht="48" x14ac:dyDescent="0.2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3">
        <f t="shared" si="156"/>
        <v>0.22</v>
      </c>
      <c r="P1717" s="3">
        <f t="shared" si="157"/>
        <v>5.5</v>
      </c>
      <c r="Q1717" s="3" t="s">
        <v>8358</v>
      </c>
      <c r="R1717" s="3" t="s">
        <v>8380</v>
      </c>
      <c r="S1717" s="23">
        <f t="shared" si="158"/>
        <v>42064.217418981483</v>
      </c>
      <c r="T1717" s="23">
        <f t="shared" si="159"/>
        <v>42094.140277777777</v>
      </c>
      <c r="U1717" s="3">
        <f t="shared" si="160"/>
        <v>2015</v>
      </c>
      <c r="V1717" s="25">
        <f t="shared" si="161"/>
        <v>42064.217418981483</v>
      </c>
    </row>
    <row r="1718" spans="1:22" ht="64" x14ac:dyDescent="0.2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3">
        <f t="shared" si="156"/>
        <v>7.5</v>
      </c>
      <c r="P1718" s="3">
        <f t="shared" si="157"/>
        <v>50</v>
      </c>
      <c r="Q1718" s="3" t="s">
        <v>8358</v>
      </c>
      <c r="R1718" s="3" t="s">
        <v>8380</v>
      </c>
      <c r="S1718" s="23">
        <f t="shared" si="158"/>
        <v>42673.577534722222</v>
      </c>
      <c r="T1718" s="23">
        <f t="shared" si="159"/>
        <v>42713.619201388887</v>
      </c>
      <c r="U1718" s="3">
        <f t="shared" si="160"/>
        <v>2016</v>
      </c>
      <c r="V1718" s="25">
        <f t="shared" si="161"/>
        <v>42673.577534722222</v>
      </c>
    </row>
    <row r="1719" spans="1:22" ht="48" x14ac:dyDescent="0.2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3">
        <f t="shared" si="156"/>
        <v>42.73</v>
      </c>
      <c r="P1719" s="3">
        <f t="shared" si="157"/>
        <v>34.020000000000003</v>
      </c>
      <c r="Q1719" s="3" t="s">
        <v>8358</v>
      </c>
      <c r="R1719" s="3" t="s">
        <v>8380</v>
      </c>
      <c r="S1719" s="23">
        <f t="shared" si="158"/>
        <v>42460.98192129629</v>
      </c>
      <c r="T1719" s="23">
        <f t="shared" si="159"/>
        <v>42481.166666666672</v>
      </c>
      <c r="U1719" s="3">
        <f t="shared" si="160"/>
        <v>2016</v>
      </c>
      <c r="V1719" s="25">
        <f t="shared" si="161"/>
        <v>42460.98192129629</v>
      </c>
    </row>
    <row r="1720" spans="1:22" ht="18" x14ac:dyDescent="0.2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3">
        <f t="shared" si="156"/>
        <v>0.21</v>
      </c>
      <c r="P1720" s="3">
        <f t="shared" si="157"/>
        <v>37.5</v>
      </c>
      <c r="Q1720" s="3" t="s">
        <v>8358</v>
      </c>
      <c r="R1720" s="3" t="s">
        <v>8380</v>
      </c>
      <c r="S1720" s="23">
        <f t="shared" si="158"/>
        <v>42460.610520833332</v>
      </c>
      <c r="T1720" s="23">
        <f t="shared" si="159"/>
        <v>42504.207638888889</v>
      </c>
      <c r="U1720" s="3">
        <f t="shared" si="160"/>
        <v>2016</v>
      </c>
      <c r="V1720" s="25">
        <f t="shared" si="161"/>
        <v>42460.610520833332</v>
      </c>
    </row>
    <row r="1721" spans="1:22" ht="48" x14ac:dyDescent="0.2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3">
        <f t="shared" si="156"/>
        <v>0.88</v>
      </c>
      <c r="P1721" s="3">
        <f t="shared" si="157"/>
        <v>11.67</v>
      </c>
      <c r="Q1721" s="3" t="s">
        <v>8358</v>
      </c>
      <c r="R1721" s="3" t="s">
        <v>8380</v>
      </c>
      <c r="S1721" s="23">
        <f t="shared" si="158"/>
        <v>41869.534618055557</v>
      </c>
      <c r="T1721" s="23">
        <f t="shared" si="159"/>
        <v>41899.534618055557</v>
      </c>
      <c r="U1721" s="3">
        <f t="shared" si="160"/>
        <v>2014</v>
      </c>
      <c r="V1721" s="25">
        <f t="shared" si="161"/>
        <v>41869.534618055557</v>
      </c>
    </row>
    <row r="1722" spans="1:22" ht="48" x14ac:dyDescent="0.2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3">
        <f t="shared" si="156"/>
        <v>5.63</v>
      </c>
      <c r="P1722" s="3">
        <f t="shared" si="157"/>
        <v>28.13</v>
      </c>
      <c r="Q1722" s="3" t="s">
        <v>8358</v>
      </c>
      <c r="R1722" s="3" t="s">
        <v>8380</v>
      </c>
      <c r="S1722" s="23">
        <f t="shared" si="158"/>
        <v>41922.783229166671</v>
      </c>
      <c r="T1722" s="23">
        <f t="shared" si="159"/>
        <v>41952.824895833335</v>
      </c>
      <c r="U1722" s="3">
        <f t="shared" si="160"/>
        <v>2014</v>
      </c>
      <c r="V1722" s="25">
        <f t="shared" si="161"/>
        <v>41922.783229166671</v>
      </c>
    </row>
    <row r="1723" spans="1:22" ht="48" x14ac:dyDescent="0.2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3">
        <f t="shared" si="156"/>
        <v>0</v>
      </c>
      <c r="P1723" s="3" t="e">
        <f t="shared" si="157"/>
        <v>#DIV/0!</v>
      </c>
      <c r="Q1723" s="3" t="s">
        <v>8358</v>
      </c>
      <c r="R1723" s="3" t="s">
        <v>8380</v>
      </c>
      <c r="S1723" s="23">
        <f t="shared" si="158"/>
        <v>42319.461377314816</v>
      </c>
      <c r="T1723" s="23">
        <f t="shared" si="159"/>
        <v>42349.461377314816</v>
      </c>
      <c r="U1723" s="3">
        <f t="shared" si="160"/>
        <v>2015</v>
      </c>
      <c r="V1723" s="25">
        <f t="shared" si="161"/>
        <v>42319.461377314816</v>
      </c>
    </row>
    <row r="1724" spans="1:22" ht="48" x14ac:dyDescent="0.2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3">
        <f t="shared" si="156"/>
        <v>0.03</v>
      </c>
      <c r="P1724" s="3">
        <f t="shared" si="157"/>
        <v>1</v>
      </c>
      <c r="Q1724" s="3" t="s">
        <v>8358</v>
      </c>
      <c r="R1724" s="3" t="s">
        <v>8380</v>
      </c>
      <c r="S1724" s="23">
        <f t="shared" si="158"/>
        <v>42425.960983796293</v>
      </c>
      <c r="T1724" s="23">
        <f t="shared" si="159"/>
        <v>42463.006944444445</v>
      </c>
      <c r="U1724" s="3">
        <f t="shared" si="160"/>
        <v>2016</v>
      </c>
      <c r="V1724" s="25">
        <f t="shared" si="161"/>
        <v>42425.960983796293</v>
      </c>
    </row>
    <row r="1725" spans="1:22" ht="64" x14ac:dyDescent="0.2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3">
        <f t="shared" si="156"/>
        <v>6.5</v>
      </c>
      <c r="P1725" s="3">
        <f t="shared" si="157"/>
        <v>216.67</v>
      </c>
      <c r="Q1725" s="3" t="s">
        <v>8358</v>
      </c>
      <c r="R1725" s="3" t="s">
        <v>8380</v>
      </c>
      <c r="S1725" s="23">
        <f t="shared" si="158"/>
        <v>42129.82540509259</v>
      </c>
      <c r="T1725" s="23">
        <f t="shared" si="159"/>
        <v>42186.25</v>
      </c>
      <c r="U1725" s="3">
        <f t="shared" si="160"/>
        <v>2015</v>
      </c>
      <c r="V1725" s="25">
        <f t="shared" si="161"/>
        <v>42129.82540509259</v>
      </c>
    </row>
    <row r="1726" spans="1:22" ht="48" x14ac:dyDescent="0.2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3">
        <f t="shared" si="156"/>
        <v>0.57999999999999996</v>
      </c>
      <c r="P1726" s="3">
        <f t="shared" si="157"/>
        <v>8.75</v>
      </c>
      <c r="Q1726" s="3" t="s">
        <v>8358</v>
      </c>
      <c r="R1726" s="3" t="s">
        <v>8380</v>
      </c>
      <c r="S1726" s="23">
        <f t="shared" si="158"/>
        <v>41912.932430555556</v>
      </c>
      <c r="T1726" s="23">
        <f t="shared" si="159"/>
        <v>41942.932430555556</v>
      </c>
      <c r="U1726" s="3">
        <f t="shared" si="160"/>
        <v>2014</v>
      </c>
      <c r="V1726" s="25">
        <f t="shared" si="161"/>
        <v>41912.932430555556</v>
      </c>
    </row>
    <row r="1727" spans="1:22" ht="48" x14ac:dyDescent="0.2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3">
        <f t="shared" si="156"/>
        <v>10.18</v>
      </c>
      <c r="P1727" s="3">
        <f t="shared" si="157"/>
        <v>62.22</v>
      </c>
      <c r="Q1727" s="3" t="s">
        <v>8358</v>
      </c>
      <c r="R1727" s="3" t="s">
        <v>8380</v>
      </c>
      <c r="S1727" s="23">
        <f t="shared" si="158"/>
        <v>41845.968159722222</v>
      </c>
      <c r="T1727" s="23">
        <f t="shared" si="159"/>
        <v>41875.968159722222</v>
      </c>
      <c r="U1727" s="3">
        <f t="shared" si="160"/>
        <v>2014</v>
      </c>
      <c r="V1727" s="25">
        <f t="shared" si="161"/>
        <v>41845.968159722222</v>
      </c>
    </row>
    <row r="1728" spans="1:22" ht="32" x14ac:dyDescent="0.2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3">
        <f t="shared" si="156"/>
        <v>33.78</v>
      </c>
      <c r="P1728" s="3">
        <f t="shared" si="157"/>
        <v>137.25</v>
      </c>
      <c r="Q1728" s="3" t="s">
        <v>8358</v>
      </c>
      <c r="R1728" s="3" t="s">
        <v>8380</v>
      </c>
      <c r="S1728" s="23">
        <f t="shared" si="158"/>
        <v>41788.919722222221</v>
      </c>
      <c r="T1728" s="23">
        <f t="shared" si="159"/>
        <v>41817.919722222221</v>
      </c>
      <c r="U1728" s="3">
        <f t="shared" si="160"/>
        <v>2014</v>
      </c>
      <c r="V1728" s="25">
        <f t="shared" si="161"/>
        <v>41788.919722222221</v>
      </c>
    </row>
    <row r="1729" spans="1:22" ht="48" x14ac:dyDescent="0.2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3">
        <f t="shared" si="156"/>
        <v>0.03</v>
      </c>
      <c r="P1729" s="3">
        <f t="shared" si="157"/>
        <v>1</v>
      </c>
      <c r="Q1729" s="3" t="s">
        <v>8358</v>
      </c>
      <c r="R1729" s="3" t="s">
        <v>8380</v>
      </c>
      <c r="S1729" s="23">
        <f t="shared" si="158"/>
        <v>42044.927974537044</v>
      </c>
      <c r="T1729" s="23">
        <f t="shared" si="159"/>
        <v>42099.458333333328</v>
      </c>
      <c r="U1729" s="3">
        <f t="shared" si="160"/>
        <v>2015</v>
      </c>
      <c r="V1729" s="25">
        <f t="shared" si="161"/>
        <v>42044.927974537044</v>
      </c>
    </row>
    <row r="1730" spans="1:22" ht="48" x14ac:dyDescent="0.2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3">
        <f t="shared" si="156"/>
        <v>68.400000000000006</v>
      </c>
      <c r="P1730" s="3">
        <f t="shared" si="157"/>
        <v>122.14</v>
      </c>
      <c r="Q1730" s="3" t="s">
        <v>8358</v>
      </c>
      <c r="R1730" s="3" t="s">
        <v>8380</v>
      </c>
      <c r="S1730" s="23">
        <f t="shared" si="158"/>
        <v>42268.625856481478</v>
      </c>
      <c r="T1730" s="23">
        <f t="shared" si="159"/>
        <v>42298.625856481478</v>
      </c>
      <c r="U1730" s="3">
        <f t="shared" si="160"/>
        <v>2015</v>
      </c>
      <c r="V1730" s="25">
        <f t="shared" si="161"/>
        <v>42268.625856481478</v>
      </c>
    </row>
    <row r="1731" spans="1:22" ht="48" x14ac:dyDescent="0.2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3">
        <f t="shared" ref="O1731:O1794" si="162">ROUND((E1731/D1731)*100,2)</f>
        <v>0</v>
      </c>
      <c r="P1731" s="3" t="e">
        <f t="shared" ref="P1731:P1794" si="163">ROUND(E1731/L1731,2)</f>
        <v>#DIV/0!</v>
      </c>
      <c r="Q1731" s="3" t="s">
        <v>8358</v>
      </c>
      <c r="R1731" s="3" t="s">
        <v>8380</v>
      </c>
      <c r="S1731" s="23">
        <f t="shared" ref="S1731:S1794" si="164">(((J1731/60)/60)/24)+DATE(1970,1,1)</f>
        <v>42471.052152777775</v>
      </c>
      <c r="T1731" s="23">
        <f t="shared" ref="T1731:T1794" si="165">(((I1731/60)/60)/24)+DATE(1970,1,1)</f>
        <v>42531.052152777775</v>
      </c>
      <c r="U1731" s="3">
        <f t="shared" ref="U1731:U1794" si="166">YEAR(S1731)</f>
        <v>2016</v>
      </c>
      <c r="V1731" s="25">
        <f t="shared" ref="V1731:V1794" si="167">S1731</f>
        <v>42471.052152777775</v>
      </c>
    </row>
    <row r="1732" spans="1:22" ht="48" x14ac:dyDescent="0.2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3">
        <f t="shared" si="162"/>
        <v>0</v>
      </c>
      <c r="P1732" s="3" t="e">
        <f t="shared" si="163"/>
        <v>#DIV/0!</v>
      </c>
      <c r="Q1732" s="3" t="s">
        <v>8358</v>
      </c>
      <c r="R1732" s="3" t="s">
        <v>8380</v>
      </c>
      <c r="S1732" s="23">
        <f t="shared" si="164"/>
        <v>42272.087766203709</v>
      </c>
      <c r="T1732" s="23">
        <f t="shared" si="165"/>
        <v>42302.087766203709</v>
      </c>
      <c r="U1732" s="3">
        <f t="shared" si="166"/>
        <v>2015</v>
      </c>
      <c r="V1732" s="25">
        <f t="shared" si="167"/>
        <v>42272.087766203709</v>
      </c>
    </row>
    <row r="1733" spans="1:22" ht="32" x14ac:dyDescent="0.2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3">
        <f t="shared" si="162"/>
        <v>0</v>
      </c>
      <c r="P1733" s="3" t="e">
        <f t="shared" si="163"/>
        <v>#DIV/0!</v>
      </c>
      <c r="Q1733" s="3" t="s">
        <v>8358</v>
      </c>
      <c r="R1733" s="3" t="s">
        <v>8380</v>
      </c>
      <c r="S1733" s="23">
        <f t="shared" si="164"/>
        <v>42152.906851851847</v>
      </c>
      <c r="T1733" s="23">
        <f t="shared" si="165"/>
        <v>42166.625</v>
      </c>
      <c r="U1733" s="3">
        <f t="shared" si="166"/>
        <v>2015</v>
      </c>
      <c r="V1733" s="25">
        <f t="shared" si="167"/>
        <v>42152.906851851847</v>
      </c>
    </row>
    <row r="1734" spans="1:22" ht="48" x14ac:dyDescent="0.2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3">
        <f t="shared" si="162"/>
        <v>0</v>
      </c>
      <c r="P1734" s="3" t="e">
        <f t="shared" si="163"/>
        <v>#DIV/0!</v>
      </c>
      <c r="Q1734" s="3" t="s">
        <v>8358</v>
      </c>
      <c r="R1734" s="3" t="s">
        <v>8380</v>
      </c>
      <c r="S1734" s="23">
        <f t="shared" si="164"/>
        <v>42325.683807870373</v>
      </c>
      <c r="T1734" s="23">
        <f t="shared" si="165"/>
        <v>42385.208333333328</v>
      </c>
      <c r="U1734" s="3">
        <f t="shared" si="166"/>
        <v>2015</v>
      </c>
      <c r="V1734" s="25">
        <f t="shared" si="167"/>
        <v>42325.683807870373</v>
      </c>
    </row>
    <row r="1735" spans="1:22" ht="48" x14ac:dyDescent="0.2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3">
        <f t="shared" si="162"/>
        <v>0</v>
      </c>
      <c r="P1735" s="3" t="e">
        <f t="shared" si="163"/>
        <v>#DIV/0!</v>
      </c>
      <c r="Q1735" s="3" t="s">
        <v>8358</v>
      </c>
      <c r="R1735" s="3" t="s">
        <v>8380</v>
      </c>
      <c r="S1735" s="23">
        <f t="shared" si="164"/>
        <v>42614.675625000003</v>
      </c>
      <c r="T1735" s="23">
        <f t="shared" si="165"/>
        <v>42626.895833333328</v>
      </c>
      <c r="U1735" s="3">
        <f t="shared" si="166"/>
        <v>2016</v>
      </c>
      <c r="V1735" s="25">
        <f t="shared" si="167"/>
        <v>42614.675625000003</v>
      </c>
    </row>
    <row r="1736" spans="1:22" ht="48" x14ac:dyDescent="0.2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3">
        <f t="shared" si="162"/>
        <v>0.02</v>
      </c>
      <c r="P1736" s="3">
        <f t="shared" si="163"/>
        <v>1</v>
      </c>
      <c r="Q1736" s="3" t="s">
        <v>8358</v>
      </c>
      <c r="R1736" s="3" t="s">
        <v>8380</v>
      </c>
      <c r="S1736" s="23">
        <f t="shared" si="164"/>
        <v>42102.036527777775</v>
      </c>
      <c r="T1736" s="23">
        <f t="shared" si="165"/>
        <v>42132.036527777775</v>
      </c>
      <c r="U1736" s="3">
        <f t="shared" si="166"/>
        <v>2015</v>
      </c>
      <c r="V1736" s="25">
        <f t="shared" si="167"/>
        <v>42102.036527777775</v>
      </c>
    </row>
    <row r="1737" spans="1:22" ht="48" x14ac:dyDescent="0.2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3">
        <f t="shared" si="162"/>
        <v>11</v>
      </c>
      <c r="P1737" s="3">
        <f t="shared" si="163"/>
        <v>55</v>
      </c>
      <c r="Q1737" s="3" t="s">
        <v>8358</v>
      </c>
      <c r="R1737" s="3" t="s">
        <v>8380</v>
      </c>
      <c r="S1737" s="23">
        <f t="shared" si="164"/>
        <v>42559.814178240747</v>
      </c>
      <c r="T1737" s="23">
        <f t="shared" si="165"/>
        <v>42589.814178240747</v>
      </c>
      <c r="U1737" s="3">
        <f t="shared" si="166"/>
        <v>2016</v>
      </c>
      <c r="V1737" s="25">
        <f t="shared" si="167"/>
        <v>42559.814178240747</v>
      </c>
    </row>
    <row r="1738" spans="1:22" ht="32" x14ac:dyDescent="0.2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3">
        <f t="shared" si="162"/>
        <v>0.73</v>
      </c>
      <c r="P1738" s="3">
        <f t="shared" si="163"/>
        <v>22</v>
      </c>
      <c r="Q1738" s="3" t="s">
        <v>8358</v>
      </c>
      <c r="R1738" s="3" t="s">
        <v>8380</v>
      </c>
      <c r="S1738" s="23">
        <f t="shared" si="164"/>
        <v>42286.861493055556</v>
      </c>
      <c r="T1738" s="23">
        <f t="shared" si="165"/>
        <v>42316.90315972222</v>
      </c>
      <c r="U1738" s="3">
        <f t="shared" si="166"/>
        <v>2015</v>
      </c>
      <c r="V1738" s="25">
        <f t="shared" si="167"/>
        <v>42286.861493055556</v>
      </c>
    </row>
    <row r="1739" spans="1:22" ht="48" x14ac:dyDescent="0.2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3">
        <f t="shared" si="162"/>
        <v>21.25</v>
      </c>
      <c r="P1739" s="3">
        <f t="shared" si="163"/>
        <v>56.67</v>
      </c>
      <c r="Q1739" s="3" t="s">
        <v>8358</v>
      </c>
      <c r="R1739" s="3" t="s">
        <v>8380</v>
      </c>
      <c r="S1739" s="23">
        <f t="shared" si="164"/>
        <v>42175.948981481488</v>
      </c>
      <c r="T1739" s="23">
        <f t="shared" si="165"/>
        <v>42205.948981481488</v>
      </c>
      <c r="U1739" s="3">
        <f t="shared" si="166"/>
        <v>2015</v>
      </c>
      <c r="V1739" s="25">
        <f t="shared" si="167"/>
        <v>42175.948981481488</v>
      </c>
    </row>
    <row r="1740" spans="1:22" ht="32" x14ac:dyDescent="0.2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3">
        <f t="shared" si="162"/>
        <v>0.4</v>
      </c>
      <c r="P1740" s="3">
        <f t="shared" si="163"/>
        <v>20</v>
      </c>
      <c r="Q1740" s="3" t="s">
        <v>8358</v>
      </c>
      <c r="R1740" s="3" t="s">
        <v>8380</v>
      </c>
      <c r="S1740" s="23">
        <f t="shared" si="164"/>
        <v>41884.874328703707</v>
      </c>
      <c r="T1740" s="23">
        <f t="shared" si="165"/>
        <v>41914.874328703707</v>
      </c>
      <c r="U1740" s="3">
        <f t="shared" si="166"/>
        <v>2014</v>
      </c>
      <c r="V1740" s="25">
        <f t="shared" si="167"/>
        <v>41884.874328703707</v>
      </c>
    </row>
    <row r="1741" spans="1:22" ht="48" x14ac:dyDescent="0.2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3">
        <f t="shared" si="162"/>
        <v>0.1</v>
      </c>
      <c r="P1741" s="3">
        <f t="shared" si="163"/>
        <v>1</v>
      </c>
      <c r="Q1741" s="3" t="s">
        <v>8358</v>
      </c>
      <c r="R1741" s="3" t="s">
        <v>8380</v>
      </c>
      <c r="S1741" s="23">
        <f t="shared" si="164"/>
        <v>42435.874212962968</v>
      </c>
      <c r="T1741" s="23">
        <f t="shared" si="165"/>
        <v>42494.832546296297</v>
      </c>
      <c r="U1741" s="3">
        <f t="shared" si="166"/>
        <v>2016</v>
      </c>
      <c r="V1741" s="25">
        <f t="shared" si="167"/>
        <v>42435.874212962968</v>
      </c>
    </row>
    <row r="1742" spans="1:22" ht="48" x14ac:dyDescent="0.2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3">
        <f t="shared" si="162"/>
        <v>0</v>
      </c>
      <c r="P1742" s="3" t="e">
        <f t="shared" si="163"/>
        <v>#DIV/0!</v>
      </c>
      <c r="Q1742" s="3" t="s">
        <v>8358</v>
      </c>
      <c r="R1742" s="3" t="s">
        <v>8380</v>
      </c>
      <c r="S1742" s="23">
        <f t="shared" si="164"/>
        <v>42171.817384259266</v>
      </c>
      <c r="T1742" s="23">
        <f t="shared" si="165"/>
        <v>42201.817384259266</v>
      </c>
      <c r="U1742" s="3">
        <f t="shared" si="166"/>
        <v>2015</v>
      </c>
      <c r="V1742" s="25">
        <f t="shared" si="167"/>
        <v>42171.817384259266</v>
      </c>
    </row>
    <row r="1743" spans="1:22" ht="32" x14ac:dyDescent="0.2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3">
        <f t="shared" si="162"/>
        <v>110.83</v>
      </c>
      <c r="P1743" s="3">
        <f t="shared" si="163"/>
        <v>25.58</v>
      </c>
      <c r="Q1743" s="3" t="s">
        <v>8358</v>
      </c>
      <c r="R1743" s="3" t="s">
        <v>8380</v>
      </c>
      <c r="S1743" s="23">
        <f t="shared" si="164"/>
        <v>42120.628136574072</v>
      </c>
      <c r="T1743" s="23">
        <f t="shared" si="165"/>
        <v>42165.628136574072</v>
      </c>
      <c r="U1743" s="3">
        <f t="shared" si="166"/>
        <v>2015</v>
      </c>
      <c r="V1743" s="25">
        <f t="shared" si="167"/>
        <v>42120.628136574072</v>
      </c>
    </row>
    <row r="1744" spans="1:22" ht="48" x14ac:dyDescent="0.2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3">
        <f t="shared" si="162"/>
        <v>108.75</v>
      </c>
      <c r="P1744" s="3">
        <f t="shared" si="163"/>
        <v>63.97</v>
      </c>
      <c r="Q1744" s="3" t="s">
        <v>8371</v>
      </c>
      <c r="R1744" s="3" t="s">
        <v>8372</v>
      </c>
      <c r="S1744" s="23">
        <f t="shared" si="164"/>
        <v>42710.876967592587</v>
      </c>
      <c r="T1744" s="23">
        <f t="shared" si="165"/>
        <v>42742.875</v>
      </c>
      <c r="U1744" s="3">
        <f t="shared" si="166"/>
        <v>2016</v>
      </c>
      <c r="V1744" s="25">
        <f t="shared" si="167"/>
        <v>42710.876967592587</v>
      </c>
    </row>
    <row r="1745" spans="1:22" ht="48" x14ac:dyDescent="0.2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3">
        <f t="shared" si="162"/>
        <v>100.42</v>
      </c>
      <c r="P1745" s="3">
        <f t="shared" si="163"/>
        <v>89.93</v>
      </c>
      <c r="Q1745" s="3" t="s">
        <v>8371</v>
      </c>
      <c r="R1745" s="3" t="s">
        <v>8372</v>
      </c>
      <c r="S1745" s="23">
        <f t="shared" si="164"/>
        <v>42586.925636574073</v>
      </c>
      <c r="T1745" s="23">
        <f t="shared" si="165"/>
        <v>42609.165972222225</v>
      </c>
      <c r="U1745" s="3">
        <f t="shared" si="166"/>
        <v>2016</v>
      </c>
      <c r="V1745" s="25">
        <f t="shared" si="167"/>
        <v>42586.925636574073</v>
      </c>
    </row>
    <row r="1746" spans="1:22" ht="48" x14ac:dyDescent="0.2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3">
        <f t="shared" si="162"/>
        <v>118.45</v>
      </c>
      <c r="P1746" s="3">
        <f t="shared" si="163"/>
        <v>93.07</v>
      </c>
      <c r="Q1746" s="3" t="s">
        <v>8371</v>
      </c>
      <c r="R1746" s="3" t="s">
        <v>8372</v>
      </c>
      <c r="S1746" s="23">
        <f t="shared" si="164"/>
        <v>42026.605057870373</v>
      </c>
      <c r="T1746" s="23">
        <f t="shared" si="165"/>
        <v>42071.563391203701</v>
      </c>
      <c r="U1746" s="3">
        <f t="shared" si="166"/>
        <v>2015</v>
      </c>
      <c r="V1746" s="25">
        <f t="shared" si="167"/>
        <v>42026.605057870373</v>
      </c>
    </row>
    <row r="1747" spans="1:22" ht="48" x14ac:dyDescent="0.2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3">
        <f t="shared" si="162"/>
        <v>114.01</v>
      </c>
      <c r="P1747" s="3">
        <f t="shared" si="163"/>
        <v>89.67</v>
      </c>
      <c r="Q1747" s="3" t="s">
        <v>8371</v>
      </c>
      <c r="R1747" s="3" t="s">
        <v>8372</v>
      </c>
      <c r="S1747" s="23">
        <f t="shared" si="164"/>
        <v>42690.259699074071</v>
      </c>
      <c r="T1747" s="23">
        <f t="shared" si="165"/>
        <v>42726.083333333328</v>
      </c>
      <c r="U1747" s="3">
        <f t="shared" si="166"/>
        <v>2016</v>
      </c>
      <c r="V1747" s="25">
        <f t="shared" si="167"/>
        <v>42690.259699074071</v>
      </c>
    </row>
    <row r="1748" spans="1:22" ht="64" x14ac:dyDescent="0.2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3">
        <f t="shared" si="162"/>
        <v>148.1</v>
      </c>
      <c r="P1748" s="3">
        <f t="shared" si="163"/>
        <v>207.62</v>
      </c>
      <c r="Q1748" s="3" t="s">
        <v>8371</v>
      </c>
      <c r="R1748" s="3" t="s">
        <v>8372</v>
      </c>
      <c r="S1748" s="23">
        <f t="shared" si="164"/>
        <v>42668.176701388889</v>
      </c>
      <c r="T1748" s="23">
        <f t="shared" si="165"/>
        <v>42698.083333333328</v>
      </c>
      <c r="U1748" s="3">
        <f t="shared" si="166"/>
        <v>2016</v>
      </c>
      <c r="V1748" s="25">
        <f t="shared" si="167"/>
        <v>42668.176701388889</v>
      </c>
    </row>
    <row r="1749" spans="1:22" ht="48" x14ac:dyDescent="0.2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3">
        <f t="shared" si="162"/>
        <v>104.96</v>
      </c>
      <c r="P1749" s="3">
        <f t="shared" si="163"/>
        <v>59.41</v>
      </c>
      <c r="Q1749" s="3" t="s">
        <v>8371</v>
      </c>
      <c r="R1749" s="3" t="s">
        <v>8372</v>
      </c>
      <c r="S1749" s="23">
        <f t="shared" si="164"/>
        <v>42292.435532407413</v>
      </c>
      <c r="T1749" s="23">
        <f t="shared" si="165"/>
        <v>42321.625</v>
      </c>
      <c r="U1749" s="3">
        <f t="shared" si="166"/>
        <v>2015</v>
      </c>
      <c r="V1749" s="25">
        <f t="shared" si="167"/>
        <v>42292.435532407413</v>
      </c>
    </row>
    <row r="1750" spans="1:22" ht="48" x14ac:dyDescent="0.2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3">
        <f t="shared" si="162"/>
        <v>129.94999999999999</v>
      </c>
      <c r="P1750" s="3">
        <f t="shared" si="163"/>
        <v>358.97</v>
      </c>
      <c r="Q1750" s="3" t="s">
        <v>8371</v>
      </c>
      <c r="R1750" s="3" t="s">
        <v>8372</v>
      </c>
      <c r="S1750" s="23">
        <f t="shared" si="164"/>
        <v>42219.950729166667</v>
      </c>
      <c r="T1750" s="23">
        <f t="shared" si="165"/>
        <v>42249.950729166667</v>
      </c>
      <c r="U1750" s="3">
        <f t="shared" si="166"/>
        <v>2015</v>
      </c>
      <c r="V1750" s="25">
        <f t="shared" si="167"/>
        <v>42219.950729166667</v>
      </c>
    </row>
    <row r="1751" spans="1:22" ht="32" x14ac:dyDescent="0.2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3">
        <f t="shared" si="162"/>
        <v>123.49</v>
      </c>
      <c r="P1751" s="3">
        <f t="shared" si="163"/>
        <v>94.74</v>
      </c>
      <c r="Q1751" s="3" t="s">
        <v>8371</v>
      </c>
      <c r="R1751" s="3" t="s">
        <v>8372</v>
      </c>
      <c r="S1751" s="23">
        <f t="shared" si="164"/>
        <v>42758.975937499999</v>
      </c>
      <c r="T1751" s="23">
        <f t="shared" si="165"/>
        <v>42795.791666666672</v>
      </c>
      <c r="U1751" s="3">
        <f t="shared" si="166"/>
        <v>2017</v>
      </c>
      <c r="V1751" s="25">
        <f t="shared" si="167"/>
        <v>42758.975937499999</v>
      </c>
    </row>
    <row r="1752" spans="1:22" ht="48" x14ac:dyDescent="0.2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3">
        <f t="shared" si="162"/>
        <v>201.62</v>
      </c>
      <c r="P1752" s="3">
        <f t="shared" si="163"/>
        <v>80.650000000000006</v>
      </c>
      <c r="Q1752" s="3" t="s">
        <v>8371</v>
      </c>
      <c r="R1752" s="3" t="s">
        <v>8372</v>
      </c>
      <c r="S1752" s="23">
        <f t="shared" si="164"/>
        <v>42454.836851851855</v>
      </c>
      <c r="T1752" s="23">
        <f t="shared" si="165"/>
        <v>42479.836851851855</v>
      </c>
      <c r="U1752" s="3">
        <f t="shared" si="166"/>
        <v>2016</v>
      </c>
      <c r="V1752" s="25">
        <f t="shared" si="167"/>
        <v>42454.836851851855</v>
      </c>
    </row>
    <row r="1753" spans="1:22" ht="32" x14ac:dyDescent="0.2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3">
        <f t="shared" si="162"/>
        <v>102.9</v>
      </c>
      <c r="P1753" s="3">
        <f t="shared" si="163"/>
        <v>168.69</v>
      </c>
      <c r="Q1753" s="3" t="s">
        <v>8371</v>
      </c>
      <c r="R1753" s="3" t="s">
        <v>8372</v>
      </c>
      <c r="S1753" s="23">
        <f t="shared" si="164"/>
        <v>42052.7815162037</v>
      </c>
      <c r="T1753" s="23">
        <f t="shared" si="165"/>
        <v>42082.739849537036</v>
      </c>
      <c r="U1753" s="3">
        <f t="shared" si="166"/>
        <v>2015</v>
      </c>
      <c r="V1753" s="25">
        <f t="shared" si="167"/>
        <v>42052.7815162037</v>
      </c>
    </row>
    <row r="1754" spans="1:22" ht="32" x14ac:dyDescent="0.2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3">
        <f t="shared" si="162"/>
        <v>260.17</v>
      </c>
      <c r="P1754" s="3">
        <f t="shared" si="163"/>
        <v>34.69</v>
      </c>
      <c r="Q1754" s="3" t="s">
        <v>8371</v>
      </c>
      <c r="R1754" s="3" t="s">
        <v>8372</v>
      </c>
      <c r="S1754" s="23">
        <f t="shared" si="164"/>
        <v>42627.253263888888</v>
      </c>
      <c r="T1754" s="23">
        <f t="shared" si="165"/>
        <v>42657.253263888888</v>
      </c>
      <c r="U1754" s="3">
        <f t="shared" si="166"/>
        <v>2016</v>
      </c>
      <c r="V1754" s="25">
        <f t="shared" si="167"/>
        <v>42627.253263888888</v>
      </c>
    </row>
    <row r="1755" spans="1:22" ht="48" x14ac:dyDescent="0.2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3">
        <f t="shared" si="162"/>
        <v>108</v>
      </c>
      <c r="P1755" s="3">
        <f t="shared" si="163"/>
        <v>462.86</v>
      </c>
      <c r="Q1755" s="3" t="s">
        <v>8371</v>
      </c>
      <c r="R1755" s="3" t="s">
        <v>8372</v>
      </c>
      <c r="S1755" s="23">
        <f t="shared" si="164"/>
        <v>42420.74962962963</v>
      </c>
      <c r="T1755" s="23">
        <f t="shared" si="165"/>
        <v>42450.707962962959</v>
      </c>
      <c r="U1755" s="3">
        <f t="shared" si="166"/>
        <v>2016</v>
      </c>
      <c r="V1755" s="25">
        <f t="shared" si="167"/>
        <v>42420.74962962963</v>
      </c>
    </row>
    <row r="1756" spans="1:22" ht="48" x14ac:dyDescent="0.2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3">
        <f t="shared" si="162"/>
        <v>110.53</v>
      </c>
      <c r="P1756" s="3">
        <f t="shared" si="163"/>
        <v>104.39</v>
      </c>
      <c r="Q1756" s="3" t="s">
        <v>8371</v>
      </c>
      <c r="R1756" s="3" t="s">
        <v>8372</v>
      </c>
      <c r="S1756" s="23">
        <f t="shared" si="164"/>
        <v>42067.876770833333</v>
      </c>
      <c r="T1756" s="23">
        <f t="shared" si="165"/>
        <v>42097.835104166668</v>
      </c>
      <c r="U1756" s="3">
        <f t="shared" si="166"/>
        <v>2015</v>
      </c>
      <c r="V1756" s="25">
        <f t="shared" si="167"/>
        <v>42067.876770833333</v>
      </c>
    </row>
    <row r="1757" spans="1:22" ht="48" x14ac:dyDescent="0.2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3">
        <f t="shared" si="162"/>
        <v>120</v>
      </c>
      <c r="P1757" s="3">
        <f t="shared" si="163"/>
        <v>7.5</v>
      </c>
      <c r="Q1757" s="3" t="s">
        <v>8371</v>
      </c>
      <c r="R1757" s="3" t="s">
        <v>8372</v>
      </c>
      <c r="S1757" s="23">
        <f t="shared" si="164"/>
        <v>42252.788900462961</v>
      </c>
      <c r="T1757" s="23">
        <f t="shared" si="165"/>
        <v>42282.788900462961</v>
      </c>
      <c r="U1757" s="3">
        <f t="shared" si="166"/>
        <v>2015</v>
      </c>
      <c r="V1757" s="25">
        <f t="shared" si="167"/>
        <v>42252.788900462961</v>
      </c>
    </row>
    <row r="1758" spans="1:22" ht="48" x14ac:dyDescent="0.2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3">
        <f t="shared" si="162"/>
        <v>102.83</v>
      </c>
      <c r="P1758" s="3">
        <f t="shared" si="163"/>
        <v>47.13</v>
      </c>
      <c r="Q1758" s="3" t="s">
        <v>8371</v>
      </c>
      <c r="R1758" s="3" t="s">
        <v>8372</v>
      </c>
      <c r="S1758" s="23">
        <f t="shared" si="164"/>
        <v>42571.167465277773</v>
      </c>
      <c r="T1758" s="23">
        <f t="shared" si="165"/>
        <v>42611.167465277773</v>
      </c>
      <c r="U1758" s="3">
        <f t="shared" si="166"/>
        <v>2016</v>
      </c>
      <c r="V1758" s="25">
        <f t="shared" si="167"/>
        <v>42571.167465277773</v>
      </c>
    </row>
    <row r="1759" spans="1:22" ht="48" x14ac:dyDescent="0.2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3">
        <f t="shared" si="162"/>
        <v>116</v>
      </c>
      <c r="P1759" s="3">
        <f t="shared" si="163"/>
        <v>414.29</v>
      </c>
      <c r="Q1759" s="3" t="s">
        <v>8371</v>
      </c>
      <c r="R1759" s="3" t="s">
        <v>8372</v>
      </c>
      <c r="S1759" s="23">
        <f t="shared" si="164"/>
        <v>42733.827349537038</v>
      </c>
      <c r="T1759" s="23">
        <f t="shared" si="165"/>
        <v>42763.811805555553</v>
      </c>
      <c r="U1759" s="3">
        <f t="shared" si="166"/>
        <v>2016</v>
      </c>
      <c r="V1759" s="25">
        <f t="shared" si="167"/>
        <v>42733.827349537038</v>
      </c>
    </row>
    <row r="1760" spans="1:22" ht="64" x14ac:dyDescent="0.2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3">
        <f t="shared" si="162"/>
        <v>114.7</v>
      </c>
      <c r="P1760" s="3">
        <f t="shared" si="163"/>
        <v>42.48</v>
      </c>
      <c r="Q1760" s="3" t="s">
        <v>8371</v>
      </c>
      <c r="R1760" s="3" t="s">
        <v>8372</v>
      </c>
      <c r="S1760" s="23">
        <f t="shared" si="164"/>
        <v>42505.955925925926</v>
      </c>
      <c r="T1760" s="23">
        <f t="shared" si="165"/>
        <v>42565.955925925926</v>
      </c>
      <c r="U1760" s="3">
        <f t="shared" si="166"/>
        <v>2016</v>
      </c>
      <c r="V1760" s="25">
        <f t="shared" si="167"/>
        <v>42505.955925925926</v>
      </c>
    </row>
    <row r="1761" spans="1:22" ht="32" x14ac:dyDescent="0.2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3">
        <f t="shared" si="162"/>
        <v>106.6</v>
      </c>
      <c r="P1761" s="3">
        <f t="shared" si="163"/>
        <v>108.78</v>
      </c>
      <c r="Q1761" s="3" t="s">
        <v>8371</v>
      </c>
      <c r="R1761" s="3" t="s">
        <v>8372</v>
      </c>
      <c r="S1761" s="23">
        <f t="shared" si="164"/>
        <v>42068.829039351855</v>
      </c>
      <c r="T1761" s="23">
        <f t="shared" si="165"/>
        <v>42088.787372685183</v>
      </c>
      <c r="U1761" s="3">
        <f t="shared" si="166"/>
        <v>2015</v>
      </c>
      <c r="V1761" s="25">
        <f t="shared" si="167"/>
        <v>42068.829039351855</v>
      </c>
    </row>
    <row r="1762" spans="1:22" ht="64" x14ac:dyDescent="0.2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3">
        <f t="shared" si="162"/>
        <v>165.44</v>
      </c>
      <c r="P1762" s="3">
        <f t="shared" si="163"/>
        <v>81.099999999999994</v>
      </c>
      <c r="Q1762" s="3" t="s">
        <v>8371</v>
      </c>
      <c r="R1762" s="3" t="s">
        <v>8372</v>
      </c>
      <c r="S1762" s="23">
        <f t="shared" si="164"/>
        <v>42405.67260416667</v>
      </c>
      <c r="T1762" s="23">
        <f t="shared" si="165"/>
        <v>42425.67260416667</v>
      </c>
      <c r="U1762" s="3">
        <f t="shared" si="166"/>
        <v>2016</v>
      </c>
      <c r="V1762" s="25">
        <f t="shared" si="167"/>
        <v>42405.67260416667</v>
      </c>
    </row>
    <row r="1763" spans="1:22" ht="32" x14ac:dyDescent="0.2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3">
        <f t="shared" si="162"/>
        <v>155</v>
      </c>
      <c r="P1763" s="3">
        <f t="shared" si="163"/>
        <v>51.67</v>
      </c>
      <c r="Q1763" s="3" t="s">
        <v>8371</v>
      </c>
      <c r="R1763" s="3" t="s">
        <v>8372</v>
      </c>
      <c r="S1763" s="23">
        <f t="shared" si="164"/>
        <v>42209.567824074074</v>
      </c>
      <c r="T1763" s="23">
        <f t="shared" si="165"/>
        <v>42259.567824074074</v>
      </c>
      <c r="U1763" s="3">
        <f t="shared" si="166"/>
        <v>2015</v>
      </c>
      <c r="V1763" s="25">
        <f t="shared" si="167"/>
        <v>42209.567824074074</v>
      </c>
    </row>
    <row r="1764" spans="1:22" ht="32" x14ac:dyDescent="0.2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3">
        <f t="shared" si="162"/>
        <v>885</v>
      </c>
      <c r="P1764" s="3">
        <f t="shared" si="163"/>
        <v>35.4</v>
      </c>
      <c r="Q1764" s="3" t="s">
        <v>8371</v>
      </c>
      <c r="R1764" s="3" t="s">
        <v>8372</v>
      </c>
      <c r="S1764" s="23">
        <f t="shared" si="164"/>
        <v>42410.982002314813</v>
      </c>
      <c r="T1764" s="23">
        <f t="shared" si="165"/>
        <v>42440.982002314813</v>
      </c>
      <c r="U1764" s="3">
        <f t="shared" si="166"/>
        <v>2016</v>
      </c>
      <c r="V1764" s="25">
        <f t="shared" si="167"/>
        <v>42410.982002314813</v>
      </c>
    </row>
    <row r="1765" spans="1:22" ht="64" x14ac:dyDescent="0.2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3">
        <f t="shared" si="162"/>
        <v>101.91</v>
      </c>
      <c r="P1765" s="3">
        <f t="shared" si="163"/>
        <v>103.64</v>
      </c>
      <c r="Q1765" s="3" t="s">
        <v>8371</v>
      </c>
      <c r="R1765" s="3" t="s">
        <v>8372</v>
      </c>
      <c r="S1765" s="23">
        <f t="shared" si="164"/>
        <v>42636.868518518517</v>
      </c>
      <c r="T1765" s="23">
        <f t="shared" si="165"/>
        <v>42666.868518518517</v>
      </c>
      <c r="U1765" s="3">
        <f t="shared" si="166"/>
        <v>2016</v>
      </c>
      <c r="V1765" s="25">
        <f t="shared" si="167"/>
        <v>42636.868518518517</v>
      </c>
    </row>
    <row r="1766" spans="1:22" ht="48" x14ac:dyDescent="0.2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3">
        <f t="shared" si="162"/>
        <v>19.600000000000001</v>
      </c>
      <c r="P1766" s="3">
        <f t="shared" si="163"/>
        <v>55.28</v>
      </c>
      <c r="Q1766" s="3" t="s">
        <v>8371</v>
      </c>
      <c r="R1766" s="3" t="s">
        <v>8372</v>
      </c>
      <c r="S1766" s="23">
        <f t="shared" si="164"/>
        <v>41825.485868055555</v>
      </c>
      <c r="T1766" s="23">
        <f t="shared" si="165"/>
        <v>41854.485868055555</v>
      </c>
      <c r="U1766" s="3">
        <f t="shared" si="166"/>
        <v>2014</v>
      </c>
      <c r="V1766" s="25">
        <f t="shared" si="167"/>
        <v>41825.485868055555</v>
      </c>
    </row>
    <row r="1767" spans="1:22" ht="48" x14ac:dyDescent="0.2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3">
        <f t="shared" si="162"/>
        <v>59.47</v>
      </c>
      <c r="P1767" s="3">
        <f t="shared" si="163"/>
        <v>72.17</v>
      </c>
      <c r="Q1767" s="3" t="s">
        <v>8371</v>
      </c>
      <c r="R1767" s="3" t="s">
        <v>8372</v>
      </c>
      <c r="S1767" s="23">
        <f t="shared" si="164"/>
        <v>41834.980462962965</v>
      </c>
      <c r="T1767" s="23">
        <f t="shared" si="165"/>
        <v>41864.980462962965</v>
      </c>
      <c r="U1767" s="3">
        <f t="shared" si="166"/>
        <v>2014</v>
      </c>
      <c r="V1767" s="25">
        <f t="shared" si="167"/>
        <v>41834.980462962965</v>
      </c>
    </row>
    <row r="1768" spans="1:22" ht="32" x14ac:dyDescent="0.2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3">
        <f t="shared" si="162"/>
        <v>0</v>
      </c>
      <c r="P1768" s="3" t="e">
        <f t="shared" si="163"/>
        <v>#DIV/0!</v>
      </c>
      <c r="Q1768" s="3" t="s">
        <v>8371</v>
      </c>
      <c r="R1768" s="3" t="s">
        <v>8372</v>
      </c>
      <c r="S1768" s="23">
        <f t="shared" si="164"/>
        <v>41855.859814814816</v>
      </c>
      <c r="T1768" s="23">
        <f t="shared" si="165"/>
        <v>41876.859814814816</v>
      </c>
      <c r="U1768" s="3">
        <f t="shared" si="166"/>
        <v>2014</v>
      </c>
      <c r="V1768" s="25">
        <f t="shared" si="167"/>
        <v>41855.859814814816</v>
      </c>
    </row>
    <row r="1769" spans="1:22" ht="32" x14ac:dyDescent="0.2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3">
        <f t="shared" si="162"/>
        <v>45.72</v>
      </c>
      <c r="P1769" s="3">
        <f t="shared" si="163"/>
        <v>58.62</v>
      </c>
      <c r="Q1769" s="3" t="s">
        <v>8371</v>
      </c>
      <c r="R1769" s="3" t="s">
        <v>8372</v>
      </c>
      <c r="S1769" s="23">
        <f t="shared" si="164"/>
        <v>41824.658379629633</v>
      </c>
      <c r="T1769" s="23">
        <f t="shared" si="165"/>
        <v>41854.658379629633</v>
      </c>
      <c r="U1769" s="3">
        <f t="shared" si="166"/>
        <v>2014</v>
      </c>
      <c r="V1769" s="25">
        <f t="shared" si="167"/>
        <v>41824.658379629633</v>
      </c>
    </row>
    <row r="1770" spans="1:22" ht="48" x14ac:dyDescent="0.2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3">
        <f t="shared" si="162"/>
        <v>3.74</v>
      </c>
      <c r="P1770" s="3">
        <f t="shared" si="163"/>
        <v>12.47</v>
      </c>
      <c r="Q1770" s="3" t="s">
        <v>8371</v>
      </c>
      <c r="R1770" s="3" t="s">
        <v>8372</v>
      </c>
      <c r="S1770" s="23">
        <f t="shared" si="164"/>
        <v>41849.560694444444</v>
      </c>
      <c r="T1770" s="23">
        <f t="shared" si="165"/>
        <v>41909.560694444444</v>
      </c>
      <c r="U1770" s="3">
        <f t="shared" si="166"/>
        <v>2014</v>
      </c>
      <c r="V1770" s="25">
        <f t="shared" si="167"/>
        <v>41849.560694444444</v>
      </c>
    </row>
    <row r="1771" spans="1:22" ht="48" x14ac:dyDescent="0.2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3">
        <f t="shared" si="162"/>
        <v>2.7</v>
      </c>
      <c r="P1771" s="3">
        <f t="shared" si="163"/>
        <v>49.14</v>
      </c>
      <c r="Q1771" s="3" t="s">
        <v>8371</v>
      </c>
      <c r="R1771" s="3" t="s">
        <v>8372</v>
      </c>
      <c r="S1771" s="23">
        <f t="shared" si="164"/>
        <v>41987.818969907406</v>
      </c>
      <c r="T1771" s="23">
        <f t="shared" si="165"/>
        <v>42017.818969907406</v>
      </c>
      <c r="U1771" s="3">
        <f t="shared" si="166"/>
        <v>2014</v>
      </c>
      <c r="V1771" s="25">
        <f t="shared" si="167"/>
        <v>41987.818969907406</v>
      </c>
    </row>
    <row r="1772" spans="1:22" ht="48" x14ac:dyDescent="0.2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3">
        <f t="shared" si="162"/>
        <v>56.51</v>
      </c>
      <c r="P1772" s="3">
        <f t="shared" si="163"/>
        <v>150.5</v>
      </c>
      <c r="Q1772" s="3" t="s">
        <v>8371</v>
      </c>
      <c r="R1772" s="3" t="s">
        <v>8372</v>
      </c>
      <c r="S1772" s="23">
        <f t="shared" si="164"/>
        <v>41891.780023148152</v>
      </c>
      <c r="T1772" s="23">
        <f t="shared" si="165"/>
        <v>41926.780023148152</v>
      </c>
      <c r="U1772" s="3">
        <f t="shared" si="166"/>
        <v>2014</v>
      </c>
      <c r="V1772" s="25">
        <f t="shared" si="167"/>
        <v>41891.780023148152</v>
      </c>
    </row>
    <row r="1773" spans="1:22" ht="48" x14ac:dyDescent="0.2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3">
        <f t="shared" si="162"/>
        <v>21.31</v>
      </c>
      <c r="P1773" s="3">
        <f t="shared" si="163"/>
        <v>35.799999999999997</v>
      </c>
      <c r="Q1773" s="3" t="s">
        <v>8371</v>
      </c>
      <c r="R1773" s="3" t="s">
        <v>8372</v>
      </c>
      <c r="S1773" s="23">
        <f t="shared" si="164"/>
        <v>41905.979629629634</v>
      </c>
      <c r="T1773" s="23">
        <f t="shared" si="165"/>
        <v>41935.979629629634</v>
      </c>
      <c r="U1773" s="3">
        <f t="shared" si="166"/>
        <v>2014</v>
      </c>
      <c r="V1773" s="25">
        <f t="shared" si="167"/>
        <v>41905.979629629634</v>
      </c>
    </row>
    <row r="1774" spans="1:22" ht="48" x14ac:dyDescent="0.2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3">
        <f t="shared" si="162"/>
        <v>15.6</v>
      </c>
      <c r="P1774" s="3">
        <f t="shared" si="163"/>
        <v>45.16</v>
      </c>
      <c r="Q1774" s="3" t="s">
        <v>8371</v>
      </c>
      <c r="R1774" s="3" t="s">
        <v>8372</v>
      </c>
      <c r="S1774" s="23">
        <f t="shared" si="164"/>
        <v>41766.718009259261</v>
      </c>
      <c r="T1774" s="23">
        <f t="shared" si="165"/>
        <v>41826.718009259261</v>
      </c>
      <c r="U1774" s="3">
        <f t="shared" si="166"/>
        <v>2014</v>
      </c>
      <c r="V1774" s="25">
        <f t="shared" si="167"/>
        <v>41766.718009259261</v>
      </c>
    </row>
    <row r="1775" spans="1:22" ht="48" x14ac:dyDescent="0.2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3">
        <f t="shared" si="162"/>
        <v>6.26</v>
      </c>
      <c r="P1775" s="3">
        <f t="shared" si="163"/>
        <v>98.79</v>
      </c>
      <c r="Q1775" s="3" t="s">
        <v>8371</v>
      </c>
      <c r="R1775" s="3" t="s">
        <v>8372</v>
      </c>
      <c r="S1775" s="23">
        <f t="shared" si="164"/>
        <v>41978.760393518518</v>
      </c>
      <c r="T1775" s="23">
        <f t="shared" si="165"/>
        <v>42023.760393518518</v>
      </c>
      <c r="U1775" s="3">
        <f t="shared" si="166"/>
        <v>2014</v>
      </c>
      <c r="V1775" s="25">
        <f t="shared" si="167"/>
        <v>41978.760393518518</v>
      </c>
    </row>
    <row r="1776" spans="1:22" ht="48" x14ac:dyDescent="0.2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3">
        <f t="shared" si="162"/>
        <v>45.92</v>
      </c>
      <c r="P1776" s="3">
        <f t="shared" si="163"/>
        <v>88.31</v>
      </c>
      <c r="Q1776" s="3" t="s">
        <v>8371</v>
      </c>
      <c r="R1776" s="3" t="s">
        <v>8372</v>
      </c>
      <c r="S1776" s="23">
        <f t="shared" si="164"/>
        <v>41930.218657407408</v>
      </c>
      <c r="T1776" s="23">
        <f t="shared" si="165"/>
        <v>41972.624305555553</v>
      </c>
      <c r="U1776" s="3">
        <f t="shared" si="166"/>
        <v>2014</v>
      </c>
      <c r="V1776" s="25">
        <f t="shared" si="167"/>
        <v>41930.218657407408</v>
      </c>
    </row>
    <row r="1777" spans="1:22" ht="48" x14ac:dyDescent="0.2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3">
        <f t="shared" si="162"/>
        <v>65.099999999999994</v>
      </c>
      <c r="P1777" s="3">
        <f t="shared" si="163"/>
        <v>170.63</v>
      </c>
      <c r="Q1777" s="3" t="s">
        <v>8371</v>
      </c>
      <c r="R1777" s="3" t="s">
        <v>8372</v>
      </c>
      <c r="S1777" s="23">
        <f t="shared" si="164"/>
        <v>41891.976388888892</v>
      </c>
      <c r="T1777" s="23">
        <f t="shared" si="165"/>
        <v>41936.976388888892</v>
      </c>
      <c r="U1777" s="3">
        <f t="shared" si="166"/>
        <v>2014</v>
      </c>
      <c r="V1777" s="25">
        <f t="shared" si="167"/>
        <v>41891.976388888892</v>
      </c>
    </row>
    <row r="1778" spans="1:22" ht="48" x14ac:dyDescent="0.2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3">
        <f t="shared" si="162"/>
        <v>6.7</v>
      </c>
      <c r="P1778" s="3">
        <f t="shared" si="163"/>
        <v>83.75</v>
      </c>
      <c r="Q1778" s="3" t="s">
        <v>8371</v>
      </c>
      <c r="R1778" s="3" t="s">
        <v>8372</v>
      </c>
      <c r="S1778" s="23">
        <f t="shared" si="164"/>
        <v>41905.95684027778</v>
      </c>
      <c r="T1778" s="23">
        <f t="shared" si="165"/>
        <v>41941.95684027778</v>
      </c>
      <c r="U1778" s="3">
        <f t="shared" si="166"/>
        <v>2014</v>
      </c>
      <c r="V1778" s="25">
        <f t="shared" si="167"/>
        <v>41905.95684027778</v>
      </c>
    </row>
    <row r="1779" spans="1:22" ht="64" x14ac:dyDescent="0.2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3">
        <f t="shared" si="162"/>
        <v>13.56</v>
      </c>
      <c r="P1779" s="3">
        <f t="shared" si="163"/>
        <v>65.099999999999994</v>
      </c>
      <c r="Q1779" s="3" t="s">
        <v>8371</v>
      </c>
      <c r="R1779" s="3" t="s">
        <v>8372</v>
      </c>
      <c r="S1779" s="23">
        <f t="shared" si="164"/>
        <v>42025.357094907406</v>
      </c>
      <c r="T1779" s="23">
        <f t="shared" si="165"/>
        <v>42055.357094907406</v>
      </c>
      <c r="U1779" s="3">
        <f t="shared" si="166"/>
        <v>2015</v>
      </c>
      <c r="V1779" s="25">
        <f t="shared" si="167"/>
        <v>42025.357094907406</v>
      </c>
    </row>
    <row r="1780" spans="1:22" ht="48" x14ac:dyDescent="0.2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3">
        <f t="shared" si="162"/>
        <v>1.99</v>
      </c>
      <c r="P1780" s="3">
        <f t="shared" si="163"/>
        <v>66.33</v>
      </c>
      <c r="Q1780" s="3" t="s">
        <v>8371</v>
      </c>
      <c r="R1780" s="3" t="s">
        <v>8372</v>
      </c>
      <c r="S1780" s="23">
        <f t="shared" si="164"/>
        <v>42045.86336805555</v>
      </c>
      <c r="T1780" s="23">
        <f t="shared" si="165"/>
        <v>42090.821701388893</v>
      </c>
      <c r="U1780" s="3">
        <f t="shared" si="166"/>
        <v>2015</v>
      </c>
      <c r="V1780" s="25">
        <f t="shared" si="167"/>
        <v>42045.86336805555</v>
      </c>
    </row>
    <row r="1781" spans="1:22" ht="48" x14ac:dyDescent="0.2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3">
        <f t="shared" si="162"/>
        <v>36.24</v>
      </c>
      <c r="P1781" s="3">
        <f t="shared" si="163"/>
        <v>104.89</v>
      </c>
      <c r="Q1781" s="3" t="s">
        <v>8371</v>
      </c>
      <c r="R1781" s="3" t="s">
        <v>8372</v>
      </c>
      <c r="S1781" s="23">
        <f t="shared" si="164"/>
        <v>42585.691898148143</v>
      </c>
      <c r="T1781" s="23">
        <f t="shared" si="165"/>
        <v>42615.691898148143</v>
      </c>
      <c r="U1781" s="3">
        <f t="shared" si="166"/>
        <v>2016</v>
      </c>
      <c r="V1781" s="25">
        <f t="shared" si="167"/>
        <v>42585.691898148143</v>
      </c>
    </row>
    <row r="1782" spans="1:22" ht="48" x14ac:dyDescent="0.2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3">
        <f t="shared" si="162"/>
        <v>39.74</v>
      </c>
      <c r="P1782" s="3">
        <f t="shared" si="163"/>
        <v>78.44</v>
      </c>
      <c r="Q1782" s="3" t="s">
        <v>8371</v>
      </c>
      <c r="R1782" s="3" t="s">
        <v>8372</v>
      </c>
      <c r="S1782" s="23">
        <f t="shared" si="164"/>
        <v>42493.600810185191</v>
      </c>
      <c r="T1782" s="23">
        <f t="shared" si="165"/>
        <v>42553.600810185191</v>
      </c>
      <c r="U1782" s="3">
        <f t="shared" si="166"/>
        <v>2016</v>
      </c>
      <c r="V1782" s="25">
        <f t="shared" si="167"/>
        <v>42493.600810185191</v>
      </c>
    </row>
    <row r="1783" spans="1:22" ht="48" x14ac:dyDescent="0.2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3">
        <f t="shared" si="162"/>
        <v>25.76</v>
      </c>
      <c r="P1783" s="3">
        <f t="shared" si="163"/>
        <v>59.04</v>
      </c>
      <c r="Q1783" s="3" t="s">
        <v>8371</v>
      </c>
      <c r="R1783" s="3" t="s">
        <v>8372</v>
      </c>
      <c r="S1783" s="23">
        <f t="shared" si="164"/>
        <v>42597.617418981477</v>
      </c>
      <c r="T1783" s="23">
        <f t="shared" si="165"/>
        <v>42628.617418981477</v>
      </c>
      <c r="U1783" s="3">
        <f t="shared" si="166"/>
        <v>2016</v>
      </c>
      <c r="V1783" s="25">
        <f t="shared" si="167"/>
        <v>42597.617418981477</v>
      </c>
    </row>
    <row r="1784" spans="1:22" ht="64" x14ac:dyDescent="0.2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3">
        <f t="shared" si="162"/>
        <v>15.49</v>
      </c>
      <c r="P1784" s="3">
        <f t="shared" si="163"/>
        <v>71.34</v>
      </c>
      <c r="Q1784" s="3" t="s">
        <v>8371</v>
      </c>
      <c r="R1784" s="3" t="s">
        <v>8372</v>
      </c>
      <c r="S1784" s="23">
        <f t="shared" si="164"/>
        <v>42388.575104166666</v>
      </c>
      <c r="T1784" s="23">
        <f t="shared" si="165"/>
        <v>42421.575104166666</v>
      </c>
      <c r="U1784" s="3">
        <f t="shared" si="166"/>
        <v>2016</v>
      </c>
      <c r="V1784" s="25">
        <f t="shared" si="167"/>
        <v>42388.575104166666</v>
      </c>
    </row>
    <row r="1785" spans="1:22" ht="48" x14ac:dyDescent="0.2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3">
        <f t="shared" si="162"/>
        <v>23.69</v>
      </c>
      <c r="P1785" s="3">
        <f t="shared" si="163"/>
        <v>51.23</v>
      </c>
      <c r="Q1785" s="3" t="s">
        <v>8371</v>
      </c>
      <c r="R1785" s="3" t="s">
        <v>8372</v>
      </c>
      <c r="S1785" s="23">
        <f t="shared" si="164"/>
        <v>42115.949976851851</v>
      </c>
      <c r="T1785" s="23">
        <f t="shared" si="165"/>
        <v>42145.949976851851</v>
      </c>
      <c r="U1785" s="3">
        <f t="shared" si="166"/>
        <v>2015</v>
      </c>
      <c r="V1785" s="25">
        <f t="shared" si="167"/>
        <v>42115.949976851851</v>
      </c>
    </row>
    <row r="1786" spans="1:22" ht="48" x14ac:dyDescent="0.2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3">
        <f t="shared" si="162"/>
        <v>39.76</v>
      </c>
      <c r="P1786" s="3">
        <f t="shared" si="163"/>
        <v>60.24</v>
      </c>
      <c r="Q1786" s="3" t="s">
        <v>8371</v>
      </c>
      <c r="R1786" s="3" t="s">
        <v>8372</v>
      </c>
      <c r="S1786" s="23">
        <f t="shared" si="164"/>
        <v>42003.655555555553</v>
      </c>
      <c r="T1786" s="23">
        <f t="shared" si="165"/>
        <v>42035.142361111109</v>
      </c>
      <c r="U1786" s="3">
        <f t="shared" si="166"/>
        <v>2014</v>
      </c>
      <c r="V1786" s="25">
        <f t="shared" si="167"/>
        <v>42003.655555555553</v>
      </c>
    </row>
    <row r="1787" spans="1:22" ht="48" x14ac:dyDescent="0.2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3">
        <f t="shared" si="162"/>
        <v>20.22</v>
      </c>
      <c r="P1787" s="3">
        <f t="shared" si="163"/>
        <v>44.94</v>
      </c>
      <c r="Q1787" s="3" t="s">
        <v>8371</v>
      </c>
      <c r="R1787" s="3" t="s">
        <v>8372</v>
      </c>
      <c r="S1787" s="23">
        <f t="shared" si="164"/>
        <v>41897.134895833333</v>
      </c>
      <c r="T1787" s="23">
        <f t="shared" si="165"/>
        <v>41928</v>
      </c>
      <c r="U1787" s="3">
        <f t="shared" si="166"/>
        <v>2014</v>
      </c>
      <c r="V1787" s="25">
        <f t="shared" si="167"/>
        <v>41897.134895833333</v>
      </c>
    </row>
    <row r="1788" spans="1:22" ht="48" x14ac:dyDescent="0.2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3">
        <f t="shared" si="162"/>
        <v>47.63</v>
      </c>
      <c r="P1788" s="3">
        <f t="shared" si="163"/>
        <v>31.21</v>
      </c>
      <c r="Q1788" s="3" t="s">
        <v>8371</v>
      </c>
      <c r="R1788" s="3" t="s">
        <v>8372</v>
      </c>
      <c r="S1788" s="23">
        <f t="shared" si="164"/>
        <v>41958.550659722227</v>
      </c>
      <c r="T1788" s="23">
        <f t="shared" si="165"/>
        <v>41988.550659722227</v>
      </c>
      <c r="U1788" s="3">
        <f t="shared" si="166"/>
        <v>2014</v>
      </c>
      <c r="V1788" s="25">
        <f t="shared" si="167"/>
        <v>41958.550659722227</v>
      </c>
    </row>
    <row r="1789" spans="1:22" ht="48" x14ac:dyDescent="0.2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3">
        <f t="shared" si="162"/>
        <v>15.33</v>
      </c>
      <c r="P1789" s="3">
        <f t="shared" si="163"/>
        <v>63.88</v>
      </c>
      <c r="Q1789" s="3" t="s">
        <v>8371</v>
      </c>
      <c r="R1789" s="3" t="s">
        <v>8372</v>
      </c>
      <c r="S1789" s="23">
        <f t="shared" si="164"/>
        <v>42068.65552083333</v>
      </c>
      <c r="T1789" s="23">
        <f t="shared" si="165"/>
        <v>42098.613854166666</v>
      </c>
      <c r="U1789" s="3">
        <f t="shared" si="166"/>
        <v>2015</v>
      </c>
      <c r="V1789" s="25">
        <f t="shared" si="167"/>
        <v>42068.65552083333</v>
      </c>
    </row>
    <row r="1790" spans="1:22" ht="48" x14ac:dyDescent="0.2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3">
        <f t="shared" si="162"/>
        <v>1.38</v>
      </c>
      <c r="P1790" s="3">
        <f t="shared" si="163"/>
        <v>19</v>
      </c>
      <c r="Q1790" s="3" t="s">
        <v>8371</v>
      </c>
      <c r="R1790" s="3" t="s">
        <v>8372</v>
      </c>
      <c r="S1790" s="23">
        <f t="shared" si="164"/>
        <v>41913.94840277778</v>
      </c>
      <c r="T1790" s="23">
        <f t="shared" si="165"/>
        <v>41943.94840277778</v>
      </c>
      <c r="U1790" s="3">
        <f t="shared" si="166"/>
        <v>2014</v>
      </c>
      <c r="V1790" s="25">
        <f t="shared" si="167"/>
        <v>41913.94840277778</v>
      </c>
    </row>
    <row r="1791" spans="1:22" ht="48" x14ac:dyDescent="0.2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3">
        <f t="shared" si="162"/>
        <v>0.5</v>
      </c>
      <c r="P1791" s="3">
        <f t="shared" si="163"/>
        <v>10</v>
      </c>
      <c r="Q1791" s="3" t="s">
        <v>8371</v>
      </c>
      <c r="R1791" s="3" t="s">
        <v>8372</v>
      </c>
      <c r="S1791" s="23">
        <f t="shared" si="164"/>
        <v>41956.250034722223</v>
      </c>
      <c r="T1791" s="23">
        <f t="shared" si="165"/>
        <v>42016.250034722223</v>
      </c>
      <c r="U1791" s="3">
        <f t="shared" si="166"/>
        <v>2014</v>
      </c>
      <c r="V1791" s="25">
        <f t="shared" si="167"/>
        <v>41956.250034722223</v>
      </c>
    </row>
    <row r="1792" spans="1:22" ht="48" x14ac:dyDescent="0.2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3">
        <f t="shared" si="162"/>
        <v>4.96</v>
      </c>
      <c r="P1792" s="3">
        <f t="shared" si="163"/>
        <v>109.07</v>
      </c>
      <c r="Q1792" s="3" t="s">
        <v>8371</v>
      </c>
      <c r="R1792" s="3" t="s">
        <v>8372</v>
      </c>
      <c r="S1792" s="23">
        <f t="shared" si="164"/>
        <v>42010.674513888895</v>
      </c>
      <c r="T1792" s="23">
        <f t="shared" si="165"/>
        <v>42040.674513888895</v>
      </c>
      <c r="U1792" s="3">
        <f t="shared" si="166"/>
        <v>2015</v>
      </c>
      <c r="V1792" s="25">
        <f t="shared" si="167"/>
        <v>42010.674513888895</v>
      </c>
    </row>
    <row r="1793" spans="1:22" ht="32" x14ac:dyDescent="0.2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3">
        <f t="shared" si="162"/>
        <v>3.57</v>
      </c>
      <c r="P1793" s="3">
        <f t="shared" si="163"/>
        <v>26.75</v>
      </c>
      <c r="Q1793" s="3" t="s">
        <v>8371</v>
      </c>
      <c r="R1793" s="3" t="s">
        <v>8372</v>
      </c>
      <c r="S1793" s="23">
        <f t="shared" si="164"/>
        <v>41973.740335648152</v>
      </c>
      <c r="T1793" s="23">
        <f t="shared" si="165"/>
        <v>42033.740335648152</v>
      </c>
      <c r="U1793" s="3">
        <f t="shared" si="166"/>
        <v>2014</v>
      </c>
      <c r="V1793" s="25">
        <f t="shared" si="167"/>
        <v>41973.740335648152</v>
      </c>
    </row>
    <row r="1794" spans="1:22" ht="32" x14ac:dyDescent="0.2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3">
        <f t="shared" si="162"/>
        <v>61.12</v>
      </c>
      <c r="P1794" s="3">
        <f t="shared" si="163"/>
        <v>109.94</v>
      </c>
      <c r="Q1794" s="3" t="s">
        <v>8371</v>
      </c>
      <c r="R1794" s="3" t="s">
        <v>8372</v>
      </c>
      <c r="S1794" s="23">
        <f t="shared" si="164"/>
        <v>42189.031041666662</v>
      </c>
      <c r="T1794" s="23">
        <f t="shared" si="165"/>
        <v>42226.290972222225</v>
      </c>
      <c r="U1794" s="3">
        <f t="shared" si="166"/>
        <v>2015</v>
      </c>
      <c r="V1794" s="25">
        <f t="shared" si="167"/>
        <v>42189.031041666662</v>
      </c>
    </row>
    <row r="1795" spans="1:22" ht="48" x14ac:dyDescent="0.2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3">
        <f t="shared" ref="O1795:O1858" si="168">ROUND((E1795/D1795)*100,2)</f>
        <v>1.33</v>
      </c>
      <c r="P1795" s="3">
        <f t="shared" ref="P1795:P1858" si="169">ROUND(E1795/L1795,2)</f>
        <v>20</v>
      </c>
      <c r="Q1795" s="3" t="s">
        <v>8371</v>
      </c>
      <c r="R1795" s="3" t="s">
        <v>8372</v>
      </c>
      <c r="S1795" s="23">
        <f t="shared" ref="S1795:S1858" si="170">(((J1795/60)/60)/24)+DATE(1970,1,1)</f>
        <v>41940.89166666667</v>
      </c>
      <c r="T1795" s="23">
        <f t="shared" ref="T1795:T1858" si="171">(((I1795/60)/60)/24)+DATE(1970,1,1)</f>
        <v>41970.933333333334</v>
      </c>
      <c r="U1795" s="3">
        <f t="shared" ref="U1795:U1858" si="172">YEAR(S1795)</f>
        <v>2014</v>
      </c>
      <c r="V1795" s="25">
        <f t="shared" ref="V1795:V1858" si="173">S1795</f>
        <v>41940.89166666667</v>
      </c>
    </row>
    <row r="1796" spans="1:22" ht="48" x14ac:dyDescent="0.2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3">
        <f t="shared" si="168"/>
        <v>11.08</v>
      </c>
      <c r="P1796" s="3">
        <f t="shared" si="169"/>
        <v>55.39</v>
      </c>
      <c r="Q1796" s="3" t="s">
        <v>8371</v>
      </c>
      <c r="R1796" s="3" t="s">
        <v>8372</v>
      </c>
      <c r="S1796" s="23">
        <f t="shared" si="170"/>
        <v>42011.551180555558</v>
      </c>
      <c r="T1796" s="23">
        <f t="shared" si="171"/>
        <v>42046.551180555558</v>
      </c>
      <c r="U1796" s="3">
        <f t="shared" si="172"/>
        <v>2015</v>
      </c>
      <c r="V1796" s="25">
        <f t="shared" si="173"/>
        <v>42011.551180555558</v>
      </c>
    </row>
    <row r="1797" spans="1:22" ht="48" x14ac:dyDescent="0.2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3">
        <f t="shared" si="168"/>
        <v>38.74</v>
      </c>
      <c r="P1797" s="3">
        <f t="shared" si="169"/>
        <v>133.9</v>
      </c>
      <c r="Q1797" s="3" t="s">
        <v>8371</v>
      </c>
      <c r="R1797" s="3" t="s">
        <v>8372</v>
      </c>
      <c r="S1797" s="23">
        <f t="shared" si="170"/>
        <v>42628.288668981477</v>
      </c>
      <c r="T1797" s="23">
        <f t="shared" si="171"/>
        <v>42657.666666666672</v>
      </c>
      <c r="U1797" s="3">
        <f t="shared" si="172"/>
        <v>2016</v>
      </c>
      <c r="V1797" s="25">
        <f t="shared" si="173"/>
        <v>42628.288668981477</v>
      </c>
    </row>
    <row r="1798" spans="1:22" ht="64" x14ac:dyDescent="0.2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3">
        <f t="shared" si="168"/>
        <v>22.05</v>
      </c>
      <c r="P1798" s="3">
        <f t="shared" si="169"/>
        <v>48.72</v>
      </c>
      <c r="Q1798" s="3" t="s">
        <v>8371</v>
      </c>
      <c r="R1798" s="3" t="s">
        <v>8372</v>
      </c>
      <c r="S1798" s="23">
        <f t="shared" si="170"/>
        <v>42515.439421296294</v>
      </c>
      <c r="T1798" s="23">
        <f t="shared" si="171"/>
        <v>42575.439421296294</v>
      </c>
      <c r="U1798" s="3">
        <f t="shared" si="172"/>
        <v>2016</v>
      </c>
      <c r="V1798" s="25">
        <f t="shared" si="173"/>
        <v>42515.439421296294</v>
      </c>
    </row>
    <row r="1799" spans="1:22" ht="48" x14ac:dyDescent="0.2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3">
        <f t="shared" si="168"/>
        <v>67.55</v>
      </c>
      <c r="P1799" s="3">
        <f t="shared" si="169"/>
        <v>48.25</v>
      </c>
      <c r="Q1799" s="3" t="s">
        <v>8371</v>
      </c>
      <c r="R1799" s="3" t="s">
        <v>8372</v>
      </c>
      <c r="S1799" s="23">
        <f t="shared" si="170"/>
        <v>42689.56931712963</v>
      </c>
      <c r="T1799" s="23">
        <f t="shared" si="171"/>
        <v>42719.56931712963</v>
      </c>
      <c r="U1799" s="3">
        <f t="shared" si="172"/>
        <v>2016</v>
      </c>
      <c r="V1799" s="25">
        <f t="shared" si="173"/>
        <v>42689.56931712963</v>
      </c>
    </row>
    <row r="1800" spans="1:22" ht="48" x14ac:dyDescent="0.2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3">
        <f t="shared" si="168"/>
        <v>13.64</v>
      </c>
      <c r="P1800" s="3">
        <f t="shared" si="169"/>
        <v>58.97</v>
      </c>
      <c r="Q1800" s="3" t="s">
        <v>8371</v>
      </c>
      <c r="R1800" s="3" t="s">
        <v>8372</v>
      </c>
      <c r="S1800" s="23">
        <f t="shared" si="170"/>
        <v>42344.32677083333</v>
      </c>
      <c r="T1800" s="23">
        <f t="shared" si="171"/>
        <v>42404.32677083333</v>
      </c>
      <c r="U1800" s="3">
        <f t="shared" si="172"/>
        <v>2015</v>
      </c>
      <c r="V1800" s="25">
        <f t="shared" si="173"/>
        <v>42344.32677083333</v>
      </c>
    </row>
    <row r="1801" spans="1:22" ht="32" x14ac:dyDescent="0.2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3">
        <f t="shared" si="168"/>
        <v>1.75</v>
      </c>
      <c r="P1801" s="3">
        <f t="shared" si="169"/>
        <v>11.64</v>
      </c>
      <c r="Q1801" s="3" t="s">
        <v>8371</v>
      </c>
      <c r="R1801" s="3" t="s">
        <v>8372</v>
      </c>
      <c r="S1801" s="23">
        <f t="shared" si="170"/>
        <v>41934.842685185184</v>
      </c>
      <c r="T1801" s="23">
        <f t="shared" si="171"/>
        <v>41954.884351851855</v>
      </c>
      <c r="U1801" s="3">
        <f t="shared" si="172"/>
        <v>2014</v>
      </c>
      <c r="V1801" s="25">
        <f t="shared" si="173"/>
        <v>41934.842685185184</v>
      </c>
    </row>
    <row r="1802" spans="1:22" ht="64" x14ac:dyDescent="0.2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3">
        <f t="shared" si="168"/>
        <v>20.45</v>
      </c>
      <c r="P1802" s="3">
        <f t="shared" si="169"/>
        <v>83.72</v>
      </c>
      <c r="Q1802" s="3" t="s">
        <v>8371</v>
      </c>
      <c r="R1802" s="3" t="s">
        <v>8372</v>
      </c>
      <c r="S1802" s="23">
        <f t="shared" si="170"/>
        <v>42623.606134259258</v>
      </c>
      <c r="T1802" s="23">
        <f t="shared" si="171"/>
        <v>42653.606134259258</v>
      </c>
      <c r="U1802" s="3">
        <f t="shared" si="172"/>
        <v>2016</v>
      </c>
      <c r="V1802" s="25">
        <f t="shared" si="173"/>
        <v>42623.606134259258</v>
      </c>
    </row>
    <row r="1803" spans="1:22" ht="64" x14ac:dyDescent="0.2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3">
        <f t="shared" si="168"/>
        <v>13.85</v>
      </c>
      <c r="P1803" s="3">
        <f t="shared" si="169"/>
        <v>63.65</v>
      </c>
      <c r="Q1803" s="3" t="s">
        <v>8371</v>
      </c>
      <c r="R1803" s="3" t="s">
        <v>8372</v>
      </c>
      <c r="S1803" s="23">
        <f t="shared" si="170"/>
        <v>42321.660509259258</v>
      </c>
      <c r="T1803" s="23">
        <f t="shared" si="171"/>
        <v>42353.506944444445</v>
      </c>
      <c r="U1803" s="3">
        <f t="shared" si="172"/>
        <v>2015</v>
      </c>
      <c r="V1803" s="25">
        <f t="shared" si="173"/>
        <v>42321.660509259258</v>
      </c>
    </row>
    <row r="1804" spans="1:22" ht="48" x14ac:dyDescent="0.2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3">
        <f t="shared" si="168"/>
        <v>48.49</v>
      </c>
      <c r="P1804" s="3">
        <f t="shared" si="169"/>
        <v>94.28</v>
      </c>
      <c r="Q1804" s="3" t="s">
        <v>8371</v>
      </c>
      <c r="R1804" s="3" t="s">
        <v>8372</v>
      </c>
      <c r="S1804" s="23">
        <f t="shared" si="170"/>
        <v>42159.47256944445</v>
      </c>
      <c r="T1804" s="23">
        <f t="shared" si="171"/>
        <v>42182.915972222225</v>
      </c>
      <c r="U1804" s="3">
        <f t="shared" si="172"/>
        <v>2015</v>
      </c>
      <c r="V1804" s="25">
        <f t="shared" si="173"/>
        <v>42159.47256944445</v>
      </c>
    </row>
    <row r="1805" spans="1:22" ht="48" x14ac:dyDescent="0.2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3">
        <f t="shared" si="168"/>
        <v>30.8</v>
      </c>
      <c r="P1805" s="3">
        <f t="shared" si="169"/>
        <v>71.87</v>
      </c>
      <c r="Q1805" s="3" t="s">
        <v>8371</v>
      </c>
      <c r="R1805" s="3" t="s">
        <v>8372</v>
      </c>
      <c r="S1805" s="23">
        <f t="shared" si="170"/>
        <v>42018.071550925932</v>
      </c>
      <c r="T1805" s="23">
        <f t="shared" si="171"/>
        <v>42049.071550925932</v>
      </c>
      <c r="U1805" s="3">
        <f t="shared" si="172"/>
        <v>2015</v>
      </c>
      <c r="V1805" s="25">
        <f t="shared" si="173"/>
        <v>42018.071550925932</v>
      </c>
    </row>
    <row r="1806" spans="1:22" ht="48" x14ac:dyDescent="0.2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3">
        <f t="shared" si="168"/>
        <v>35.17</v>
      </c>
      <c r="P1806" s="3">
        <f t="shared" si="169"/>
        <v>104.85</v>
      </c>
      <c r="Q1806" s="3" t="s">
        <v>8371</v>
      </c>
      <c r="R1806" s="3" t="s">
        <v>8372</v>
      </c>
      <c r="S1806" s="23">
        <f t="shared" si="170"/>
        <v>42282.678287037037</v>
      </c>
      <c r="T1806" s="23">
        <f t="shared" si="171"/>
        <v>42322.719953703709</v>
      </c>
      <c r="U1806" s="3">
        <f t="shared" si="172"/>
        <v>2015</v>
      </c>
      <c r="V1806" s="25">
        <f t="shared" si="173"/>
        <v>42282.678287037037</v>
      </c>
    </row>
    <row r="1807" spans="1:22" ht="48" x14ac:dyDescent="0.2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3">
        <f t="shared" si="168"/>
        <v>36.4</v>
      </c>
      <c r="P1807" s="3">
        <f t="shared" si="169"/>
        <v>67.14</v>
      </c>
      <c r="Q1807" s="3" t="s">
        <v>8371</v>
      </c>
      <c r="R1807" s="3" t="s">
        <v>8372</v>
      </c>
      <c r="S1807" s="23">
        <f t="shared" si="170"/>
        <v>42247.803912037038</v>
      </c>
      <c r="T1807" s="23">
        <f t="shared" si="171"/>
        <v>42279.75</v>
      </c>
      <c r="U1807" s="3">
        <f t="shared" si="172"/>
        <v>2015</v>
      </c>
      <c r="V1807" s="25">
        <f t="shared" si="173"/>
        <v>42247.803912037038</v>
      </c>
    </row>
    <row r="1808" spans="1:22" ht="48" x14ac:dyDescent="0.2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3">
        <f t="shared" si="168"/>
        <v>2.96</v>
      </c>
      <c r="P1808" s="3">
        <f t="shared" si="169"/>
        <v>73.88</v>
      </c>
      <c r="Q1808" s="3" t="s">
        <v>8371</v>
      </c>
      <c r="R1808" s="3" t="s">
        <v>8372</v>
      </c>
      <c r="S1808" s="23">
        <f t="shared" si="170"/>
        <v>41877.638298611113</v>
      </c>
      <c r="T1808" s="23">
        <f t="shared" si="171"/>
        <v>41912.638298611113</v>
      </c>
      <c r="U1808" s="3">
        <f t="shared" si="172"/>
        <v>2014</v>
      </c>
      <c r="V1808" s="25">
        <f t="shared" si="173"/>
        <v>41877.638298611113</v>
      </c>
    </row>
    <row r="1809" spans="1:22" ht="32" x14ac:dyDescent="0.2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3">
        <f t="shared" si="168"/>
        <v>11.06</v>
      </c>
      <c r="P1809" s="3">
        <f t="shared" si="169"/>
        <v>69.13</v>
      </c>
      <c r="Q1809" s="3" t="s">
        <v>8371</v>
      </c>
      <c r="R1809" s="3" t="s">
        <v>8372</v>
      </c>
      <c r="S1809" s="23">
        <f t="shared" si="170"/>
        <v>41880.068437499998</v>
      </c>
      <c r="T1809" s="23">
        <f t="shared" si="171"/>
        <v>41910.068437499998</v>
      </c>
      <c r="U1809" s="3">
        <f t="shared" si="172"/>
        <v>2014</v>
      </c>
      <c r="V1809" s="25">
        <f t="shared" si="173"/>
        <v>41880.068437499998</v>
      </c>
    </row>
    <row r="1810" spans="1:22" ht="48" x14ac:dyDescent="0.2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3">
        <f t="shared" si="168"/>
        <v>41.41</v>
      </c>
      <c r="P1810" s="3">
        <f t="shared" si="169"/>
        <v>120.77</v>
      </c>
      <c r="Q1810" s="3" t="s">
        <v>8371</v>
      </c>
      <c r="R1810" s="3" t="s">
        <v>8372</v>
      </c>
      <c r="S1810" s="23">
        <f t="shared" si="170"/>
        <v>42742.680902777778</v>
      </c>
      <c r="T1810" s="23">
        <f t="shared" si="171"/>
        <v>42777.680902777778</v>
      </c>
      <c r="U1810" s="3">
        <f t="shared" si="172"/>
        <v>2017</v>
      </c>
      <c r="V1810" s="25">
        <f t="shared" si="173"/>
        <v>42742.680902777778</v>
      </c>
    </row>
    <row r="1811" spans="1:22" ht="48" x14ac:dyDescent="0.2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3">
        <f t="shared" si="168"/>
        <v>10.86</v>
      </c>
      <c r="P1811" s="3">
        <f t="shared" si="169"/>
        <v>42.22</v>
      </c>
      <c r="Q1811" s="3" t="s">
        <v>8371</v>
      </c>
      <c r="R1811" s="3" t="s">
        <v>8372</v>
      </c>
      <c r="S1811" s="23">
        <f t="shared" si="170"/>
        <v>42029.907858796301</v>
      </c>
      <c r="T1811" s="23">
        <f t="shared" si="171"/>
        <v>42064.907858796301</v>
      </c>
      <c r="U1811" s="3">
        <f t="shared" si="172"/>
        <v>2015</v>
      </c>
      <c r="V1811" s="25">
        <f t="shared" si="173"/>
        <v>42029.907858796301</v>
      </c>
    </row>
    <row r="1812" spans="1:22" ht="48" x14ac:dyDescent="0.2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3">
        <f t="shared" si="168"/>
        <v>3.33</v>
      </c>
      <c r="P1812" s="3">
        <f t="shared" si="169"/>
        <v>7.5</v>
      </c>
      <c r="Q1812" s="3" t="s">
        <v>8371</v>
      </c>
      <c r="R1812" s="3" t="s">
        <v>8372</v>
      </c>
      <c r="S1812" s="23">
        <f t="shared" si="170"/>
        <v>41860.91002314815</v>
      </c>
      <c r="T1812" s="23">
        <f t="shared" si="171"/>
        <v>41872.91002314815</v>
      </c>
      <c r="U1812" s="3">
        <f t="shared" si="172"/>
        <v>2014</v>
      </c>
      <c r="V1812" s="25">
        <f t="shared" si="173"/>
        <v>41860.91002314815</v>
      </c>
    </row>
    <row r="1813" spans="1:22" ht="48" x14ac:dyDescent="0.2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3">
        <f t="shared" si="168"/>
        <v>7.0000000000000007E-2</v>
      </c>
      <c r="P1813" s="3">
        <f t="shared" si="169"/>
        <v>1.54</v>
      </c>
      <c r="Q1813" s="3" t="s">
        <v>8371</v>
      </c>
      <c r="R1813" s="3" t="s">
        <v>8372</v>
      </c>
      <c r="S1813" s="23">
        <f t="shared" si="170"/>
        <v>41876.433680555558</v>
      </c>
      <c r="T1813" s="23">
        <f t="shared" si="171"/>
        <v>41936.166666666664</v>
      </c>
      <c r="U1813" s="3">
        <f t="shared" si="172"/>
        <v>2014</v>
      </c>
      <c r="V1813" s="25">
        <f t="shared" si="173"/>
        <v>41876.433680555558</v>
      </c>
    </row>
    <row r="1814" spans="1:22" ht="48" x14ac:dyDescent="0.2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3">
        <f t="shared" si="168"/>
        <v>13.31</v>
      </c>
      <c r="P1814" s="3">
        <f t="shared" si="169"/>
        <v>37.61</v>
      </c>
      <c r="Q1814" s="3" t="s">
        <v>8371</v>
      </c>
      <c r="R1814" s="3" t="s">
        <v>8372</v>
      </c>
      <c r="S1814" s="23">
        <f t="shared" si="170"/>
        <v>42524.318703703699</v>
      </c>
      <c r="T1814" s="23">
        <f t="shared" si="171"/>
        <v>42554.318703703699</v>
      </c>
      <c r="U1814" s="3">
        <f t="shared" si="172"/>
        <v>2016</v>
      </c>
      <c r="V1814" s="25">
        <f t="shared" si="173"/>
        <v>42524.318703703699</v>
      </c>
    </row>
    <row r="1815" spans="1:22" ht="48" x14ac:dyDescent="0.2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3">
        <f t="shared" si="168"/>
        <v>0</v>
      </c>
      <c r="P1815" s="3" t="e">
        <f t="shared" si="169"/>
        <v>#DIV/0!</v>
      </c>
      <c r="Q1815" s="3" t="s">
        <v>8371</v>
      </c>
      <c r="R1815" s="3" t="s">
        <v>8372</v>
      </c>
      <c r="S1815" s="23">
        <f t="shared" si="170"/>
        <v>41829.889027777775</v>
      </c>
      <c r="T1815" s="23">
        <f t="shared" si="171"/>
        <v>41859.889027777775</v>
      </c>
      <c r="U1815" s="3">
        <f t="shared" si="172"/>
        <v>2014</v>
      </c>
      <c r="V1815" s="25">
        <f t="shared" si="173"/>
        <v>41829.889027777775</v>
      </c>
    </row>
    <row r="1816" spans="1:22" ht="48" x14ac:dyDescent="0.2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3">
        <f t="shared" si="168"/>
        <v>49.18</v>
      </c>
      <c r="P1816" s="3">
        <f t="shared" si="169"/>
        <v>42.16</v>
      </c>
      <c r="Q1816" s="3" t="s">
        <v>8371</v>
      </c>
      <c r="R1816" s="3" t="s">
        <v>8372</v>
      </c>
      <c r="S1816" s="23">
        <f t="shared" si="170"/>
        <v>42033.314074074078</v>
      </c>
      <c r="T1816" s="23">
        <f t="shared" si="171"/>
        <v>42063.314074074078</v>
      </c>
      <c r="U1816" s="3">
        <f t="shared" si="172"/>
        <v>2015</v>
      </c>
      <c r="V1816" s="25">
        <f t="shared" si="173"/>
        <v>42033.314074074078</v>
      </c>
    </row>
    <row r="1817" spans="1:22" ht="64" x14ac:dyDescent="0.2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3">
        <f t="shared" si="168"/>
        <v>0</v>
      </c>
      <c r="P1817" s="3" t="e">
        <f t="shared" si="169"/>
        <v>#DIV/0!</v>
      </c>
      <c r="Q1817" s="3" t="s">
        <v>8371</v>
      </c>
      <c r="R1817" s="3" t="s">
        <v>8372</v>
      </c>
      <c r="S1817" s="23">
        <f t="shared" si="170"/>
        <v>42172.906678240746</v>
      </c>
      <c r="T1817" s="23">
        <f t="shared" si="171"/>
        <v>42186.906678240746</v>
      </c>
      <c r="U1817" s="3">
        <f t="shared" si="172"/>
        <v>2015</v>
      </c>
      <c r="V1817" s="25">
        <f t="shared" si="173"/>
        <v>42172.906678240746</v>
      </c>
    </row>
    <row r="1818" spans="1:22" ht="48" x14ac:dyDescent="0.2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3">
        <f t="shared" si="168"/>
        <v>2.04</v>
      </c>
      <c r="P1818" s="3">
        <f t="shared" si="169"/>
        <v>84.83</v>
      </c>
      <c r="Q1818" s="3" t="s">
        <v>8371</v>
      </c>
      <c r="R1818" s="3" t="s">
        <v>8372</v>
      </c>
      <c r="S1818" s="23">
        <f t="shared" si="170"/>
        <v>42548.876192129625</v>
      </c>
      <c r="T1818" s="23">
        <f t="shared" si="171"/>
        <v>42576.791666666672</v>
      </c>
      <c r="U1818" s="3">
        <f t="shared" si="172"/>
        <v>2016</v>
      </c>
      <c r="V1818" s="25">
        <f t="shared" si="173"/>
        <v>42548.876192129625</v>
      </c>
    </row>
    <row r="1819" spans="1:22" ht="32" x14ac:dyDescent="0.2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3">
        <f t="shared" si="168"/>
        <v>52.33</v>
      </c>
      <c r="P1819" s="3">
        <f t="shared" si="169"/>
        <v>94.19</v>
      </c>
      <c r="Q1819" s="3" t="s">
        <v>8371</v>
      </c>
      <c r="R1819" s="3" t="s">
        <v>8372</v>
      </c>
      <c r="S1819" s="23">
        <f t="shared" si="170"/>
        <v>42705.662118055552</v>
      </c>
      <c r="T1819" s="23">
        <f t="shared" si="171"/>
        <v>42765.290972222225</v>
      </c>
      <c r="U1819" s="3">
        <f t="shared" si="172"/>
        <v>2016</v>
      </c>
      <c r="V1819" s="25">
        <f t="shared" si="173"/>
        <v>42705.662118055552</v>
      </c>
    </row>
    <row r="1820" spans="1:22" ht="32" x14ac:dyDescent="0.2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3">
        <f t="shared" si="168"/>
        <v>0</v>
      </c>
      <c r="P1820" s="3" t="e">
        <f t="shared" si="169"/>
        <v>#DIV/0!</v>
      </c>
      <c r="Q1820" s="3" t="s">
        <v>8371</v>
      </c>
      <c r="R1820" s="3" t="s">
        <v>8372</v>
      </c>
      <c r="S1820" s="23">
        <f t="shared" si="170"/>
        <v>42067.234375</v>
      </c>
      <c r="T1820" s="23">
        <f t="shared" si="171"/>
        <v>42097.192708333328</v>
      </c>
      <c r="U1820" s="3">
        <f t="shared" si="172"/>
        <v>2015</v>
      </c>
      <c r="V1820" s="25">
        <f t="shared" si="173"/>
        <v>42067.234375</v>
      </c>
    </row>
    <row r="1821" spans="1:22" ht="48" x14ac:dyDescent="0.2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3">
        <f t="shared" si="168"/>
        <v>2.08</v>
      </c>
      <c r="P1821" s="3">
        <f t="shared" si="169"/>
        <v>6.25</v>
      </c>
      <c r="Q1821" s="3" t="s">
        <v>8371</v>
      </c>
      <c r="R1821" s="3" t="s">
        <v>8372</v>
      </c>
      <c r="S1821" s="23">
        <f t="shared" si="170"/>
        <v>41820.752268518518</v>
      </c>
      <c r="T1821" s="23">
        <f t="shared" si="171"/>
        <v>41850.752268518518</v>
      </c>
      <c r="U1821" s="3">
        <f t="shared" si="172"/>
        <v>2014</v>
      </c>
      <c r="V1821" s="25">
        <f t="shared" si="173"/>
        <v>41820.752268518518</v>
      </c>
    </row>
    <row r="1822" spans="1:22" ht="64" x14ac:dyDescent="0.2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3">
        <f t="shared" si="168"/>
        <v>6.57</v>
      </c>
      <c r="P1822" s="3">
        <f t="shared" si="169"/>
        <v>213.38</v>
      </c>
      <c r="Q1822" s="3" t="s">
        <v>8371</v>
      </c>
      <c r="R1822" s="3" t="s">
        <v>8372</v>
      </c>
      <c r="S1822" s="23">
        <f t="shared" si="170"/>
        <v>42065.084375000006</v>
      </c>
      <c r="T1822" s="23">
        <f t="shared" si="171"/>
        <v>42095.042708333334</v>
      </c>
      <c r="U1822" s="3">
        <f t="shared" si="172"/>
        <v>2015</v>
      </c>
      <c r="V1822" s="25">
        <f t="shared" si="173"/>
        <v>42065.084375000006</v>
      </c>
    </row>
    <row r="1823" spans="1:22" ht="48" x14ac:dyDescent="0.2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3">
        <f t="shared" si="168"/>
        <v>134.88999999999999</v>
      </c>
      <c r="P1823" s="3">
        <f t="shared" si="169"/>
        <v>59.16</v>
      </c>
      <c r="Q1823" s="3" t="s">
        <v>8371</v>
      </c>
      <c r="R1823" s="3" t="s">
        <v>8372</v>
      </c>
      <c r="S1823" s="23">
        <f t="shared" si="170"/>
        <v>40926.319062499999</v>
      </c>
      <c r="T1823" s="23">
        <f t="shared" si="171"/>
        <v>40971.319062499999</v>
      </c>
      <c r="U1823" s="3">
        <f t="shared" si="172"/>
        <v>2012</v>
      </c>
      <c r="V1823" s="25">
        <f t="shared" si="173"/>
        <v>40926.319062499999</v>
      </c>
    </row>
    <row r="1824" spans="1:22" ht="32" x14ac:dyDescent="0.2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3">
        <f t="shared" si="168"/>
        <v>100</v>
      </c>
      <c r="P1824" s="3">
        <f t="shared" si="169"/>
        <v>27.27</v>
      </c>
      <c r="Q1824" s="3" t="s">
        <v>8358</v>
      </c>
      <c r="R1824" s="3" t="s">
        <v>8359</v>
      </c>
      <c r="S1824" s="23">
        <f t="shared" si="170"/>
        <v>41634.797013888885</v>
      </c>
      <c r="T1824" s="23">
        <f t="shared" si="171"/>
        <v>41670.792361111111</v>
      </c>
      <c r="U1824" s="3">
        <f t="shared" si="172"/>
        <v>2013</v>
      </c>
      <c r="V1824" s="25">
        <f t="shared" si="173"/>
        <v>41634.797013888885</v>
      </c>
    </row>
    <row r="1825" spans="1:22" ht="48" x14ac:dyDescent="0.2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3">
        <f t="shared" si="168"/>
        <v>115.86</v>
      </c>
      <c r="P1825" s="3">
        <f t="shared" si="169"/>
        <v>24.58</v>
      </c>
      <c r="Q1825" s="3" t="s">
        <v>8358</v>
      </c>
      <c r="R1825" s="3" t="s">
        <v>8359</v>
      </c>
      <c r="S1825" s="23">
        <f t="shared" si="170"/>
        <v>41176.684907407405</v>
      </c>
      <c r="T1825" s="23">
        <f t="shared" si="171"/>
        <v>41206.684907407405</v>
      </c>
      <c r="U1825" s="3">
        <f t="shared" si="172"/>
        <v>2012</v>
      </c>
      <c r="V1825" s="25">
        <f t="shared" si="173"/>
        <v>41176.684907407405</v>
      </c>
    </row>
    <row r="1826" spans="1:22" ht="18" x14ac:dyDescent="0.2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3">
        <f t="shared" si="168"/>
        <v>100.07</v>
      </c>
      <c r="P1826" s="3">
        <f t="shared" si="169"/>
        <v>75.05</v>
      </c>
      <c r="Q1826" s="3" t="s">
        <v>8358</v>
      </c>
      <c r="R1826" s="3" t="s">
        <v>8359</v>
      </c>
      <c r="S1826" s="23">
        <f t="shared" si="170"/>
        <v>41626.916284722225</v>
      </c>
      <c r="T1826" s="23">
        <f t="shared" si="171"/>
        <v>41647.088888888888</v>
      </c>
      <c r="U1826" s="3">
        <f t="shared" si="172"/>
        <v>2013</v>
      </c>
      <c r="V1826" s="25">
        <f t="shared" si="173"/>
        <v>41626.916284722225</v>
      </c>
    </row>
    <row r="1827" spans="1:22" ht="48" x14ac:dyDescent="0.2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3">
        <f t="shared" si="168"/>
        <v>105.05</v>
      </c>
      <c r="P1827" s="3">
        <f t="shared" si="169"/>
        <v>42.02</v>
      </c>
      <c r="Q1827" s="3" t="s">
        <v>8358</v>
      </c>
      <c r="R1827" s="3" t="s">
        <v>8359</v>
      </c>
      <c r="S1827" s="23">
        <f t="shared" si="170"/>
        <v>41443.83452546296</v>
      </c>
      <c r="T1827" s="23">
        <f t="shared" si="171"/>
        <v>41466.83452546296</v>
      </c>
      <c r="U1827" s="3">
        <f t="shared" si="172"/>
        <v>2013</v>
      </c>
      <c r="V1827" s="25">
        <f t="shared" si="173"/>
        <v>41443.83452546296</v>
      </c>
    </row>
    <row r="1828" spans="1:22" ht="32" x14ac:dyDescent="0.2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3">
        <f t="shared" si="168"/>
        <v>101</v>
      </c>
      <c r="P1828" s="3">
        <f t="shared" si="169"/>
        <v>53.16</v>
      </c>
      <c r="Q1828" s="3" t="s">
        <v>8358</v>
      </c>
      <c r="R1828" s="3" t="s">
        <v>8359</v>
      </c>
      <c r="S1828" s="23">
        <f t="shared" si="170"/>
        <v>41657.923807870371</v>
      </c>
      <c r="T1828" s="23">
        <f t="shared" si="171"/>
        <v>41687.923807870371</v>
      </c>
      <c r="U1828" s="3">
        <f t="shared" si="172"/>
        <v>2014</v>
      </c>
      <c r="V1828" s="25">
        <f t="shared" si="173"/>
        <v>41657.923807870371</v>
      </c>
    </row>
    <row r="1829" spans="1:22" ht="64" x14ac:dyDescent="0.2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3">
        <f t="shared" si="168"/>
        <v>100.66</v>
      </c>
      <c r="P1829" s="3">
        <f t="shared" si="169"/>
        <v>83.89</v>
      </c>
      <c r="Q1829" s="3" t="s">
        <v>8358</v>
      </c>
      <c r="R1829" s="3" t="s">
        <v>8359</v>
      </c>
      <c r="S1829" s="23">
        <f t="shared" si="170"/>
        <v>40555.325937499998</v>
      </c>
      <c r="T1829" s="23">
        <f t="shared" si="171"/>
        <v>40605.325937499998</v>
      </c>
      <c r="U1829" s="3">
        <f t="shared" si="172"/>
        <v>2011</v>
      </c>
      <c r="V1829" s="25">
        <f t="shared" si="173"/>
        <v>40555.325937499998</v>
      </c>
    </row>
    <row r="1830" spans="1:22" ht="64" x14ac:dyDescent="0.2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3">
        <f t="shared" si="168"/>
        <v>100.16</v>
      </c>
      <c r="P1830" s="3">
        <f t="shared" si="169"/>
        <v>417.33</v>
      </c>
      <c r="Q1830" s="3" t="s">
        <v>8358</v>
      </c>
      <c r="R1830" s="3" t="s">
        <v>8359</v>
      </c>
      <c r="S1830" s="23">
        <f t="shared" si="170"/>
        <v>41736.899652777778</v>
      </c>
      <c r="T1830" s="23">
        <f t="shared" si="171"/>
        <v>41768.916666666664</v>
      </c>
      <c r="U1830" s="3">
        <f t="shared" si="172"/>
        <v>2014</v>
      </c>
      <c r="V1830" s="25">
        <f t="shared" si="173"/>
        <v>41736.899652777778</v>
      </c>
    </row>
    <row r="1831" spans="1:22" ht="48" x14ac:dyDescent="0.2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3">
        <f t="shared" si="168"/>
        <v>166.68</v>
      </c>
      <c r="P1831" s="3">
        <f t="shared" si="169"/>
        <v>75.77</v>
      </c>
      <c r="Q1831" s="3" t="s">
        <v>8358</v>
      </c>
      <c r="R1831" s="3" t="s">
        <v>8359</v>
      </c>
      <c r="S1831" s="23">
        <f t="shared" si="170"/>
        <v>40516.087627314817</v>
      </c>
      <c r="T1831" s="23">
        <f t="shared" si="171"/>
        <v>40564.916666666664</v>
      </c>
      <c r="U1831" s="3">
        <f t="shared" si="172"/>
        <v>2010</v>
      </c>
      <c r="V1831" s="25">
        <f t="shared" si="173"/>
        <v>40516.087627314817</v>
      </c>
    </row>
    <row r="1832" spans="1:22" ht="48" x14ac:dyDescent="0.2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3">
        <f t="shared" si="168"/>
        <v>101.53</v>
      </c>
      <c r="P1832" s="3">
        <f t="shared" si="169"/>
        <v>67.39</v>
      </c>
      <c r="Q1832" s="3" t="s">
        <v>8358</v>
      </c>
      <c r="R1832" s="3" t="s">
        <v>8359</v>
      </c>
      <c r="S1832" s="23">
        <f t="shared" si="170"/>
        <v>41664.684108796297</v>
      </c>
      <c r="T1832" s="23">
        <f t="shared" si="171"/>
        <v>41694.684108796297</v>
      </c>
      <c r="U1832" s="3">
        <f t="shared" si="172"/>
        <v>2014</v>
      </c>
      <c r="V1832" s="25">
        <f t="shared" si="173"/>
        <v>41664.684108796297</v>
      </c>
    </row>
    <row r="1833" spans="1:22" ht="48" x14ac:dyDescent="0.2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3">
        <f t="shared" si="168"/>
        <v>103</v>
      </c>
      <c r="P1833" s="3">
        <f t="shared" si="169"/>
        <v>73.569999999999993</v>
      </c>
      <c r="Q1833" s="3" t="s">
        <v>8358</v>
      </c>
      <c r="R1833" s="3" t="s">
        <v>8359</v>
      </c>
      <c r="S1833" s="23">
        <f t="shared" si="170"/>
        <v>41026.996099537035</v>
      </c>
      <c r="T1833" s="23">
        <f t="shared" si="171"/>
        <v>41041.996099537035</v>
      </c>
      <c r="U1833" s="3">
        <f t="shared" si="172"/>
        <v>2012</v>
      </c>
      <c r="V1833" s="25">
        <f t="shared" si="173"/>
        <v>41026.996099537035</v>
      </c>
    </row>
    <row r="1834" spans="1:22" ht="48" x14ac:dyDescent="0.2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3">
        <f t="shared" si="168"/>
        <v>142.86000000000001</v>
      </c>
      <c r="P1834" s="3">
        <f t="shared" si="169"/>
        <v>25</v>
      </c>
      <c r="Q1834" s="3" t="s">
        <v>8358</v>
      </c>
      <c r="R1834" s="3" t="s">
        <v>8359</v>
      </c>
      <c r="S1834" s="23">
        <f t="shared" si="170"/>
        <v>40576.539664351854</v>
      </c>
      <c r="T1834" s="23">
        <f t="shared" si="171"/>
        <v>40606.539664351854</v>
      </c>
      <c r="U1834" s="3">
        <f t="shared" si="172"/>
        <v>2011</v>
      </c>
      <c r="V1834" s="25">
        <f t="shared" si="173"/>
        <v>40576.539664351854</v>
      </c>
    </row>
    <row r="1835" spans="1:22" ht="48" x14ac:dyDescent="0.2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3">
        <f t="shared" si="168"/>
        <v>262.5</v>
      </c>
      <c r="P1835" s="3">
        <f t="shared" si="169"/>
        <v>42</v>
      </c>
      <c r="Q1835" s="3" t="s">
        <v>8358</v>
      </c>
      <c r="R1835" s="3" t="s">
        <v>8359</v>
      </c>
      <c r="S1835" s="23">
        <f t="shared" si="170"/>
        <v>41303.044016203705</v>
      </c>
      <c r="T1835" s="23">
        <f t="shared" si="171"/>
        <v>41335.332638888889</v>
      </c>
      <c r="U1835" s="3">
        <f t="shared" si="172"/>
        <v>2013</v>
      </c>
      <c r="V1835" s="25">
        <f t="shared" si="173"/>
        <v>41303.044016203705</v>
      </c>
    </row>
    <row r="1836" spans="1:22" ht="32" x14ac:dyDescent="0.2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3">
        <f t="shared" si="168"/>
        <v>118.05</v>
      </c>
      <c r="P1836" s="3">
        <f t="shared" si="169"/>
        <v>131.16999999999999</v>
      </c>
      <c r="Q1836" s="3" t="s">
        <v>8358</v>
      </c>
      <c r="R1836" s="3" t="s">
        <v>8359</v>
      </c>
      <c r="S1836" s="23">
        <f t="shared" si="170"/>
        <v>41988.964062500003</v>
      </c>
      <c r="T1836" s="23">
        <f t="shared" si="171"/>
        <v>42028.964062500003</v>
      </c>
      <c r="U1836" s="3">
        <f t="shared" si="172"/>
        <v>2014</v>
      </c>
      <c r="V1836" s="25">
        <f t="shared" si="173"/>
        <v>41988.964062500003</v>
      </c>
    </row>
    <row r="1837" spans="1:22" ht="64" x14ac:dyDescent="0.2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3">
        <f t="shared" si="168"/>
        <v>104</v>
      </c>
      <c r="P1837" s="3">
        <f t="shared" si="169"/>
        <v>47.27</v>
      </c>
      <c r="Q1837" s="3" t="s">
        <v>8358</v>
      </c>
      <c r="R1837" s="3" t="s">
        <v>8359</v>
      </c>
      <c r="S1837" s="23">
        <f t="shared" si="170"/>
        <v>42430.702210648145</v>
      </c>
      <c r="T1837" s="23">
        <f t="shared" si="171"/>
        <v>42460.660543981481</v>
      </c>
      <c r="U1837" s="3">
        <f t="shared" si="172"/>
        <v>2016</v>
      </c>
      <c r="V1837" s="25">
        <f t="shared" si="173"/>
        <v>42430.702210648145</v>
      </c>
    </row>
    <row r="1838" spans="1:22" ht="32" x14ac:dyDescent="0.2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3">
        <f t="shared" si="168"/>
        <v>200.34</v>
      </c>
      <c r="P1838" s="3">
        <f t="shared" si="169"/>
        <v>182.13</v>
      </c>
      <c r="Q1838" s="3" t="s">
        <v>8358</v>
      </c>
      <c r="R1838" s="3" t="s">
        <v>8359</v>
      </c>
      <c r="S1838" s="23">
        <f t="shared" si="170"/>
        <v>41305.809363425928</v>
      </c>
      <c r="T1838" s="23">
        <f t="shared" si="171"/>
        <v>41322.809363425928</v>
      </c>
      <c r="U1838" s="3">
        <f t="shared" si="172"/>
        <v>2013</v>
      </c>
      <c r="V1838" s="25">
        <f t="shared" si="173"/>
        <v>41305.809363425928</v>
      </c>
    </row>
    <row r="1839" spans="1:22" ht="64" x14ac:dyDescent="0.2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3">
        <f t="shared" si="168"/>
        <v>306.83</v>
      </c>
      <c r="P1839" s="3">
        <f t="shared" si="169"/>
        <v>61.37</v>
      </c>
      <c r="Q1839" s="3" t="s">
        <v>8358</v>
      </c>
      <c r="R1839" s="3" t="s">
        <v>8359</v>
      </c>
      <c r="S1839" s="23">
        <f t="shared" si="170"/>
        <v>40926.047858796301</v>
      </c>
      <c r="T1839" s="23">
        <f t="shared" si="171"/>
        <v>40986.006192129629</v>
      </c>
      <c r="U1839" s="3">
        <f t="shared" si="172"/>
        <v>2012</v>
      </c>
      <c r="V1839" s="25">
        <f t="shared" si="173"/>
        <v>40926.047858796301</v>
      </c>
    </row>
    <row r="1840" spans="1:22" ht="48" x14ac:dyDescent="0.2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3">
        <f t="shared" si="168"/>
        <v>100.15</v>
      </c>
      <c r="P1840" s="3">
        <f t="shared" si="169"/>
        <v>35.770000000000003</v>
      </c>
      <c r="Q1840" s="3" t="s">
        <v>8358</v>
      </c>
      <c r="R1840" s="3" t="s">
        <v>8359</v>
      </c>
      <c r="S1840" s="23">
        <f t="shared" si="170"/>
        <v>40788.786539351851</v>
      </c>
      <c r="T1840" s="23">
        <f t="shared" si="171"/>
        <v>40817.125</v>
      </c>
      <c r="U1840" s="3">
        <f t="shared" si="172"/>
        <v>2011</v>
      </c>
      <c r="V1840" s="25">
        <f t="shared" si="173"/>
        <v>40788.786539351851</v>
      </c>
    </row>
    <row r="1841" spans="1:22" ht="48" x14ac:dyDescent="0.2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3">
        <f t="shared" si="168"/>
        <v>205.3</v>
      </c>
      <c r="P1841" s="3">
        <f t="shared" si="169"/>
        <v>45.62</v>
      </c>
      <c r="Q1841" s="3" t="s">
        <v>8358</v>
      </c>
      <c r="R1841" s="3" t="s">
        <v>8359</v>
      </c>
      <c r="S1841" s="23">
        <f t="shared" si="170"/>
        <v>42614.722013888888</v>
      </c>
      <c r="T1841" s="23">
        <f t="shared" si="171"/>
        <v>42644.722013888888</v>
      </c>
      <c r="U1841" s="3">
        <f t="shared" si="172"/>
        <v>2016</v>
      </c>
      <c r="V1841" s="25">
        <f t="shared" si="173"/>
        <v>42614.722013888888</v>
      </c>
    </row>
    <row r="1842" spans="1:22" ht="48" x14ac:dyDescent="0.2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3">
        <f t="shared" si="168"/>
        <v>108.89</v>
      </c>
      <c r="P1842" s="3">
        <f t="shared" si="169"/>
        <v>75.38</v>
      </c>
      <c r="Q1842" s="3" t="s">
        <v>8358</v>
      </c>
      <c r="R1842" s="3" t="s">
        <v>8359</v>
      </c>
      <c r="S1842" s="23">
        <f t="shared" si="170"/>
        <v>41382.096180555556</v>
      </c>
      <c r="T1842" s="23">
        <f t="shared" si="171"/>
        <v>41401.207638888889</v>
      </c>
      <c r="U1842" s="3">
        <f t="shared" si="172"/>
        <v>2013</v>
      </c>
      <c r="V1842" s="25">
        <f t="shared" si="173"/>
        <v>41382.096180555556</v>
      </c>
    </row>
    <row r="1843" spans="1:22" ht="32" x14ac:dyDescent="0.2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3">
        <f t="shared" si="168"/>
        <v>101.75</v>
      </c>
      <c r="P1843" s="3">
        <f t="shared" si="169"/>
        <v>50.88</v>
      </c>
      <c r="Q1843" s="3" t="s">
        <v>8358</v>
      </c>
      <c r="R1843" s="3" t="s">
        <v>8359</v>
      </c>
      <c r="S1843" s="23">
        <f t="shared" si="170"/>
        <v>41745.84542824074</v>
      </c>
      <c r="T1843" s="23">
        <f t="shared" si="171"/>
        <v>41779.207638888889</v>
      </c>
      <c r="U1843" s="3">
        <f t="shared" si="172"/>
        <v>2014</v>
      </c>
      <c r="V1843" s="25">
        <f t="shared" si="173"/>
        <v>41745.84542824074</v>
      </c>
    </row>
    <row r="1844" spans="1:22" ht="48" x14ac:dyDescent="0.2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3">
        <f t="shared" si="168"/>
        <v>125.25</v>
      </c>
      <c r="P1844" s="3">
        <f t="shared" si="169"/>
        <v>119.29</v>
      </c>
      <c r="Q1844" s="3" t="s">
        <v>8358</v>
      </c>
      <c r="R1844" s="3" t="s">
        <v>8359</v>
      </c>
      <c r="S1844" s="23">
        <f t="shared" si="170"/>
        <v>42031.631724537037</v>
      </c>
      <c r="T1844" s="23">
        <f t="shared" si="171"/>
        <v>42065.249305555553</v>
      </c>
      <c r="U1844" s="3">
        <f t="shared" si="172"/>
        <v>2015</v>
      </c>
      <c r="V1844" s="25">
        <f t="shared" si="173"/>
        <v>42031.631724537037</v>
      </c>
    </row>
    <row r="1845" spans="1:22" ht="64" x14ac:dyDescent="0.2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3">
        <f t="shared" si="168"/>
        <v>124.01</v>
      </c>
      <c r="P1845" s="3">
        <f t="shared" si="169"/>
        <v>92.54</v>
      </c>
      <c r="Q1845" s="3" t="s">
        <v>8358</v>
      </c>
      <c r="R1845" s="3" t="s">
        <v>8359</v>
      </c>
      <c r="S1845" s="23">
        <f t="shared" si="170"/>
        <v>40564.994837962964</v>
      </c>
      <c r="T1845" s="23">
        <f t="shared" si="171"/>
        <v>40594.994837962964</v>
      </c>
      <c r="U1845" s="3">
        <f t="shared" si="172"/>
        <v>2011</v>
      </c>
      <c r="V1845" s="25">
        <f t="shared" si="173"/>
        <v>40564.994837962964</v>
      </c>
    </row>
    <row r="1846" spans="1:22" ht="48" x14ac:dyDescent="0.2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3">
        <f t="shared" si="168"/>
        <v>101.4</v>
      </c>
      <c r="P1846" s="3">
        <f t="shared" si="169"/>
        <v>76.05</v>
      </c>
      <c r="Q1846" s="3" t="s">
        <v>8358</v>
      </c>
      <c r="R1846" s="3" t="s">
        <v>8359</v>
      </c>
      <c r="S1846" s="23">
        <f t="shared" si="170"/>
        <v>40666.973541666666</v>
      </c>
      <c r="T1846" s="23">
        <f t="shared" si="171"/>
        <v>40705.125</v>
      </c>
      <c r="U1846" s="3">
        <f t="shared" si="172"/>
        <v>2011</v>
      </c>
      <c r="V1846" s="25">
        <f t="shared" si="173"/>
        <v>40666.973541666666</v>
      </c>
    </row>
    <row r="1847" spans="1:22" ht="96" x14ac:dyDescent="0.2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3">
        <f t="shared" si="168"/>
        <v>100</v>
      </c>
      <c r="P1847" s="3">
        <f t="shared" si="169"/>
        <v>52.63</v>
      </c>
      <c r="Q1847" s="3" t="s">
        <v>8358</v>
      </c>
      <c r="R1847" s="3" t="s">
        <v>8359</v>
      </c>
      <c r="S1847" s="23">
        <f t="shared" si="170"/>
        <v>42523.333310185189</v>
      </c>
      <c r="T1847" s="23">
        <f t="shared" si="171"/>
        <v>42538.204861111109</v>
      </c>
      <c r="U1847" s="3">
        <f t="shared" si="172"/>
        <v>2016</v>
      </c>
      <c r="V1847" s="25">
        <f t="shared" si="173"/>
        <v>42523.333310185189</v>
      </c>
    </row>
    <row r="1848" spans="1:22" ht="48" x14ac:dyDescent="0.2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3">
        <f t="shared" si="168"/>
        <v>137.93</v>
      </c>
      <c r="P1848" s="3">
        <f t="shared" si="169"/>
        <v>98.99</v>
      </c>
      <c r="Q1848" s="3" t="s">
        <v>8358</v>
      </c>
      <c r="R1848" s="3" t="s">
        <v>8359</v>
      </c>
      <c r="S1848" s="23">
        <f t="shared" si="170"/>
        <v>41228.650196759263</v>
      </c>
      <c r="T1848" s="23">
        <f t="shared" si="171"/>
        <v>41258.650196759263</v>
      </c>
      <c r="U1848" s="3">
        <f t="shared" si="172"/>
        <v>2012</v>
      </c>
      <c r="V1848" s="25">
        <f t="shared" si="173"/>
        <v>41228.650196759263</v>
      </c>
    </row>
    <row r="1849" spans="1:22" ht="64" x14ac:dyDescent="0.2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3">
        <f t="shared" si="168"/>
        <v>120.88</v>
      </c>
      <c r="P1849" s="3">
        <f t="shared" si="169"/>
        <v>79.53</v>
      </c>
      <c r="Q1849" s="3" t="s">
        <v>8358</v>
      </c>
      <c r="R1849" s="3" t="s">
        <v>8359</v>
      </c>
      <c r="S1849" s="23">
        <f t="shared" si="170"/>
        <v>42094.236481481479</v>
      </c>
      <c r="T1849" s="23">
        <f t="shared" si="171"/>
        <v>42115.236481481479</v>
      </c>
      <c r="U1849" s="3">
        <f t="shared" si="172"/>
        <v>2015</v>
      </c>
      <c r="V1849" s="25">
        <f t="shared" si="173"/>
        <v>42094.236481481479</v>
      </c>
    </row>
    <row r="1850" spans="1:22" ht="48" x14ac:dyDescent="0.2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3">
        <f t="shared" si="168"/>
        <v>107.37</v>
      </c>
      <c r="P1850" s="3">
        <f t="shared" si="169"/>
        <v>134.21</v>
      </c>
      <c r="Q1850" s="3" t="s">
        <v>8358</v>
      </c>
      <c r="R1850" s="3" t="s">
        <v>8359</v>
      </c>
      <c r="S1850" s="23">
        <f t="shared" si="170"/>
        <v>40691.788055555553</v>
      </c>
      <c r="T1850" s="23">
        <f t="shared" si="171"/>
        <v>40755.290972222225</v>
      </c>
      <c r="U1850" s="3">
        <f t="shared" si="172"/>
        <v>2011</v>
      </c>
      <c r="V1850" s="25">
        <f t="shared" si="173"/>
        <v>40691.788055555553</v>
      </c>
    </row>
    <row r="1851" spans="1:22" ht="32" x14ac:dyDescent="0.2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3">
        <f t="shared" si="168"/>
        <v>100.33</v>
      </c>
      <c r="P1851" s="3">
        <f t="shared" si="169"/>
        <v>37.630000000000003</v>
      </c>
      <c r="Q1851" s="3" t="s">
        <v>8358</v>
      </c>
      <c r="R1851" s="3" t="s">
        <v>8359</v>
      </c>
      <c r="S1851" s="23">
        <f t="shared" si="170"/>
        <v>41169.845590277779</v>
      </c>
      <c r="T1851" s="23">
        <f t="shared" si="171"/>
        <v>41199.845590277779</v>
      </c>
      <c r="U1851" s="3">
        <f t="shared" si="172"/>
        <v>2012</v>
      </c>
      <c r="V1851" s="25">
        <f t="shared" si="173"/>
        <v>41169.845590277779</v>
      </c>
    </row>
    <row r="1852" spans="1:22" ht="64" x14ac:dyDescent="0.2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3">
        <f t="shared" si="168"/>
        <v>101.52</v>
      </c>
      <c r="P1852" s="3">
        <f t="shared" si="169"/>
        <v>51.04</v>
      </c>
      <c r="Q1852" s="3" t="s">
        <v>8358</v>
      </c>
      <c r="R1852" s="3" t="s">
        <v>8359</v>
      </c>
      <c r="S1852" s="23">
        <f t="shared" si="170"/>
        <v>41800.959490740745</v>
      </c>
      <c r="T1852" s="23">
        <f t="shared" si="171"/>
        <v>41830.959490740745</v>
      </c>
      <c r="U1852" s="3">
        <f t="shared" si="172"/>
        <v>2014</v>
      </c>
      <c r="V1852" s="25">
        <f t="shared" si="173"/>
        <v>41800.959490740745</v>
      </c>
    </row>
    <row r="1853" spans="1:22" ht="48" x14ac:dyDescent="0.2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3">
        <f t="shared" si="168"/>
        <v>100.08</v>
      </c>
      <c r="P1853" s="3">
        <f t="shared" si="169"/>
        <v>50.04</v>
      </c>
      <c r="Q1853" s="3" t="s">
        <v>8358</v>
      </c>
      <c r="R1853" s="3" t="s">
        <v>8359</v>
      </c>
      <c r="S1853" s="23">
        <f t="shared" si="170"/>
        <v>41827.906689814816</v>
      </c>
      <c r="T1853" s="23">
        <f t="shared" si="171"/>
        <v>41848.041666666664</v>
      </c>
      <c r="U1853" s="3">
        <f t="shared" si="172"/>
        <v>2014</v>
      </c>
      <c r="V1853" s="25">
        <f t="shared" si="173"/>
        <v>41827.906689814816</v>
      </c>
    </row>
    <row r="1854" spans="1:22" ht="64" x14ac:dyDescent="0.2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3">
        <f t="shared" si="168"/>
        <v>116.97</v>
      </c>
      <c r="P1854" s="3">
        <f t="shared" si="169"/>
        <v>133.93</v>
      </c>
      <c r="Q1854" s="3" t="s">
        <v>8358</v>
      </c>
      <c r="R1854" s="3" t="s">
        <v>8359</v>
      </c>
      <c r="S1854" s="23">
        <f t="shared" si="170"/>
        <v>42081.77143518519</v>
      </c>
      <c r="T1854" s="23">
        <f t="shared" si="171"/>
        <v>42119</v>
      </c>
      <c r="U1854" s="3">
        <f t="shared" si="172"/>
        <v>2015</v>
      </c>
      <c r="V1854" s="25">
        <f t="shared" si="173"/>
        <v>42081.77143518519</v>
      </c>
    </row>
    <row r="1855" spans="1:22" ht="48" x14ac:dyDescent="0.2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3">
        <f t="shared" si="168"/>
        <v>101.88</v>
      </c>
      <c r="P1855" s="3">
        <f t="shared" si="169"/>
        <v>58.21</v>
      </c>
      <c r="Q1855" s="3" t="s">
        <v>8358</v>
      </c>
      <c r="R1855" s="3" t="s">
        <v>8359</v>
      </c>
      <c r="S1855" s="23">
        <f t="shared" si="170"/>
        <v>41177.060381944444</v>
      </c>
      <c r="T1855" s="23">
        <f t="shared" si="171"/>
        <v>41227.102048611108</v>
      </c>
      <c r="U1855" s="3">
        <f t="shared" si="172"/>
        <v>2012</v>
      </c>
      <c r="V1855" s="25">
        <f t="shared" si="173"/>
        <v>41177.060381944444</v>
      </c>
    </row>
    <row r="1856" spans="1:22" ht="48" x14ac:dyDescent="0.2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3">
        <f t="shared" si="168"/>
        <v>102.12</v>
      </c>
      <c r="P1856" s="3">
        <f t="shared" si="169"/>
        <v>88.04</v>
      </c>
      <c r="Q1856" s="3" t="s">
        <v>8358</v>
      </c>
      <c r="R1856" s="3" t="s">
        <v>8359</v>
      </c>
      <c r="S1856" s="23">
        <f t="shared" si="170"/>
        <v>41388.021261574075</v>
      </c>
      <c r="T1856" s="23">
        <f t="shared" si="171"/>
        <v>41418.021261574075</v>
      </c>
      <c r="U1856" s="3">
        <f t="shared" si="172"/>
        <v>2013</v>
      </c>
      <c r="V1856" s="25">
        <f t="shared" si="173"/>
        <v>41388.021261574075</v>
      </c>
    </row>
    <row r="1857" spans="1:22" ht="48" x14ac:dyDescent="0.2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3">
        <f t="shared" si="168"/>
        <v>154.06</v>
      </c>
      <c r="P1857" s="3">
        <f t="shared" si="169"/>
        <v>70.58</v>
      </c>
      <c r="Q1857" s="3" t="s">
        <v>8358</v>
      </c>
      <c r="R1857" s="3" t="s">
        <v>8359</v>
      </c>
      <c r="S1857" s="23">
        <f t="shared" si="170"/>
        <v>41600.538657407407</v>
      </c>
      <c r="T1857" s="23">
        <f t="shared" si="171"/>
        <v>41645.538657407407</v>
      </c>
      <c r="U1857" s="3">
        <f t="shared" si="172"/>
        <v>2013</v>
      </c>
      <c r="V1857" s="25">
        <f t="shared" si="173"/>
        <v>41600.538657407407</v>
      </c>
    </row>
    <row r="1858" spans="1:22" ht="64" x14ac:dyDescent="0.2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3">
        <f t="shared" si="168"/>
        <v>101.25</v>
      </c>
      <c r="P1858" s="3">
        <f t="shared" si="169"/>
        <v>53.29</v>
      </c>
      <c r="Q1858" s="3" t="s">
        <v>8358</v>
      </c>
      <c r="R1858" s="3" t="s">
        <v>8359</v>
      </c>
      <c r="S1858" s="23">
        <f t="shared" si="170"/>
        <v>41817.854999999996</v>
      </c>
      <c r="T1858" s="23">
        <f t="shared" si="171"/>
        <v>41838.854999999996</v>
      </c>
      <c r="U1858" s="3">
        <f t="shared" si="172"/>
        <v>2014</v>
      </c>
      <c r="V1858" s="25">
        <f t="shared" si="173"/>
        <v>41817.854999999996</v>
      </c>
    </row>
    <row r="1859" spans="1:22" ht="48" x14ac:dyDescent="0.2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3">
        <f t="shared" ref="O1859:O1922" si="174">ROUND((E1859/D1859)*100,2)</f>
        <v>100</v>
      </c>
      <c r="P1859" s="3">
        <f t="shared" ref="P1859:P1922" si="175">ROUND(E1859/L1859,2)</f>
        <v>136.36000000000001</v>
      </c>
      <c r="Q1859" s="3" t="s">
        <v>8358</v>
      </c>
      <c r="R1859" s="3" t="s">
        <v>8359</v>
      </c>
      <c r="S1859" s="23">
        <f t="shared" ref="S1859:S1922" si="176">(((J1859/60)/60)/24)+DATE(1970,1,1)</f>
        <v>41864.76866898148</v>
      </c>
      <c r="T1859" s="23">
        <f t="shared" ref="T1859:T1922" si="177">(((I1859/60)/60)/24)+DATE(1970,1,1)</f>
        <v>41894.76866898148</v>
      </c>
      <c r="U1859" s="3">
        <f t="shared" ref="U1859:U1922" si="178">YEAR(S1859)</f>
        <v>2014</v>
      </c>
      <c r="V1859" s="25">
        <f t="shared" ref="V1859:V1922" si="179">S1859</f>
        <v>41864.76866898148</v>
      </c>
    </row>
    <row r="1860" spans="1:22" ht="64" x14ac:dyDescent="0.2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3">
        <f t="shared" si="174"/>
        <v>108.75</v>
      </c>
      <c r="P1860" s="3">
        <f t="shared" si="175"/>
        <v>40.549999999999997</v>
      </c>
      <c r="Q1860" s="3" t="s">
        <v>8358</v>
      </c>
      <c r="R1860" s="3" t="s">
        <v>8359</v>
      </c>
      <c r="S1860" s="23">
        <f t="shared" si="176"/>
        <v>40833.200474537036</v>
      </c>
      <c r="T1860" s="23">
        <f t="shared" si="177"/>
        <v>40893.242141203707</v>
      </c>
      <c r="U1860" s="3">
        <f t="shared" si="178"/>
        <v>2011</v>
      </c>
      <c r="V1860" s="25">
        <f t="shared" si="179"/>
        <v>40833.200474537036</v>
      </c>
    </row>
    <row r="1861" spans="1:22" ht="32" x14ac:dyDescent="0.2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3">
        <f t="shared" si="174"/>
        <v>131.83000000000001</v>
      </c>
      <c r="P1861" s="3">
        <f t="shared" si="175"/>
        <v>70.63</v>
      </c>
      <c r="Q1861" s="3" t="s">
        <v>8358</v>
      </c>
      <c r="R1861" s="3" t="s">
        <v>8359</v>
      </c>
      <c r="S1861" s="23">
        <f t="shared" si="176"/>
        <v>40778.770011574074</v>
      </c>
      <c r="T1861" s="23">
        <f t="shared" si="177"/>
        <v>40808.770011574074</v>
      </c>
      <c r="U1861" s="3">
        <f t="shared" si="178"/>
        <v>2011</v>
      </c>
      <c r="V1861" s="25">
        <f t="shared" si="179"/>
        <v>40778.770011574074</v>
      </c>
    </row>
    <row r="1862" spans="1:22" ht="48" x14ac:dyDescent="0.2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3">
        <f t="shared" si="174"/>
        <v>133.47</v>
      </c>
      <c r="P1862" s="3">
        <f t="shared" si="175"/>
        <v>52.68</v>
      </c>
      <c r="Q1862" s="3" t="s">
        <v>8358</v>
      </c>
      <c r="R1862" s="3" t="s">
        <v>8359</v>
      </c>
      <c r="S1862" s="23">
        <f t="shared" si="176"/>
        <v>41655.709305555552</v>
      </c>
      <c r="T1862" s="23">
        <f t="shared" si="177"/>
        <v>41676.709305555552</v>
      </c>
      <c r="U1862" s="3">
        <f t="shared" si="178"/>
        <v>2014</v>
      </c>
      <c r="V1862" s="25">
        <f t="shared" si="179"/>
        <v>41655.709305555552</v>
      </c>
    </row>
    <row r="1863" spans="1:22" ht="48" x14ac:dyDescent="0.2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3">
        <f t="shared" si="174"/>
        <v>0</v>
      </c>
      <c r="P1863" s="3" t="e">
        <f t="shared" si="175"/>
        <v>#DIV/0!</v>
      </c>
      <c r="Q1863" s="3" t="s">
        <v>8358</v>
      </c>
      <c r="R1863" s="3" t="s">
        <v>8359</v>
      </c>
      <c r="S1863" s="23">
        <f t="shared" si="176"/>
        <v>42000.300243055557</v>
      </c>
      <c r="T1863" s="23">
        <f t="shared" si="177"/>
        <v>42030.300243055557</v>
      </c>
      <c r="U1863" s="3">
        <f t="shared" si="178"/>
        <v>2014</v>
      </c>
      <c r="V1863" s="25">
        <f t="shared" si="179"/>
        <v>42000.300243055557</v>
      </c>
    </row>
    <row r="1864" spans="1:22" ht="48" x14ac:dyDescent="0.2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3">
        <f t="shared" si="174"/>
        <v>8.08</v>
      </c>
      <c r="P1864" s="3">
        <f t="shared" si="175"/>
        <v>90.94</v>
      </c>
      <c r="Q1864" s="3" t="s">
        <v>8366</v>
      </c>
      <c r="R1864" s="3" t="s">
        <v>8368</v>
      </c>
      <c r="S1864" s="23">
        <f t="shared" si="176"/>
        <v>42755.492754629624</v>
      </c>
      <c r="T1864" s="23">
        <f t="shared" si="177"/>
        <v>42802.3125</v>
      </c>
      <c r="U1864" s="3">
        <f t="shared" si="178"/>
        <v>2017</v>
      </c>
      <c r="V1864" s="25">
        <f t="shared" si="179"/>
        <v>42755.492754629624</v>
      </c>
    </row>
    <row r="1865" spans="1:22" ht="48" x14ac:dyDescent="0.2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3">
        <f t="shared" si="174"/>
        <v>0.4</v>
      </c>
      <c r="P1865" s="3">
        <f t="shared" si="175"/>
        <v>5</v>
      </c>
      <c r="Q1865" s="3" t="s">
        <v>8366</v>
      </c>
      <c r="R1865" s="3" t="s">
        <v>8368</v>
      </c>
      <c r="S1865" s="23">
        <f t="shared" si="176"/>
        <v>41772.797280092593</v>
      </c>
      <c r="T1865" s="23">
        <f t="shared" si="177"/>
        <v>41802.797280092593</v>
      </c>
      <c r="U1865" s="3">
        <f t="shared" si="178"/>
        <v>2014</v>
      </c>
      <c r="V1865" s="25">
        <f t="shared" si="179"/>
        <v>41772.797280092593</v>
      </c>
    </row>
    <row r="1866" spans="1:22" ht="64" x14ac:dyDescent="0.2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3">
        <f t="shared" si="174"/>
        <v>42.89</v>
      </c>
      <c r="P1866" s="3">
        <f t="shared" si="175"/>
        <v>58.08</v>
      </c>
      <c r="Q1866" s="3" t="s">
        <v>8366</v>
      </c>
      <c r="R1866" s="3" t="s">
        <v>8368</v>
      </c>
      <c r="S1866" s="23">
        <f t="shared" si="176"/>
        <v>41733.716435185182</v>
      </c>
      <c r="T1866" s="23">
        <f t="shared" si="177"/>
        <v>41763.716435185182</v>
      </c>
      <c r="U1866" s="3">
        <f t="shared" si="178"/>
        <v>2014</v>
      </c>
      <c r="V1866" s="25">
        <f t="shared" si="179"/>
        <v>41733.716435185182</v>
      </c>
    </row>
    <row r="1867" spans="1:22" ht="64" x14ac:dyDescent="0.2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3">
        <f t="shared" si="174"/>
        <v>0</v>
      </c>
      <c r="P1867" s="3">
        <f t="shared" si="175"/>
        <v>2</v>
      </c>
      <c r="Q1867" s="3" t="s">
        <v>8366</v>
      </c>
      <c r="R1867" s="3" t="s">
        <v>8368</v>
      </c>
      <c r="S1867" s="23">
        <f t="shared" si="176"/>
        <v>42645.367442129631</v>
      </c>
      <c r="T1867" s="23">
        <f t="shared" si="177"/>
        <v>42680.409108796302</v>
      </c>
      <c r="U1867" s="3">
        <f t="shared" si="178"/>
        <v>2016</v>
      </c>
      <c r="V1867" s="25">
        <f t="shared" si="179"/>
        <v>42645.367442129631</v>
      </c>
    </row>
    <row r="1868" spans="1:22" ht="64" x14ac:dyDescent="0.2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3">
        <f t="shared" si="174"/>
        <v>0.5</v>
      </c>
      <c r="P1868" s="3">
        <f t="shared" si="175"/>
        <v>62.5</v>
      </c>
      <c r="Q1868" s="3" t="s">
        <v>8366</v>
      </c>
      <c r="R1868" s="3" t="s">
        <v>8368</v>
      </c>
      <c r="S1868" s="23">
        <f t="shared" si="176"/>
        <v>42742.246493055558</v>
      </c>
      <c r="T1868" s="23">
        <f t="shared" si="177"/>
        <v>42795.166666666672</v>
      </c>
      <c r="U1868" s="3">
        <f t="shared" si="178"/>
        <v>2017</v>
      </c>
      <c r="V1868" s="25">
        <f t="shared" si="179"/>
        <v>42742.246493055558</v>
      </c>
    </row>
    <row r="1869" spans="1:22" ht="48" x14ac:dyDescent="0.2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3">
        <f t="shared" si="174"/>
        <v>0.05</v>
      </c>
      <c r="P1869" s="3">
        <f t="shared" si="175"/>
        <v>10</v>
      </c>
      <c r="Q1869" s="3" t="s">
        <v>8366</v>
      </c>
      <c r="R1869" s="3" t="s">
        <v>8368</v>
      </c>
      <c r="S1869" s="23">
        <f t="shared" si="176"/>
        <v>42649.924907407403</v>
      </c>
      <c r="T1869" s="23">
        <f t="shared" si="177"/>
        <v>42679.924907407403</v>
      </c>
      <c r="U1869" s="3">
        <f t="shared" si="178"/>
        <v>2016</v>
      </c>
      <c r="V1869" s="25">
        <f t="shared" si="179"/>
        <v>42649.924907407403</v>
      </c>
    </row>
    <row r="1870" spans="1:22" ht="48" x14ac:dyDescent="0.2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3">
        <f t="shared" si="174"/>
        <v>4.87</v>
      </c>
      <c r="P1870" s="3">
        <f t="shared" si="175"/>
        <v>71.59</v>
      </c>
      <c r="Q1870" s="3" t="s">
        <v>8366</v>
      </c>
      <c r="R1870" s="3" t="s">
        <v>8368</v>
      </c>
      <c r="S1870" s="23">
        <f t="shared" si="176"/>
        <v>42328.779224537036</v>
      </c>
      <c r="T1870" s="23">
        <f t="shared" si="177"/>
        <v>42353.332638888889</v>
      </c>
      <c r="U1870" s="3">
        <f t="shared" si="178"/>
        <v>2015</v>
      </c>
      <c r="V1870" s="25">
        <f t="shared" si="179"/>
        <v>42328.779224537036</v>
      </c>
    </row>
    <row r="1871" spans="1:22" ht="48" x14ac:dyDescent="0.2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3">
        <f t="shared" si="174"/>
        <v>0</v>
      </c>
      <c r="P1871" s="3" t="e">
        <f t="shared" si="175"/>
        <v>#DIV/0!</v>
      </c>
      <c r="Q1871" s="3" t="s">
        <v>8366</v>
      </c>
      <c r="R1871" s="3" t="s">
        <v>8368</v>
      </c>
      <c r="S1871" s="23">
        <f t="shared" si="176"/>
        <v>42709.002881944441</v>
      </c>
      <c r="T1871" s="23">
        <f t="shared" si="177"/>
        <v>42739.002881944441</v>
      </c>
      <c r="U1871" s="3">
        <f t="shared" si="178"/>
        <v>2016</v>
      </c>
      <c r="V1871" s="25">
        <f t="shared" si="179"/>
        <v>42709.002881944441</v>
      </c>
    </row>
    <row r="1872" spans="1:22" ht="48" x14ac:dyDescent="0.2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3">
        <f t="shared" si="174"/>
        <v>10.31</v>
      </c>
      <c r="P1872" s="3">
        <f t="shared" si="175"/>
        <v>32.82</v>
      </c>
      <c r="Q1872" s="3" t="s">
        <v>8366</v>
      </c>
      <c r="R1872" s="3" t="s">
        <v>8368</v>
      </c>
      <c r="S1872" s="23">
        <f t="shared" si="176"/>
        <v>42371.355729166666</v>
      </c>
      <c r="T1872" s="23">
        <f t="shared" si="177"/>
        <v>42400.178472222222</v>
      </c>
      <c r="U1872" s="3">
        <f t="shared" si="178"/>
        <v>2016</v>
      </c>
      <c r="V1872" s="25">
        <f t="shared" si="179"/>
        <v>42371.355729166666</v>
      </c>
    </row>
    <row r="1873" spans="1:22" ht="64" x14ac:dyDescent="0.2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3">
        <f t="shared" si="174"/>
        <v>71.78</v>
      </c>
      <c r="P1873" s="3">
        <f t="shared" si="175"/>
        <v>49.12</v>
      </c>
      <c r="Q1873" s="3" t="s">
        <v>8366</v>
      </c>
      <c r="R1873" s="3" t="s">
        <v>8368</v>
      </c>
      <c r="S1873" s="23">
        <f t="shared" si="176"/>
        <v>41923.783576388887</v>
      </c>
      <c r="T1873" s="23">
        <f t="shared" si="177"/>
        <v>41963.825243055559</v>
      </c>
      <c r="U1873" s="3">
        <f t="shared" si="178"/>
        <v>2014</v>
      </c>
      <c r="V1873" s="25">
        <f t="shared" si="179"/>
        <v>41923.783576388887</v>
      </c>
    </row>
    <row r="1874" spans="1:22" ht="48" x14ac:dyDescent="0.2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3">
        <f t="shared" si="174"/>
        <v>1.06</v>
      </c>
      <c r="P1874" s="3">
        <f t="shared" si="175"/>
        <v>16.309999999999999</v>
      </c>
      <c r="Q1874" s="3" t="s">
        <v>8366</v>
      </c>
      <c r="R1874" s="3" t="s">
        <v>8368</v>
      </c>
      <c r="S1874" s="23">
        <f t="shared" si="176"/>
        <v>42155.129652777774</v>
      </c>
      <c r="T1874" s="23">
        <f t="shared" si="177"/>
        <v>42185.129652777774</v>
      </c>
      <c r="U1874" s="3">
        <f t="shared" si="178"/>
        <v>2015</v>
      </c>
      <c r="V1874" s="25">
        <f t="shared" si="179"/>
        <v>42155.129652777774</v>
      </c>
    </row>
    <row r="1875" spans="1:22" ht="48" x14ac:dyDescent="0.2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3">
        <f t="shared" si="174"/>
        <v>0.45</v>
      </c>
      <c r="P1875" s="3">
        <f t="shared" si="175"/>
        <v>18</v>
      </c>
      <c r="Q1875" s="3" t="s">
        <v>8366</v>
      </c>
      <c r="R1875" s="3" t="s">
        <v>8368</v>
      </c>
      <c r="S1875" s="23">
        <f t="shared" si="176"/>
        <v>42164.615856481483</v>
      </c>
      <c r="T1875" s="23">
        <f t="shared" si="177"/>
        <v>42193.697916666672</v>
      </c>
      <c r="U1875" s="3">
        <f t="shared" si="178"/>
        <v>2015</v>
      </c>
      <c r="V1875" s="25">
        <f t="shared" si="179"/>
        <v>42164.615856481483</v>
      </c>
    </row>
    <row r="1876" spans="1:22" ht="64" x14ac:dyDescent="0.2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3">
        <f t="shared" si="174"/>
        <v>0.02</v>
      </c>
      <c r="P1876" s="3">
        <f t="shared" si="175"/>
        <v>13</v>
      </c>
      <c r="Q1876" s="3" t="s">
        <v>8366</v>
      </c>
      <c r="R1876" s="3" t="s">
        <v>8368</v>
      </c>
      <c r="S1876" s="23">
        <f t="shared" si="176"/>
        <v>42529.969131944439</v>
      </c>
      <c r="T1876" s="23">
        <f t="shared" si="177"/>
        <v>42549.969131944439</v>
      </c>
      <c r="U1876" s="3">
        <f t="shared" si="178"/>
        <v>2016</v>
      </c>
      <c r="V1876" s="25">
        <f t="shared" si="179"/>
        <v>42529.969131944439</v>
      </c>
    </row>
    <row r="1877" spans="1:22" ht="48" x14ac:dyDescent="0.2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3">
        <f t="shared" si="174"/>
        <v>0.51</v>
      </c>
      <c r="P1877" s="3">
        <f t="shared" si="175"/>
        <v>17</v>
      </c>
      <c r="Q1877" s="3" t="s">
        <v>8366</v>
      </c>
      <c r="R1877" s="3" t="s">
        <v>8368</v>
      </c>
      <c r="S1877" s="23">
        <f t="shared" si="176"/>
        <v>42528.899398148147</v>
      </c>
      <c r="T1877" s="23">
        <f t="shared" si="177"/>
        <v>42588.899398148147</v>
      </c>
      <c r="U1877" s="3">
        <f t="shared" si="178"/>
        <v>2016</v>
      </c>
      <c r="V1877" s="25">
        <f t="shared" si="179"/>
        <v>42528.899398148147</v>
      </c>
    </row>
    <row r="1878" spans="1:22" ht="48" x14ac:dyDescent="0.2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3">
        <f t="shared" si="174"/>
        <v>0</v>
      </c>
      <c r="P1878" s="3" t="e">
        <f t="shared" si="175"/>
        <v>#DIV/0!</v>
      </c>
      <c r="Q1878" s="3" t="s">
        <v>8366</v>
      </c>
      <c r="R1878" s="3" t="s">
        <v>8368</v>
      </c>
      <c r="S1878" s="23">
        <f t="shared" si="176"/>
        <v>41776.284780092588</v>
      </c>
      <c r="T1878" s="23">
        <f t="shared" si="177"/>
        <v>41806.284780092588</v>
      </c>
      <c r="U1878" s="3">
        <f t="shared" si="178"/>
        <v>2014</v>
      </c>
      <c r="V1878" s="25">
        <f t="shared" si="179"/>
        <v>41776.284780092588</v>
      </c>
    </row>
    <row r="1879" spans="1:22" ht="48" x14ac:dyDescent="0.2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3">
        <f t="shared" si="174"/>
        <v>0</v>
      </c>
      <c r="P1879" s="3" t="e">
        <f t="shared" si="175"/>
        <v>#DIV/0!</v>
      </c>
      <c r="Q1879" s="3" t="s">
        <v>8366</v>
      </c>
      <c r="R1879" s="3" t="s">
        <v>8368</v>
      </c>
      <c r="S1879" s="23">
        <f t="shared" si="176"/>
        <v>42035.029224537036</v>
      </c>
      <c r="T1879" s="23">
        <f t="shared" si="177"/>
        <v>42064.029224537036</v>
      </c>
      <c r="U1879" s="3">
        <f t="shared" si="178"/>
        <v>2015</v>
      </c>
      <c r="V1879" s="25">
        <f t="shared" si="179"/>
        <v>42035.029224537036</v>
      </c>
    </row>
    <row r="1880" spans="1:22" ht="64" x14ac:dyDescent="0.2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3">
        <f t="shared" si="174"/>
        <v>0</v>
      </c>
      <c r="P1880" s="3" t="e">
        <f t="shared" si="175"/>
        <v>#DIV/0!</v>
      </c>
      <c r="Q1880" s="3" t="s">
        <v>8366</v>
      </c>
      <c r="R1880" s="3" t="s">
        <v>8368</v>
      </c>
      <c r="S1880" s="23">
        <f t="shared" si="176"/>
        <v>41773.008738425924</v>
      </c>
      <c r="T1880" s="23">
        <f t="shared" si="177"/>
        <v>41803.008738425924</v>
      </c>
      <c r="U1880" s="3">
        <f t="shared" si="178"/>
        <v>2014</v>
      </c>
      <c r="V1880" s="25">
        <f t="shared" si="179"/>
        <v>41773.008738425924</v>
      </c>
    </row>
    <row r="1881" spans="1:22" ht="48" x14ac:dyDescent="0.2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3">
        <f t="shared" si="174"/>
        <v>0.12</v>
      </c>
      <c r="P1881" s="3">
        <f t="shared" si="175"/>
        <v>3</v>
      </c>
      <c r="Q1881" s="3" t="s">
        <v>8366</v>
      </c>
      <c r="R1881" s="3" t="s">
        <v>8368</v>
      </c>
      <c r="S1881" s="23">
        <f t="shared" si="176"/>
        <v>42413.649641203709</v>
      </c>
      <c r="T1881" s="23">
        <f t="shared" si="177"/>
        <v>42443.607974537037</v>
      </c>
      <c r="U1881" s="3">
        <f t="shared" si="178"/>
        <v>2016</v>
      </c>
      <c r="V1881" s="25">
        <f t="shared" si="179"/>
        <v>42413.649641203709</v>
      </c>
    </row>
    <row r="1882" spans="1:22" ht="32" x14ac:dyDescent="0.2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3">
        <f t="shared" si="174"/>
        <v>20.079999999999998</v>
      </c>
      <c r="P1882" s="3">
        <f t="shared" si="175"/>
        <v>41.83</v>
      </c>
      <c r="Q1882" s="3" t="s">
        <v>8366</v>
      </c>
      <c r="R1882" s="3" t="s">
        <v>8368</v>
      </c>
      <c r="S1882" s="23">
        <f t="shared" si="176"/>
        <v>42430.566898148143</v>
      </c>
      <c r="T1882" s="23">
        <f t="shared" si="177"/>
        <v>42459.525231481486</v>
      </c>
      <c r="U1882" s="3">
        <f t="shared" si="178"/>
        <v>2016</v>
      </c>
      <c r="V1882" s="25">
        <f t="shared" si="179"/>
        <v>42430.566898148143</v>
      </c>
    </row>
    <row r="1883" spans="1:22" ht="48" x14ac:dyDescent="0.2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3">
        <f t="shared" si="174"/>
        <v>172.68</v>
      </c>
      <c r="P1883" s="3">
        <f t="shared" si="175"/>
        <v>49.34</v>
      </c>
      <c r="Q1883" s="3" t="s">
        <v>8366</v>
      </c>
      <c r="R1883" s="3" t="s">
        <v>8368</v>
      </c>
      <c r="S1883" s="23">
        <f t="shared" si="176"/>
        <v>42043.152650462958</v>
      </c>
      <c r="T1883" s="23">
        <f t="shared" si="177"/>
        <v>42073.110983796301</v>
      </c>
      <c r="U1883" s="3">
        <f t="shared" si="178"/>
        <v>2015</v>
      </c>
      <c r="V1883" s="25">
        <f t="shared" si="179"/>
        <v>42043.152650462958</v>
      </c>
    </row>
    <row r="1884" spans="1:22" ht="64" x14ac:dyDescent="0.2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3">
        <f t="shared" si="174"/>
        <v>100.9</v>
      </c>
      <c r="P1884" s="3">
        <f t="shared" si="175"/>
        <v>41.73</v>
      </c>
      <c r="Q1884" s="3" t="s">
        <v>8358</v>
      </c>
      <c r="R1884" s="3" t="s">
        <v>8362</v>
      </c>
      <c r="S1884" s="23">
        <f t="shared" si="176"/>
        <v>41067.949212962965</v>
      </c>
      <c r="T1884" s="23">
        <f t="shared" si="177"/>
        <v>41100.991666666669</v>
      </c>
      <c r="U1884" s="3">
        <f t="shared" si="178"/>
        <v>2012</v>
      </c>
      <c r="V1884" s="25">
        <f t="shared" si="179"/>
        <v>41067.949212962965</v>
      </c>
    </row>
    <row r="1885" spans="1:22" ht="48" x14ac:dyDescent="0.2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3">
        <f t="shared" si="174"/>
        <v>104.8</v>
      </c>
      <c r="P1885" s="3">
        <f t="shared" si="175"/>
        <v>32.72</v>
      </c>
      <c r="Q1885" s="3" t="s">
        <v>8358</v>
      </c>
      <c r="R1885" s="3" t="s">
        <v>8362</v>
      </c>
      <c r="S1885" s="23">
        <f t="shared" si="176"/>
        <v>40977.948009259257</v>
      </c>
      <c r="T1885" s="23">
        <f t="shared" si="177"/>
        <v>41007.906342592592</v>
      </c>
      <c r="U1885" s="3">
        <f t="shared" si="178"/>
        <v>2012</v>
      </c>
      <c r="V1885" s="25">
        <f t="shared" si="179"/>
        <v>40977.948009259257</v>
      </c>
    </row>
    <row r="1886" spans="1:22" ht="48" x14ac:dyDescent="0.2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3">
        <f t="shared" si="174"/>
        <v>135.1</v>
      </c>
      <c r="P1886" s="3">
        <f t="shared" si="175"/>
        <v>51.96</v>
      </c>
      <c r="Q1886" s="3" t="s">
        <v>8358</v>
      </c>
      <c r="R1886" s="3" t="s">
        <v>8362</v>
      </c>
      <c r="S1886" s="23">
        <f t="shared" si="176"/>
        <v>41205.198321759257</v>
      </c>
      <c r="T1886" s="23">
        <f t="shared" si="177"/>
        <v>41240.5</v>
      </c>
      <c r="U1886" s="3">
        <f t="shared" si="178"/>
        <v>2012</v>
      </c>
      <c r="V1886" s="25">
        <f t="shared" si="179"/>
        <v>41205.198321759257</v>
      </c>
    </row>
    <row r="1887" spans="1:22" ht="48" x14ac:dyDescent="0.2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3">
        <f t="shared" si="174"/>
        <v>116.33</v>
      </c>
      <c r="P1887" s="3">
        <f t="shared" si="175"/>
        <v>50.69</v>
      </c>
      <c r="Q1887" s="3" t="s">
        <v>8358</v>
      </c>
      <c r="R1887" s="3" t="s">
        <v>8362</v>
      </c>
      <c r="S1887" s="23">
        <f t="shared" si="176"/>
        <v>41099.093865740739</v>
      </c>
      <c r="T1887" s="23">
        <f t="shared" si="177"/>
        <v>41131.916666666664</v>
      </c>
      <c r="U1887" s="3">
        <f t="shared" si="178"/>
        <v>2012</v>
      </c>
      <c r="V1887" s="25">
        <f t="shared" si="179"/>
        <v>41099.093865740739</v>
      </c>
    </row>
    <row r="1888" spans="1:22" ht="48" x14ac:dyDescent="0.2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3">
        <f t="shared" si="174"/>
        <v>102.08</v>
      </c>
      <c r="P1888" s="3">
        <f t="shared" si="175"/>
        <v>42.24</v>
      </c>
      <c r="Q1888" s="3" t="s">
        <v>8358</v>
      </c>
      <c r="R1888" s="3" t="s">
        <v>8362</v>
      </c>
      <c r="S1888" s="23">
        <f t="shared" si="176"/>
        <v>41925.906689814816</v>
      </c>
      <c r="T1888" s="23">
        <f t="shared" si="177"/>
        <v>41955.94835648148</v>
      </c>
      <c r="U1888" s="3">
        <f t="shared" si="178"/>
        <v>2014</v>
      </c>
      <c r="V1888" s="25">
        <f t="shared" si="179"/>
        <v>41925.906689814816</v>
      </c>
    </row>
    <row r="1889" spans="1:22" ht="48" x14ac:dyDescent="0.2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3">
        <f t="shared" si="174"/>
        <v>111.17</v>
      </c>
      <c r="P1889" s="3">
        <f t="shared" si="175"/>
        <v>416.88</v>
      </c>
      <c r="Q1889" s="3" t="s">
        <v>8358</v>
      </c>
      <c r="R1889" s="3" t="s">
        <v>8362</v>
      </c>
      <c r="S1889" s="23">
        <f t="shared" si="176"/>
        <v>42323.800138888888</v>
      </c>
      <c r="T1889" s="23">
        <f t="shared" si="177"/>
        <v>42341.895833333328</v>
      </c>
      <c r="U1889" s="3">
        <f t="shared" si="178"/>
        <v>2015</v>
      </c>
      <c r="V1889" s="25">
        <f t="shared" si="179"/>
        <v>42323.800138888888</v>
      </c>
    </row>
    <row r="1890" spans="1:22" ht="64" x14ac:dyDescent="0.2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3">
        <f t="shared" si="174"/>
        <v>166.08</v>
      </c>
      <c r="P1890" s="3">
        <f t="shared" si="175"/>
        <v>46.65</v>
      </c>
      <c r="Q1890" s="3" t="s">
        <v>8358</v>
      </c>
      <c r="R1890" s="3" t="s">
        <v>8362</v>
      </c>
      <c r="S1890" s="23">
        <f t="shared" si="176"/>
        <v>40299.239953703705</v>
      </c>
      <c r="T1890" s="23">
        <f t="shared" si="177"/>
        <v>40330.207638888889</v>
      </c>
      <c r="U1890" s="3">
        <f t="shared" si="178"/>
        <v>2010</v>
      </c>
      <c r="V1890" s="25">
        <f t="shared" si="179"/>
        <v>40299.239953703705</v>
      </c>
    </row>
    <row r="1891" spans="1:22" ht="48" x14ac:dyDescent="0.2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3">
        <f t="shared" si="174"/>
        <v>106.6</v>
      </c>
      <c r="P1891" s="3">
        <f t="shared" si="175"/>
        <v>48.45</v>
      </c>
      <c r="Q1891" s="3" t="s">
        <v>8358</v>
      </c>
      <c r="R1891" s="3" t="s">
        <v>8362</v>
      </c>
      <c r="S1891" s="23">
        <f t="shared" si="176"/>
        <v>41299.793356481481</v>
      </c>
      <c r="T1891" s="23">
        <f t="shared" si="177"/>
        <v>41344.751689814817</v>
      </c>
      <c r="U1891" s="3">
        <f t="shared" si="178"/>
        <v>2013</v>
      </c>
      <c r="V1891" s="25">
        <f t="shared" si="179"/>
        <v>41299.793356481481</v>
      </c>
    </row>
    <row r="1892" spans="1:22" ht="48" x14ac:dyDescent="0.2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3">
        <f t="shared" si="174"/>
        <v>144.58000000000001</v>
      </c>
      <c r="P1892" s="3">
        <f t="shared" si="175"/>
        <v>70.53</v>
      </c>
      <c r="Q1892" s="3" t="s">
        <v>8358</v>
      </c>
      <c r="R1892" s="3" t="s">
        <v>8362</v>
      </c>
      <c r="S1892" s="23">
        <f t="shared" si="176"/>
        <v>41228.786203703705</v>
      </c>
      <c r="T1892" s="23">
        <f t="shared" si="177"/>
        <v>41258.786203703705</v>
      </c>
      <c r="U1892" s="3">
        <f t="shared" si="178"/>
        <v>2012</v>
      </c>
      <c r="V1892" s="25">
        <f t="shared" si="179"/>
        <v>41228.786203703705</v>
      </c>
    </row>
    <row r="1893" spans="1:22" ht="64" x14ac:dyDescent="0.2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3">
        <f t="shared" si="174"/>
        <v>105.55</v>
      </c>
      <c r="P1893" s="3">
        <f t="shared" si="175"/>
        <v>87.96</v>
      </c>
      <c r="Q1893" s="3" t="s">
        <v>8358</v>
      </c>
      <c r="R1893" s="3" t="s">
        <v>8362</v>
      </c>
      <c r="S1893" s="23">
        <f t="shared" si="176"/>
        <v>40335.798078703701</v>
      </c>
      <c r="T1893" s="23">
        <f t="shared" si="177"/>
        <v>40381.25</v>
      </c>
      <c r="U1893" s="3">
        <f t="shared" si="178"/>
        <v>2010</v>
      </c>
      <c r="V1893" s="25">
        <f t="shared" si="179"/>
        <v>40335.798078703701</v>
      </c>
    </row>
    <row r="1894" spans="1:22" ht="48" x14ac:dyDescent="0.2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3">
        <f t="shared" si="174"/>
        <v>136.6</v>
      </c>
      <c r="P1894" s="3">
        <f t="shared" si="175"/>
        <v>26.27</v>
      </c>
      <c r="Q1894" s="3" t="s">
        <v>8358</v>
      </c>
      <c r="R1894" s="3" t="s">
        <v>8362</v>
      </c>
      <c r="S1894" s="23">
        <f t="shared" si="176"/>
        <v>40671.637511574074</v>
      </c>
      <c r="T1894" s="23">
        <f t="shared" si="177"/>
        <v>40701.637511574074</v>
      </c>
      <c r="U1894" s="3">
        <f t="shared" si="178"/>
        <v>2011</v>
      </c>
      <c r="V1894" s="25">
        <f t="shared" si="179"/>
        <v>40671.637511574074</v>
      </c>
    </row>
    <row r="1895" spans="1:22" ht="48" x14ac:dyDescent="0.2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3">
        <f t="shared" si="174"/>
        <v>104</v>
      </c>
      <c r="P1895" s="3">
        <f t="shared" si="175"/>
        <v>57.78</v>
      </c>
      <c r="Q1895" s="3" t="s">
        <v>8358</v>
      </c>
      <c r="R1895" s="3" t="s">
        <v>8362</v>
      </c>
      <c r="S1895" s="23">
        <f t="shared" si="176"/>
        <v>40632.94195601852</v>
      </c>
      <c r="T1895" s="23">
        <f t="shared" si="177"/>
        <v>40649.165972222225</v>
      </c>
      <c r="U1895" s="3">
        <f t="shared" si="178"/>
        <v>2011</v>
      </c>
      <c r="V1895" s="25">
        <f t="shared" si="179"/>
        <v>40632.94195601852</v>
      </c>
    </row>
    <row r="1896" spans="1:22" ht="32" x14ac:dyDescent="0.2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3">
        <f t="shared" si="174"/>
        <v>114.5</v>
      </c>
      <c r="P1896" s="3">
        <f t="shared" si="175"/>
        <v>57.25</v>
      </c>
      <c r="Q1896" s="3" t="s">
        <v>8358</v>
      </c>
      <c r="R1896" s="3" t="s">
        <v>8362</v>
      </c>
      <c r="S1896" s="23">
        <f t="shared" si="176"/>
        <v>40920.904895833337</v>
      </c>
      <c r="T1896" s="23">
        <f t="shared" si="177"/>
        <v>40951.904895833337</v>
      </c>
      <c r="U1896" s="3">
        <f t="shared" si="178"/>
        <v>2012</v>
      </c>
      <c r="V1896" s="25">
        <f t="shared" si="179"/>
        <v>40920.904895833337</v>
      </c>
    </row>
    <row r="1897" spans="1:22" ht="64" x14ac:dyDescent="0.2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3">
        <f t="shared" si="174"/>
        <v>101.72</v>
      </c>
      <c r="P1897" s="3">
        <f t="shared" si="175"/>
        <v>196.34</v>
      </c>
      <c r="Q1897" s="3" t="s">
        <v>8358</v>
      </c>
      <c r="R1897" s="3" t="s">
        <v>8362</v>
      </c>
      <c r="S1897" s="23">
        <f t="shared" si="176"/>
        <v>42267.746782407412</v>
      </c>
      <c r="T1897" s="23">
        <f t="shared" si="177"/>
        <v>42297.746782407412</v>
      </c>
      <c r="U1897" s="3">
        <f t="shared" si="178"/>
        <v>2015</v>
      </c>
      <c r="V1897" s="25">
        <f t="shared" si="179"/>
        <v>42267.746782407412</v>
      </c>
    </row>
    <row r="1898" spans="1:22" ht="48" x14ac:dyDescent="0.2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3">
        <f t="shared" si="174"/>
        <v>123.95</v>
      </c>
      <c r="P1898" s="3">
        <f t="shared" si="175"/>
        <v>43</v>
      </c>
      <c r="Q1898" s="3" t="s">
        <v>8358</v>
      </c>
      <c r="R1898" s="3" t="s">
        <v>8362</v>
      </c>
      <c r="S1898" s="23">
        <f t="shared" si="176"/>
        <v>40981.710243055553</v>
      </c>
      <c r="T1898" s="23">
        <f t="shared" si="177"/>
        <v>41011.710243055553</v>
      </c>
      <c r="U1898" s="3">
        <f t="shared" si="178"/>
        <v>2012</v>
      </c>
      <c r="V1898" s="25">
        <f t="shared" si="179"/>
        <v>40981.710243055553</v>
      </c>
    </row>
    <row r="1899" spans="1:22" ht="48" x14ac:dyDescent="0.2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3">
        <f t="shared" si="174"/>
        <v>102.46</v>
      </c>
      <c r="P1899" s="3">
        <f t="shared" si="175"/>
        <v>35.549999999999997</v>
      </c>
      <c r="Q1899" s="3" t="s">
        <v>8358</v>
      </c>
      <c r="R1899" s="3" t="s">
        <v>8362</v>
      </c>
      <c r="S1899" s="23">
        <f t="shared" si="176"/>
        <v>41680.583402777782</v>
      </c>
      <c r="T1899" s="23">
        <f t="shared" si="177"/>
        <v>41702.875</v>
      </c>
      <c r="U1899" s="3">
        <f t="shared" si="178"/>
        <v>2014</v>
      </c>
      <c r="V1899" s="25">
        <f t="shared" si="179"/>
        <v>41680.583402777782</v>
      </c>
    </row>
    <row r="1900" spans="1:22" ht="48" x14ac:dyDescent="0.2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3">
        <f t="shared" si="174"/>
        <v>144.5</v>
      </c>
      <c r="P1900" s="3">
        <f t="shared" si="175"/>
        <v>68.81</v>
      </c>
      <c r="Q1900" s="3" t="s">
        <v>8358</v>
      </c>
      <c r="R1900" s="3" t="s">
        <v>8362</v>
      </c>
      <c r="S1900" s="23">
        <f t="shared" si="176"/>
        <v>42366.192974537036</v>
      </c>
      <c r="T1900" s="23">
        <f t="shared" si="177"/>
        <v>42401.75</v>
      </c>
      <c r="U1900" s="3">
        <f t="shared" si="178"/>
        <v>2015</v>
      </c>
      <c r="V1900" s="25">
        <f t="shared" si="179"/>
        <v>42366.192974537036</v>
      </c>
    </row>
    <row r="1901" spans="1:22" ht="48" x14ac:dyDescent="0.2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3">
        <f t="shared" si="174"/>
        <v>133.33000000000001</v>
      </c>
      <c r="P1901" s="3">
        <f t="shared" si="175"/>
        <v>28.57</v>
      </c>
      <c r="Q1901" s="3" t="s">
        <v>8358</v>
      </c>
      <c r="R1901" s="3" t="s">
        <v>8362</v>
      </c>
      <c r="S1901" s="23">
        <f t="shared" si="176"/>
        <v>42058.941736111112</v>
      </c>
      <c r="T1901" s="23">
        <f t="shared" si="177"/>
        <v>42088.90006944444</v>
      </c>
      <c r="U1901" s="3">
        <f t="shared" si="178"/>
        <v>2015</v>
      </c>
      <c r="V1901" s="25">
        <f t="shared" si="179"/>
        <v>42058.941736111112</v>
      </c>
    </row>
    <row r="1902" spans="1:22" ht="64" x14ac:dyDescent="0.2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3">
        <f t="shared" si="174"/>
        <v>109.36</v>
      </c>
      <c r="P1902" s="3">
        <f t="shared" si="175"/>
        <v>50.63</v>
      </c>
      <c r="Q1902" s="3" t="s">
        <v>8358</v>
      </c>
      <c r="R1902" s="3" t="s">
        <v>8362</v>
      </c>
      <c r="S1902" s="23">
        <f t="shared" si="176"/>
        <v>41160.871886574074</v>
      </c>
      <c r="T1902" s="23">
        <f t="shared" si="177"/>
        <v>41188.415972222225</v>
      </c>
      <c r="U1902" s="3">
        <f t="shared" si="178"/>
        <v>2012</v>
      </c>
      <c r="V1902" s="25">
        <f t="shared" si="179"/>
        <v>41160.871886574074</v>
      </c>
    </row>
    <row r="1903" spans="1:22" ht="48" x14ac:dyDescent="0.2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3">
        <f t="shared" si="174"/>
        <v>2.7</v>
      </c>
      <c r="P1903" s="3">
        <f t="shared" si="175"/>
        <v>106.8</v>
      </c>
      <c r="Q1903" s="3" t="s">
        <v>8358</v>
      </c>
      <c r="R1903" s="3" t="s">
        <v>8362</v>
      </c>
      <c r="S1903" s="23">
        <f t="shared" si="176"/>
        <v>42116.54315972222</v>
      </c>
      <c r="T1903" s="23">
        <f t="shared" si="177"/>
        <v>42146.541666666672</v>
      </c>
      <c r="U1903" s="3">
        <f t="shared" si="178"/>
        <v>2015</v>
      </c>
      <c r="V1903" s="25">
        <f t="shared" si="179"/>
        <v>42116.54315972222</v>
      </c>
    </row>
    <row r="1904" spans="1:22" ht="64" x14ac:dyDescent="0.2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3">
        <f t="shared" si="174"/>
        <v>1.2</v>
      </c>
      <c r="P1904" s="3">
        <f t="shared" si="175"/>
        <v>4</v>
      </c>
      <c r="Q1904" s="3" t="s">
        <v>8352</v>
      </c>
      <c r="R1904" s="3" t="s">
        <v>8381</v>
      </c>
      <c r="S1904" s="23">
        <f t="shared" si="176"/>
        <v>42037.789895833332</v>
      </c>
      <c r="T1904" s="23">
        <f t="shared" si="177"/>
        <v>42067.789895833332</v>
      </c>
      <c r="U1904" s="3">
        <f t="shared" si="178"/>
        <v>2015</v>
      </c>
      <c r="V1904" s="25">
        <f t="shared" si="179"/>
        <v>42037.789895833332</v>
      </c>
    </row>
    <row r="1905" spans="1:22" ht="48" x14ac:dyDescent="0.2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3">
        <f t="shared" si="174"/>
        <v>46.6</v>
      </c>
      <c r="P1905" s="3">
        <f t="shared" si="175"/>
        <v>34.1</v>
      </c>
      <c r="Q1905" s="3" t="s">
        <v>8352</v>
      </c>
      <c r="R1905" s="3" t="s">
        <v>8381</v>
      </c>
      <c r="S1905" s="23">
        <f t="shared" si="176"/>
        <v>42702.770729166667</v>
      </c>
      <c r="T1905" s="23">
        <f t="shared" si="177"/>
        <v>42762.770729166667</v>
      </c>
      <c r="U1905" s="3">
        <f t="shared" si="178"/>
        <v>2016</v>
      </c>
      <c r="V1905" s="25">
        <f t="shared" si="179"/>
        <v>42702.770729166667</v>
      </c>
    </row>
    <row r="1906" spans="1:22" ht="48" x14ac:dyDescent="0.2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3">
        <f t="shared" si="174"/>
        <v>0.1</v>
      </c>
      <c r="P1906" s="3">
        <f t="shared" si="175"/>
        <v>25</v>
      </c>
      <c r="Q1906" s="3" t="s">
        <v>8352</v>
      </c>
      <c r="R1906" s="3" t="s">
        <v>8381</v>
      </c>
      <c r="S1906" s="23">
        <f t="shared" si="176"/>
        <v>42326.685428240744</v>
      </c>
      <c r="T1906" s="23">
        <f t="shared" si="177"/>
        <v>42371.685428240744</v>
      </c>
      <c r="U1906" s="3">
        <f t="shared" si="178"/>
        <v>2015</v>
      </c>
      <c r="V1906" s="25">
        <f t="shared" si="179"/>
        <v>42326.685428240744</v>
      </c>
    </row>
    <row r="1907" spans="1:22" ht="64" x14ac:dyDescent="0.2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3">
        <f t="shared" si="174"/>
        <v>0.17</v>
      </c>
      <c r="P1907" s="3">
        <f t="shared" si="175"/>
        <v>10.5</v>
      </c>
      <c r="Q1907" s="3" t="s">
        <v>8352</v>
      </c>
      <c r="R1907" s="3" t="s">
        <v>8381</v>
      </c>
      <c r="S1907" s="23">
        <f t="shared" si="176"/>
        <v>41859.925856481481</v>
      </c>
      <c r="T1907" s="23">
        <f t="shared" si="177"/>
        <v>41889.925856481481</v>
      </c>
      <c r="U1907" s="3">
        <f t="shared" si="178"/>
        <v>2014</v>
      </c>
      <c r="V1907" s="25">
        <f t="shared" si="179"/>
        <v>41859.925856481481</v>
      </c>
    </row>
    <row r="1908" spans="1:22" ht="48" x14ac:dyDescent="0.2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3">
        <f t="shared" si="174"/>
        <v>42.76</v>
      </c>
      <c r="P1908" s="3">
        <f t="shared" si="175"/>
        <v>215.96</v>
      </c>
      <c r="Q1908" s="3" t="s">
        <v>8352</v>
      </c>
      <c r="R1908" s="3" t="s">
        <v>8381</v>
      </c>
      <c r="S1908" s="23">
        <f t="shared" si="176"/>
        <v>42514.671099537038</v>
      </c>
      <c r="T1908" s="23">
        <f t="shared" si="177"/>
        <v>42544.671099537038</v>
      </c>
      <c r="U1908" s="3">
        <f t="shared" si="178"/>
        <v>2016</v>
      </c>
      <c r="V1908" s="25">
        <f t="shared" si="179"/>
        <v>42514.671099537038</v>
      </c>
    </row>
    <row r="1909" spans="1:22" ht="48" x14ac:dyDescent="0.2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3">
        <f t="shared" si="174"/>
        <v>0.28000000000000003</v>
      </c>
      <c r="P1909" s="3">
        <f t="shared" si="175"/>
        <v>21.25</v>
      </c>
      <c r="Q1909" s="3" t="s">
        <v>8352</v>
      </c>
      <c r="R1909" s="3" t="s">
        <v>8381</v>
      </c>
      <c r="S1909" s="23">
        <f t="shared" si="176"/>
        <v>41767.587094907409</v>
      </c>
      <c r="T1909" s="23">
        <f t="shared" si="177"/>
        <v>41782.587094907409</v>
      </c>
      <c r="U1909" s="3">
        <f t="shared" si="178"/>
        <v>2014</v>
      </c>
      <c r="V1909" s="25">
        <f t="shared" si="179"/>
        <v>41767.587094907409</v>
      </c>
    </row>
    <row r="1910" spans="1:22" ht="64" x14ac:dyDescent="0.2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3">
        <f t="shared" si="174"/>
        <v>1.73</v>
      </c>
      <c r="P1910" s="3">
        <f t="shared" si="175"/>
        <v>108.25</v>
      </c>
      <c r="Q1910" s="3" t="s">
        <v>8352</v>
      </c>
      <c r="R1910" s="3" t="s">
        <v>8381</v>
      </c>
      <c r="S1910" s="23">
        <f t="shared" si="176"/>
        <v>42703.917824074073</v>
      </c>
      <c r="T1910" s="23">
        <f t="shared" si="177"/>
        <v>42733.917824074073</v>
      </c>
      <c r="U1910" s="3">
        <f t="shared" si="178"/>
        <v>2016</v>
      </c>
      <c r="V1910" s="25">
        <f t="shared" si="179"/>
        <v>42703.917824074073</v>
      </c>
    </row>
    <row r="1911" spans="1:22" ht="48" x14ac:dyDescent="0.2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3">
        <f t="shared" si="174"/>
        <v>14.11</v>
      </c>
      <c r="P1911" s="3">
        <f t="shared" si="175"/>
        <v>129.97</v>
      </c>
      <c r="Q1911" s="3" t="s">
        <v>8352</v>
      </c>
      <c r="R1911" s="3" t="s">
        <v>8381</v>
      </c>
      <c r="S1911" s="23">
        <f t="shared" si="176"/>
        <v>41905.429155092592</v>
      </c>
      <c r="T1911" s="23">
        <f t="shared" si="177"/>
        <v>41935.429155092592</v>
      </c>
      <c r="U1911" s="3">
        <f t="shared" si="178"/>
        <v>2014</v>
      </c>
      <c r="V1911" s="25">
        <f t="shared" si="179"/>
        <v>41905.429155092592</v>
      </c>
    </row>
    <row r="1912" spans="1:22" ht="48" x14ac:dyDescent="0.2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3">
        <f t="shared" si="174"/>
        <v>39.4</v>
      </c>
      <c r="P1912" s="3">
        <f t="shared" si="175"/>
        <v>117.49</v>
      </c>
      <c r="Q1912" s="3" t="s">
        <v>8352</v>
      </c>
      <c r="R1912" s="3" t="s">
        <v>8381</v>
      </c>
      <c r="S1912" s="23">
        <f t="shared" si="176"/>
        <v>42264.963159722218</v>
      </c>
      <c r="T1912" s="23">
        <f t="shared" si="177"/>
        <v>42308.947916666672</v>
      </c>
      <c r="U1912" s="3">
        <f t="shared" si="178"/>
        <v>2015</v>
      </c>
      <c r="V1912" s="25">
        <f t="shared" si="179"/>
        <v>42264.963159722218</v>
      </c>
    </row>
    <row r="1913" spans="1:22" ht="64" x14ac:dyDescent="0.2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3">
        <f t="shared" si="174"/>
        <v>0.02</v>
      </c>
      <c r="P1913" s="3">
        <f t="shared" si="175"/>
        <v>10</v>
      </c>
      <c r="Q1913" s="3" t="s">
        <v>8352</v>
      </c>
      <c r="R1913" s="3" t="s">
        <v>8381</v>
      </c>
      <c r="S1913" s="23">
        <f t="shared" si="176"/>
        <v>41830.033958333333</v>
      </c>
      <c r="T1913" s="23">
        <f t="shared" si="177"/>
        <v>41860.033958333333</v>
      </c>
      <c r="U1913" s="3">
        <f t="shared" si="178"/>
        <v>2014</v>
      </c>
      <c r="V1913" s="25">
        <f t="shared" si="179"/>
        <v>41830.033958333333</v>
      </c>
    </row>
    <row r="1914" spans="1:22" ht="48" x14ac:dyDescent="0.2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3">
        <f t="shared" si="174"/>
        <v>59.3</v>
      </c>
      <c r="P1914" s="3">
        <f t="shared" si="175"/>
        <v>70.599999999999994</v>
      </c>
      <c r="Q1914" s="3" t="s">
        <v>8352</v>
      </c>
      <c r="R1914" s="3" t="s">
        <v>8381</v>
      </c>
      <c r="S1914" s="23">
        <f t="shared" si="176"/>
        <v>42129.226388888885</v>
      </c>
      <c r="T1914" s="23">
        <f t="shared" si="177"/>
        <v>42159.226388888885</v>
      </c>
      <c r="U1914" s="3">
        <f t="shared" si="178"/>
        <v>2015</v>
      </c>
      <c r="V1914" s="25">
        <f t="shared" si="179"/>
        <v>42129.226388888885</v>
      </c>
    </row>
    <row r="1915" spans="1:22" ht="32" x14ac:dyDescent="0.2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3">
        <f t="shared" si="174"/>
        <v>1.33</v>
      </c>
      <c r="P1915" s="3">
        <f t="shared" si="175"/>
        <v>24.5</v>
      </c>
      <c r="Q1915" s="3" t="s">
        <v>8352</v>
      </c>
      <c r="R1915" s="3" t="s">
        <v>8381</v>
      </c>
      <c r="S1915" s="23">
        <f t="shared" si="176"/>
        <v>41890.511319444442</v>
      </c>
      <c r="T1915" s="23">
        <f t="shared" si="177"/>
        <v>41920.511319444442</v>
      </c>
      <c r="U1915" s="3">
        <f t="shared" si="178"/>
        <v>2014</v>
      </c>
      <c r="V1915" s="25">
        <f t="shared" si="179"/>
        <v>41890.511319444442</v>
      </c>
    </row>
    <row r="1916" spans="1:22" ht="48" x14ac:dyDescent="0.2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3">
        <f t="shared" si="174"/>
        <v>9.01</v>
      </c>
      <c r="P1916" s="3">
        <f t="shared" si="175"/>
        <v>30</v>
      </c>
      <c r="Q1916" s="3" t="s">
        <v>8352</v>
      </c>
      <c r="R1916" s="3" t="s">
        <v>8381</v>
      </c>
      <c r="S1916" s="23">
        <f t="shared" si="176"/>
        <v>41929.174456018518</v>
      </c>
      <c r="T1916" s="23">
        <f t="shared" si="177"/>
        <v>41944.165972222225</v>
      </c>
      <c r="U1916" s="3">
        <f t="shared" si="178"/>
        <v>2014</v>
      </c>
      <c r="V1916" s="25">
        <f t="shared" si="179"/>
        <v>41929.174456018518</v>
      </c>
    </row>
    <row r="1917" spans="1:22" ht="48" x14ac:dyDescent="0.2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3">
        <f t="shared" si="174"/>
        <v>1.6</v>
      </c>
      <c r="P1917" s="3">
        <f t="shared" si="175"/>
        <v>2</v>
      </c>
      <c r="Q1917" s="3" t="s">
        <v>8352</v>
      </c>
      <c r="R1917" s="3" t="s">
        <v>8381</v>
      </c>
      <c r="S1917" s="23">
        <f t="shared" si="176"/>
        <v>41864.04886574074</v>
      </c>
      <c r="T1917" s="23">
        <f t="shared" si="177"/>
        <v>41884.04886574074</v>
      </c>
      <c r="U1917" s="3">
        <f t="shared" si="178"/>
        <v>2014</v>
      </c>
      <c r="V1917" s="25">
        <f t="shared" si="179"/>
        <v>41864.04886574074</v>
      </c>
    </row>
    <row r="1918" spans="1:22" ht="32" x14ac:dyDescent="0.2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3">
        <f t="shared" si="174"/>
        <v>0.51</v>
      </c>
      <c r="P1918" s="3">
        <f t="shared" si="175"/>
        <v>17</v>
      </c>
      <c r="Q1918" s="3" t="s">
        <v>8352</v>
      </c>
      <c r="R1918" s="3" t="s">
        <v>8381</v>
      </c>
      <c r="S1918" s="23">
        <f t="shared" si="176"/>
        <v>42656.717303240745</v>
      </c>
      <c r="T1918" s="23">
        <f t="shared" si="177"/>
        <v>42681.758969907409</v>
      </c>
      <c r="U1918" s="3">
        <f t="shared" si="178"/>
        <v>2016</v>
      </c>
      <c r="V1918" s="25">
        <f t="shared" si="179"/>
        <v>42656.717303240745</v>
      </c>
    </row>
    <row r="1919" spans="1:22" ht="32" x14ac:dyDescent="0.2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3">
        <f t="shared" si="174"/>
        <v>52.57</v>
      </c>
      <c r="P1919" s="3">
        <f t="shared" si="175"/>
        <v>2928.93</v>
      </c>
      <c r="Q1919" s="3" t="s">
        <v>8352</v>
      </c>
      <c r="R1919" s="3" t="s">
        <v>8381</v>
      </c>
      <c r="S1919" s="23">
        <f t="shared" si="176"/>
        <v>42746.270057870366</v>
      </c>
      <c r="T1919" s="23">
        <f t="shared" si="177"/>
        <v>42776.270057870366</v>
      </c>
      <c r="U1919" s="3">
        <f t="shared" si="178"/>
        <v>2017</v>
      </c>
      <c r="V1919" s="25">
        <f t="shared" si="179"/>
        <v>42746.270057870366</v>
      </c>
    </row>
    <row r="1920" spans="1:22" ht="48" x14ac:dyDescent="0.2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3">
        <f t="shared" si="174"/>
        <v>1.04</v>
      </c>
      <c r="P1920" s="3">
        <f t="shared" si="175"/>
        <v>28.89</v>
      </c>
      <c r="Q1920" s="3" t="s">
        <v>8352</v>
      </c>
      <c r="R1920" s="3" t="s">
        <v>8381</v>
      </c>
      <c r="S1920" s="23">
        <f t="shared" si="176"/>
        <v>41828.789942129632</v>
      </c>
      <c r="T1920" s="23">
        <f t="shared" si="177"/>
        <v>41863.789942129632</v>
      </c>
      <c r="U1920" s="3">
        <f t="shared" si="178"/>
        <v>2014</v>
      </c>
      <c r="V1920" s="25">
        <f t="shared" si="179"/>
        <v>41828.789942129632</v>
      </c>
    </row>
    <row r="1921" spans="1:22" ht="64" x14ac:dyDescent="0.2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3">
        <f t="shared" si="174"/>
        <v>47.4</v>
      </c>
      <c r="P1921" s="3">
        <f t="shared" si="175"/>
        <v>29.63</v>
      </c>
      <c r="Q1921" s="3" t="s">
        <v>8352</v>
      </c>
      <c r="R1921" s="3" t="s">
        <v>8381</v>
      </c>
      <c r="S1921" s="23">
        <f t="shared" si="176"/>
        <v>42113.875567129624</v>
      </c>
      <c r="T1921" s="23">
        <f t="shared" si="177"/>
        <v>42143.875567129624</v>
      </c>
      <c r="U1921" s="3">
        <f t="shared" si="178"/>
        <v>2015</v>
      </c>
      <c r="V1921" s="25">
        <f t="shared" si="179"/>
        <v>42113.875567129624</v>
      </c>
    </row>
    <row r="1922" spans="1:22" ht="48" x14ac:dyDescent="0.2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3">
        <f t="shared" si="174"/>
        <v>43.03</v>
      </c>
      <c r="P1922" s="3">
        <f t="shared" si="175"/>
        <v>40.98</v>
      </c>
      <c r="Q1922" s="3" t="s">
        <v>8352</v>
      </c>
      <c r="R1922" s="3" t="s">
        <v>8381</v>
      </c>
      <c r="S1922" s="23">
        <f t="shared" si="176"/>
        <v>42270.875706018516</v>
      </c>
      <c r="T1922" s="23">
        <f t="shared" si="177"/>
        <v>42298.958333333328</v>
      </c>
      <c r="U1922" s="3">
        <f t="shared" si="178"/>
        <v>2015</v>
      </c>
      <c r="V1922" s="25">
        <f t="shared" si="179"/>
        <v>42270.875706018516</v>
      </c>
    </row>
    <row r="1923" spans="1:22" ht="32" x14ac:dyDescent="0.2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3">
        <f t="shared" ref="O1923:O1986" si="180">ROUND((E1923/D1923)*100,2)</f>
        <v>136.80000000000001</v>
      </c>
      <c r="P1923" s="3">
        <f t="shared" ref="P1923:P1986" si="181">ROUND(E1923/L1923,2)</f>
        <v>54</v>
      </c>
      <c r="Q1923" s="3" t="s">
        <v>8352</v>
      </c>
      <c r="R1923" s="3" t="s">
        <v>8381</v>
      </c>
      <c r="S1923" s="23">
        <f t="shared" ref="S1923:S1986" si="182">(((J1923/60)/60)/24)+DATE(1970,1,1)</f>
        <v>41074.221562500003</v>
      </c>
      <c r="T1923" s="23">
        <f t="shared" ref="T1923:T1986" si="183">(((I1923/60)/60)/24)+DATE(1970,1,1)</f>
        <v>41104.221562500003</v>
      </c>
      <c r="U1923" s="3">
        <f t="shared" ref="U1923:U1986" si="184">YEAR(S1923)</f>
        <v>2012</v>
      </c>
      <c r="V1923" s="25">
        <f t="shared" ref="V1923:V1986" si="185">S1923</f>
        <v>41074.221562500003</v>
      </c>
    </row>
    <row r="1924" spans="1:22" ht="48" x14ac:dyDescent="0.2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3">
        <f t="shared" si="180"/>
        <v>115.55</v>
      </c>
      <c r="P1924" s="3">
        <f t="shared" si="181"/>
        <v>36.11</v>
      </c>
      <c r="Q1924" s="3" t="s">
        <v>8358</v>
      </c>
      <c r="R1924" s="3" t="s">
        <v>8362</v>
      </c>
      <c r="S1924" s="23">
        <f t="shared" si="182"/>
        <v>41590.255868055552</v>
      </c>
      <c r="T1924" s="23">
        <f t="shared" si="183"/>
        <v>41620.255868055552</v>
      </c>
      <c r="U1924" s="3">
        <f t="shared" si="184"/>
        <v>2013</v>
      </c>
      <c r="V1924" s="25">
        <f t="shared" si="185"/>
        <v>41590.255868055552</v>
      </c>
    </row>
    <row r="1925" spans="1:22" ht="48" x14ac:dyDescent="0.2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3">
        <f t="shared" si="180"/>
        <v>240.8</v>
      </c>
      <c r="P1925" s="3">
        <f t="shared" si="181"/>
        <v>23.15</v>
      </c>
      <c r="Q1925" s="3" t="s">
        <v>8358</v>
      </c>
      <c r="R1925" s="3" t="s">
        <v>8362</v>
      </c>
      <c r="S1925" s="23">
        <f t="shared" si="182"/>
        <v>40772.848749999997</v>
      </c>
      <c r="T1925" s="23">
        <f t="shared" si="183"/>
        <v>40813.207638888889</v>
      </c>
      <c r="U1925" s="3">
        <f t="shared" si="184"/>
        <v>2011</v>
      </c>
      <c r="V1925" s="25">
        <f t="shared" si="185"/>
        <v>40772.848749999997</v>
      </c>
    </row>
    <row r="1926" spans="1:22" ht="64" x14ac:dyDescent="0.2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3">
        <f t="shared" si="180"/>
        <v>114.4</v>
      </c>
      <c r="P1926" s="3">
        <f t="shared" si="181"/>
        <v>104</v>
      </c>
      <c r="Q1926" s="3" t="s">
        <v>8358</v>
      </c>
      <c r="R1926" s="3" t="s">
        <v>8362</v>
      </c>
      <c r="S1926" s="23">
        <f t="shared" si="182"/>
        <v>41626.761053240742</v>
      </c>
      <c r="T1926" s="23">
        <f t="shared" si="183"/>
        <v>41654.814583333333</v>
      </c>
      <c r="U1926" s="3">
        <f t="shared" si="184"/>
        <v>2013</v>
      </c>
      <c r="V1926" s="25">
        <f t="shared" si="185"/>
        <v>41626.761053240742</v>
      </c>
    </row>
    <row r="1927" spans="1:22" ht="48" x14ac:dyDescent="0.2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3">
        <f t="shared" si="180"/>
        <v>110.33</v>
      </c>
      <c r="P1927" s="3">
        <f t="shared" si="181"/>
        <v>31.83</v>
      </c>
      <c r="Q1927" s="3" t="s">
        <v>8358</v>
      </c>
      <c r="R1927" s="3" t="s">
        <v>8362</v>
      </c>
      <c r="S1927" s="23">
        <f t="shared" si="182"/>
        <v>41535.90148148148</v>
      </c>
      <c r="T1927" s="23">
        <f t="shared" si="183"/>
        <v>41558</v>
      </c>
      <c r="U1927" s="3">
        <f t="shared" si="184"/>
        <v>2013</v>
      </c>
      <c r="V1927" s="25">
        <f t="shared" si="185"/>
        <v>41535.90148148148</v>
      </c>
    </row>
    <row r="1928" spans="1:22" ht="64" x14ac:dyDescent="0.2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3">
        <f t="shared" si="180"/>
        <v>195.38</v>
      </c>
      <c r="P1928" s="3">
        <f t="shared" si="181"/>
        <v>27.39</v>
      </c>
      <c r="Q1928" s="3" t="s">
        <v>8358</v>
      </c>
      <c r="R1928" s="3" t="s">
        <v>8362</v>
      </c>
      <c r="S1928" s="23">
        <f t="shared" si="182"/>
        <v>40456.954351851848</v>
      </c>
      <c r="T1928" s="23">
        <f t="shared" si="183"/>
        <v>40484.018055555556</v>
      </c>
      <c r="U1928" s="3">
        <f t="shared" si="184"/>
        <v>2010</v>
      </c>
      <c r="V1928" s="25">
        <f t="shared" si="185"/>
        <v>40456.954351851848</v>
      </c>
    </row>
    <row r="1929" spans="1:22" ht="18" x14ac:dyDescent="0.2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3">
        <f t="shared" si="180"/>
        <v>103.33</v>
      </c>
      <c r="P1929" s="3">
        <f t="shared" si="181"/>
        <v>56.36</v>
      </c>
      <c r="Q1929" s="3" t="s">
        <v>8358</v>
      </c>
      <c r="R1929" s="3" t="s">
        <v>8362</v>
      </c>
      <c r="S1929" s="23">
        <f t="shared" si="182"/>
        <v>40960.861562500002</v>
      </c>
      <c r="T1929" s="23">
        <f t="shared" si="183"/>
        <v>40976.207638888889</v>
      </c>
      <c r="U1929" s="3">
        <f t="shared" si="184"/>
        <v>2012</v>
      </c>
      <c r="V1929" s="25">
        <f t="shared" si="185"/>
        <v>40960.861562500002</v>
      </c>
    </row>
    <row r="1930" spans="1:22" ht="32" x14ac:dyDescent="0.2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3">
        <f t="shared" si="180"/>
        <v>103.14</v>
      </c>
      <c r="P1930" s="3">
        <f t="shared" si="181"/>
        <v>77.349999999999994</v>
      </c>
      <c r="Q1930" s="3" t="s">
        <v>8358</v>
      </c>
      <c r="R1930" s="3" t="s">
        <v>8362</v>
      </c>
      <c r="S1930" s="23">
        <f t="shared" si="182"/>
        <v>41371.648078703707</v>
      </c>
      <c r="T1930" s="23">
        <f t="shared" si="183"/>
        <v>41401.648078703707</v>
      </c>
      <c r="U1930" s="3">
        <f t="shared" si="184"/>
        <v>2013</v>
      </c>
      <c r="V1930" s="25">
        <f t="shared" si="185"/>
        <v>41371.648078703707</v>
      </c>
    </row>
    <row r="1931" spans="1:22" ht="48" x14ac:dyDescent="0.2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3">
        <f t="shared" si="180"/>
        <v>100.31</v>
      </c>
      <c r="P1931" s="3">
        <f t="shared" si="181"/>
        <v>42.8</v>
      </c>
      <c r="Q1931" s="3" t="s">
        <v>8358</v>
      </c>
      <c r="R1931" s="3" t="s">
        <v>8362</v>
      </c>
      <c r="S1931" s="23">
        <f t="shared" si="182"/>
        <v>40687.021597222221</v>
      </c>
      <c r="T1931" s="23">
        <f t="shared" si="183"/>
        <v>40729.021597222221</v>
      </c>
      <c r="U1931" s="3">
        <f t="shared" si="184"/>
        <v>2011</v>
      </c>
      <c r="V1931" s="25">
        <f t="shared" si="185"/>
        <v>40687.021597222221</v>
      </c>
    </row>
    <row r="1932" spans="1:22" ht="32" x14ac:dyDescent="0.2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3">
        <f t="shared" si="180"/>
        <v>127</v>
      </c>
      <c r="P1932" s="3">
        <f t="shared" si="181"/>
        <v>48.85</v>
      </c>
      <c r="Q1932" s="3" t="s">
        <v>8358</v>
      </c>
      <c r="R1932" s="3" t="s">
        <v>8362</v>
      </c>
      <c r="S1932" s="23">
        <f t="shared" si="182"/>
        <v>41402.558819444443</v>
      </c>
      <c r="T1932" s="23">
        <f t="shared" si="183"/>
        <v>41462.558819444443</v>
      </c>
      <c r="U1932" s="3">
        <f t="shared" si="184"/>
        <v>2013</v>
      </c>
      <c r="V1932" s="25">
        <f t="shared" si="185"/>
        <v>41402.558819444443</v>
      </c>
    </row>
    <row r="1933" spans="1:22" ht="48" x14ac:dyDescent="0.2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3">
        <f t="shared" si="180"/>
        <v>120.6</v>
      </c>
      <c r="P1933" s="3">
        <f t="shared" si="181"/>
        <v>48.24</v>
      </c>
      <c r="Q1933" s="3" t="s">
        <v>8358</v>
      </c>
      <c r="R1933" s="3" t="s">
        <v>8362</v>
      </c>
      <c r="S1933" s="23">
        <f t="shared" si="182"/>
        <v>41037.892465277779</v>
      </c>
      <c r="T1933" s="23">
        <f t="shared" si="183"/>
        <v>41051.145833333336</v>
      </c>
      <c r="U1933" s="3">
        <f t="shared" si="184"/>
        <v>2012</v>
      </c>
      <c r="V1933" s="25">
        <f t="shared" si="185"/>
        <v>41037.892465277779</v>
      </c>
    </row>
    <row r="1934" spans="1:22" ht="64" x14ac:dyDescent="0.2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3">
        <f t="shared" si="180"/>
        <v>106.99</v>
      </c>
      <c r="P1934" s="3">
        <f t="shared" si="181"/>
        <v>70.209999999999994</v>
      </c>
      <c r="Q1934" s="3" t="s">
        <v>8358</v>
      </c>
      <c r="R1934" s="3" t="s">
        <v>8362</v>
      </c>
      <c r="S1934" s="23">
        <f t="shared" si="182"/>
        <v>40911.809872685182</v>
      </c>
      <c r="T1934" s="23">
        <f t="shared" si="183"/>
        <v>40932.809872685182</v>
      </c>
      <c r="U1934" s="3">
        <f t="shared" si="184"/>
        <v>2012</v>
      </c>
      <c r="V1934" s="25">
        <f t="shared" si="185"/>
        <v>40911.809872685182</v>
      </c>
    </row>
    <row r="1935" spans="1:22" ht="48" x14ac:dyDescent="0.2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3">
        <f t="shared" si="180"/>
        <v>172.43</v>
      </c>
      <c r="P1935" s="3">
        <f t="shared" si="181"/>
        <v>94.05</v>
      </c>
      <c r="Q1935" s="3" t="s">
        <v>8358</v>
      </c>
      <c r="R1935" s="3" t="s">
        <v>8362</v>
      </c>
      <c r="S1935" s="23">
        <f t="shared" si="182"/>
        <v>41879.130868055552</v>
      </c>
      <c r="T1935" s="23">
        <f t="shared" si="183"/>
        <v>41909.130868055552</v>
      </c>
      <c r="U1935" s="3">
        <f t="shared" si="184"/>
        <v>2014</v>
      </c>
      <c r="V1935" s="25">
        <f t="shared" si="185"/>
        <v>41879.130868055552</v>
      </c>
    </row>
    <row r="1936" spans="1:22" ht="48" x14ac:dyDescent="0.2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3">
        <f t="shared" si="180"/>
        <v>123.62</v>
      </c>
      <c r="P1936" s="3">
        <f t="shared" si="181"/>
        <v>80.27</v>
      </c>
      <c r="Q1936" s="3" t="s">
        <v>8358</v>
      </c>
      <c r="R1936" s="3" t="s">
        <v>8362</v>
      </c>
      <c r="S1936" s="23">
        <f t="shared" si="182"/>
        <v>40865.867141203707</v>
      </c>
      <c r="T1936" s="23">
        <f t="shared" si="183"/>
        <v>40902.208333333336</v>
      </c>
      <c r="U1936" s="3">
        <f t="shared" si="184"/>
        <v>2011</v>
      </c>
      <c r="V1936" s="25">
        <f t="shared" si="185"/>
        <v>40865.867141203707</v>
      </c>
    </row>
    <row r="1937" spans="1:22" ht="64" x14ac:dyDescent="0.2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3">
        <f t="shared" si="180"/>
        <v>108.4</v>
      </c>
      <c r="P1937" s="3">
        <f t="shared" si="181"/>
        <v>54.2</v>
      </c>
      <c r="Q1937" s="3" t="s">
        <v>8358</v>
      </c>
      <c r="R1937" s="3" t="s">
        <v>8362</v>
      </c>
      <c r="S1937" s="23">
        <f t="shared" si="182"/>
        <v>41773.932534722226</v>
      </c>
      <c r="T1937" s="23">
        <f t="shared" si="183"/>
        <v>41811.207638888889</v>
      </c>
      <c r="U1937" s="3">
        <f t="shared" si="184"/>
        <v>2014</v>
      </c>
      <c r="V1937" s="25">
        <f t="shared" si="185"/>
        <v>41773.932534722226</v>
      </c>
    </row>
    <row r="1938" spans="1:22" ht="48" x14ac:dyDescent="0.2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3">
        <f t="shared" si="180"/>
        <v>116.52</v>
      </c>
      <c r="P1938" s="3">
        <f t="shared" si="181"/>
        <v>60.27</v>
      </c>
      <c r="Q1938" s="3" t="s">
        <v>8358</v>
      </c>
      <c r="R1938" s="3" t="s">
        <v>8362</v>
      </c>
      <c r="S1938" s="23">
        <f t="shared" si="182"/>
        <v>40852.889699074076</v>
      </c>
      <c r="T1938" s="23">
        <f t="shared" si="183"/>
        <v>40883.249305555553</v>
      </c>
      <c r="U1938" s="3">
        <f t="shared" si="184"/>
        <v>2011</v>
      </c>
      <c r="V1938" s="25">
        <f t="shared" si="185"/>
        <v>40852.889699074076</v>
      </c>
    </row>
    <row r="1939" spans="1:22" ht="48" x14ac:dyDescent="0.2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3">
        <f t="shared" si="180"/>
        <v>187.25</v>
      </c>
      <c r="P1939" s="3">
        <f t="shared" si="181"/>
        <v>38.74</v>
      </c>
      <c r="Q1939" s="3" t="s">
        <v>8358</v>
      </c>
      <c r="R1939" s="3" t="s">
        <v>8362</v>
      </c>
      <c r="S1939" s="23">
        <f t="shared" si="182"/>
        <v>41059.118993055556</v>
      </c>
      <c r="T1939" s="23">
        <f t="shared" si="183"/>
        <v>41075.165972222225</v>
      </c>
      <c r="U1939" s="3">
        <f t="shared" si="184"/>
        <v>2012</v>
      </c>
      <c r="V1939" s="25">
        <f t="shared" si="185"/>
        <v>41059.118993055556</v>
      </c>
    </row>
    <row r="1940" spans="1:22" ht="48" x14ac:dyDescent="0.2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3">
        <f t="shared" si="180"/>
        <v>115.93</v>
      </c>
      <c r="P1940" s="3">
        <f t="shared" si="181"/>
        <v>152.54</v>
      </c>
      <c r="Q1940" s="3" t="s">
        <v>8358</v>
      </c>
      <c r="R1940" s="3" t="s">
        <v>8362</v>
      </c>
      <c r="S1940" s="23">
        <f t="shared" si="182"/>
        <v>41426.259618055556</v>
      </c>
      <c r="T1940" s="23">
        <f t="shared" si="183"/>
        <v>41457.208333333336</v>
      </c>
      <c r="U1940" s="3">
        <f t="shared" si="184"/>
        <v>2013</v>
      </c>
      <c r="V1940" s="25">
        <f t="shared" si="185"/>
        <v>41426.259618055556</v>
      </c>
    </row>
    <row r="1941" spans="1:22" ht="64" x14ac:dyDescent="0.2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3">
        <f t="shared" si="180"/>
        <v>110.7</v>
      </c>
      <c r="P1941" s="3">
        <f t="shared" si="181"/>
        <v>115.31</v>
      </c>
      <c r="Q1941" s="3" t="s">
        <v>8358</v>
      </c>
      <c r="R1941" s="3" t="s">
        <v>8362</v>
      </c>
      <c r="S1941" s="23">
        <f t="shared" si="182"/>
        <v>41313.985046296293</v>
      </c>
      <c r="T1941" s="23">
        <f t="shared" si="183"/>
        <v>41343.943379629629</v>
      </c>
      <c r="U1941" s="3">
        <f t="shared" si="184"/>
        <v>2013</v>
      </c>
      <c r="V1941" s="25">
        <f t="shared" si="185"/>
        <v>41313.985046296293</v>
      </c>
    </row>
    <row r="1942" spans="1:22" ht="48" x14ac:dyDescent="0.2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3">
        <f t="shared" si="180"/>
        <v>170.92</v>
      </c>
      <c r="P1942" s="3">
        <f t="shared" si="181"/>
        <v>35.840000000000003</v>
      </c>
      <c r="Q1942" s="3" t="s">
        <v>8358</v>
      </c>
      <c r="R1942" s="3" t="s">
        <v>8362</v>
      </c>
      <c r="S1942" s="23">
        <f t="shared" si="182"/>
        <v>40670.507326388892</v>
      </c>
      <c r="T1942" s="23">
        <f t="shared" si="183"/>
        <v>40709.165972222225</v>
      </c>
      <c r="U1942" s="3">
        <f t="shared" si="184"/>
        <v>2011</v>
      </c>
      <c r="V1942" s="25">
        <f t="shared" si="185"/>
        <v>40670.507326388892</v>
      </c>
    </row>
    <row r="1943" spans="1:22" ht="48" x14ac:dyDescent="0.2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3">
        <f t="shared" si="180"/>
        <v>126.12</v>
      </c>
      <c r="P1943" s="3">
        <f t="shared" si="181"/>
        <v>64.569999999999993</v>
      </c>
      <c r="Q1943" s="3" t="s">
        <v>8358</v>
      </c>
      <c r="R1943" s="3" t="s">
        <v>8362</v>
      </c>
      <c r="S1943" s="23">
        <f t="shared" si="182"/>
        <v>41744.290868055556</v>
      </c>
      <c r="T1943" s="23">
        <f t="shared" si="183"/>
        <v>41774.290868055556</v>
      </c>
      <c r="U1943" s="3">
        <f t="shared" si="184"/>
        <v>2014</v>
      </c>
      <c r="V1943" s="25">
        <f t="shared" si="185"/>
        <v>41744.290868055556</v>
      </c>
    </row>
    <row r="1944" spans="1:22" ht="48" x14ac:dyDescent="0.2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3">
        <f t="shared" si="180"/>
        <v>138.44</v>
      </c>
      <c r="P1944" s="3">
        <f t="shared" si="181"/>
        <v>87.44</v>
      </c>
      <c r="Q1944" s="3" t="s">
        <v>8352</v>
      </c>
      <c r="R1944" s="3" t="s">
        <v>8382</v>
      </c>
      <c r="S1944" s="23">
        <f t="shared" si="182"/>
        <v>40638.828009259261</v>
      </c>
      <c r="T1944" s="23">
        <f t="shared" si="183"/>
        <v>40728.828009259261</v>
      </c>
      <c r="U1944" s="3">
        <f t="shared" si="184"/>
        <v>2011</v>
      </c>
      <c r="V1944" s="25">
        <f t="shared" si="185"/>
        <v>40638.828009259261</v>
      </c>
    </row>
    <row r="1945" spans="1:22" ht="48" x14ac:dyDescent="0.2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3">
        <f t="shared" si="180"/>
        <v>1705.25</v>
      </c>
      <c r="P1945" s="3">
        <f t="shared" si="181"/>
        <v>68.819999999999993</v>
      </c>
      <c r="Q1945" s="3" t="s">
        <v>8352</v>
      </c>
      <c r="R1945" s="3" t="s">
        <v>8382</v>
      </c>
      <c r="S1945" s="23">
        <f t="shared" si="182"/>
        <v>42548.269861111112</v>
      </c>
      <c r="T1945" s="23">
        <f t="shared" si="183"/>
        <v>42593.269861111112</v>
      </c>
      <c r="U1945" s="3">
        <f t="shared" si="184"/>
        <v>2016</v>
      </c>
      <c r="V1945" s="25">
        <f t="shared" si="185"/>
        <v>42548.269861111112</v>
      </c>
    </row>
    <row r="1946" spans="1:22" ht="64" x14ac:dyDescent="0.2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3">
        <f t="shared" si="180"/>
        <v>788.06</v>
      </c>
      <c r="P1946" s="3">
        <f t="shared" si="181"/>
        <v>176.2</v>
      </c>
      <c r="Q1946" s="3" t="s">
        <v>8352</v>
      </c>
      <c r="R1946" s="3" t="s">
        <v>8382</v>
      </c>
      <c r="S1946" s="23">
        <f t="shared" si="182"/>
        <v>41730.584374999999</v>
      </c>
      <c r="T1946" s="23">
        <f t="shared" si="183"/>
        <v>41760.584374999999</v>
      </c>
      <c r="U1946" s="3">
        <f t="shared" si="184"/>
        <v>2014</v>
      </c>
      <c r="V1946" s="25">
        <f t="shared" si="185"/>
        <v>41730.584374999999</v>
      </c>
    </row>
    <row r="1947" spans="1:22" ht="48" x14ac:dyDescent="0.2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3">
        <f t="shared" si="180"/>
        <v>348.02</v>
      </c>
      <c r="P1947" s="3">
        <f t="shared" si="181"/>
        <v>511.79</v>
      </c>
      <c r="Q1947" s="3" t="s">
        <v>8352</v>
      </c>
      <c r="R1947" s="3" t="s">
        <v>8382</v>
      </c>
      <c r="S1947" s="23">
        <f t="shared" si="182"/>
        <v>42157.251828703709</v>
      </c>
      <c r="T1947" s="23">
        <f t="shared" si="183"/>
        <v>42197.251828703709</v>
      </c>
      <c r="U1947" s="3">
        <f t="shared" si="184"/>
        <v>2015</v>
      </c>
      <c r="V1947" s="25">
        <f t="shared" si="185"/>
        <v>42157.251828703709</v>
      </c>
    </row>
    <row r="1948" spans="1:22" ht="64" x14ac:dyDescent="0.2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3">
        <f t="shared" si="180"/>
        <v>149.75</v>
      </c>
      <c r="P1948" s="3">
        <f t="shared" si="181"/>
        <v>160.44</v>
      </c>
      <c r="Q1948" s="3" t="s">
        <v>8352</v>
      </c>
      <c r="R1948" s="3" t="s">
        <v>8382</v>
      </c>
      <c r="S1948" s="23">
        <f t="shared" si="182"/>
        <v>41689.150011574071</v>
      </c>
      <c r="T1948" s="23">
        <f t="shared" si="183"/>
        <v>41749.108344907407</v>
      </c>
      <c r="U1948" s="3">
        <f t="shared" si="184"/>
        <v>2014</v>
      </c>
      <c r="V1948" s="25">
        <f t="shared" si="185"/>
        <v>41689.150011574071</v>
      </c>
    </row>
    <row r="1949" spans="1:22" ht="64" x14ac:dyDescent="0.2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3">
        <f t="shared" si="180"/>
        <v>100.63</v>
      </c>
      <c r="P1949" s="3">
        <f t="shared" si="181"/>
        <v>35</v>
      </c>
      <c r="Q1949" s="3" t="s">
        <v>8352</v>
      </c>
      <c r="R1949" s="3" t="s">
        <v>8382</v>
      </c>
      <c r="S1949" s="23">
        <f t="shared" si="182"/>
        <v>40102.918055555558</v>
      </c>
      <c r="T1949" s="23">
        <f t="shared" si="183"/>
        <v>40140.249305555553</v>
      </c>
      <c r="U1949" s="3">
        <f t="shared" si="184"/>
        <v>2009</v>
      </c>
      <c r="V1949" s="25">
        <f t="shared" si="185"/>
        <v>40102.918055555558</v>
      </c>
    </row>
    <row r="1950" spans="1:22" ht="32" x14ac:dyDescent="0.2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3">
        <f t="shared" si="180"/>
        <v>800.21</v>
      </c>
      <c r="P1950" s="3">
        <f t="shared" si="181"/>
        <v>188.51</v>
      </c>
      <c r="Q1950" s="3" t="s">
        <v>8352</v>
      </c>
      <c r="R1950" s="3" t="s">
        <v>8382</v>
      </c>
      <c r="S1950" s="23">
        <f t="shared" si="182"/>
        <v>42473.604270833333</v>
      </c>
      <c r="T1950" s="23">
        <f t="shared" si="183"/>
        <v>42527.709722222222</v>
      </c>
      <c r="U1950" s="3">
        <f t="shared" si="184"/>
        <v>2016</v>
      </c>
      <c r="V1950" s="25">
        <f t="shared" si="185"/>
        <v>42473.604270833333</v>
      </c>
    </row>
    <row r="1951" spans="1:22" ht="48" x14ac:dyDescent="0.2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3">
        <f t="shared" si="180"/>
        <v>106</v>
      </c>
      <c r="P1951" s="3">
        <f t="shared" si="181"/>
        <v>56.2</v>
      </c>
      <c r="Q1951" s="3" t="s">
        <v>8352</v>
      </c>
      <c r="R1951" s="3" t="s">
        <v>8382</v>
      </c>
      <c r="S1951" s="23">
        <f t="shared" si="182"/>
        <v>41800.423043981478</v>
      </c>
      <c r="T1951" s="23">
        <f t="shared" si="183"/>
        <v>41830.423043981478</v>
      </c>
      <c r="U1951" s="3">
        <f t="shared" si="184"/>
        <v>2014</v>
      </c>
      <c r="V1951" s="25">
        <f t="shared" si="185"/>
        <v>41800.423043981478</v>
      </c>
    </row>
    <row r="1952" spans="1:22" ht="48" x14ac:dyDescent="0.2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3">
        <f t="shared" si="180"/>
        <v>200.52</v>
      </c>
      <c r="P1952" s="3">
        <f t="shared" si="181"/>
        <v>51.31</v>
      </c>
      <c r="Q1952" s="3" t="s">
        <v>8352</v>
      </c>
      <c r="R1952" s="3" t="s">
        <v>8382</v>
      </c>
      <c r="S1952" s="23">
        <f t="shared" si="182"/>
        <v>40624.181400462963</v>
      </c>
      <c r="T1952" s="23">
        <f t="shared" si="183"/>
        <v>40655.181400462963</v>
      </c>
      <c r="U1952" s="3">
        <f t="shared" si="184"/>
        <v>2011</v>
      </c>
      <c r="V1952" s="25">
        <f t="shared" si="185"/>
        <v>40624.181400462963</v>
      </c>
    </row>
    <row r="1953" spans="1:22" ht="48" x14ac:dyDescent="0.2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3">
        <f t="shared" si="180"/>
        <v>212.44</v>
      </c>
      <c r="P1953" s="3">
        <f t="shared" si="181"/>
        <v>127.36</v>
      </c>
      <c r="Q1953" s="3" t="s">
        <v>8352</v>
      </c>
      <c r="R1953" s="3" t="s">
        <v>8382</v>
      </c>
      <c r="S1953" s="23">
        <f t="shared" si="182"/>
        <v>42651.420567129629</v>
      </c>
      <c r="T1953" s="23">
        <f t="shared" si="183"/>
        <v>42681.462233796294</v>
      </c>
      <c r="U1953" s="3">
        <f t="shared" si="184"/>
        <v>2016</v>
      </c>
      <c r="V1953" s="25">
        <f t="shared" si="185"/>
        <v>42651.420567129629</v>
      </c>
    </row>
    <row r="1954" spans="1:22" ht="48" x14ac:dyDescent="0.2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3">
        <f t="shared" si="180"/>
        <v>198.47</v>
      </c>
      <c r="P1954" s="3">
        <f t="shared" si="181"/>
        <v>101.86</v>
      </c>
      <c r="Q1954" s="3" t="s">
        <v>8352</v>
      </c>
      <c r="R1954" s="3" t="s">
        <v>8382</v>
      </c>
      <c r="S1954" s="23">
        <f t="shared" si="182"/>
        <v>41526.60665509259</v>
      </c>
      <c r="T1954" s="23">
        <f t="shared" si="183"/>
        <v>41563.60665509259</v>
      </c>
      <c r="U1954" s="3">
        <f t="shared" si="184"/>
        <v>2013</v>
      </c>
      <c r="V1954" s="25">
        <f t="shared" si="185"/>
        <v>41526.60665509259</v>
      </c>
    </row>
    <row r="1955" spans="1:22" ht="48" x14ac:dyDescent="0.2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3">
        <f t="shared" si="180"/>
        <v>225.95</v>
      </c>
      <c r="P1955" s="3">
        <f t="shared" si="181"/>
        <v>230.56</v>
      </c>
      <c r="Q1955" s="3" t="s">
        <v>8352</v>
      </c>
      <c r="R1955" s="3" t="s">
        <v>8382</v>
      </c>
      <c r="S1955" s="23">
        <f t="shared" si="182"/>
        <v>40941.199826388889</v>
      </c>
      <c r="T1955" s="23">
        <f t="shared" si="183"/>
        <v>40970.125</v>
      </c>
      <c r="U1955" s="3">
        <f t="shared" si="184"/>
        <v>2012</v>
      </c>
      <c r="V1955" s="25">
        <f t="shared" si="185"/>
        <v>40941.199826388889</v>
      </c>
    </row>
    <row r="1956" spans="1:22" ht="32" x14ac:dyDescent="0.2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3">
        <f t="shared" si="180"/>
        <v>698.95</v>
      </c>
      <c r="P1956" s="3">
        <f t="shared" si="181"/>
        <v>842.11</v>
      </c>
      <c r="Q1956" s="3" t="s">
        <v>8352</v>
      </c>
      <c r="R1956" s="3" t="s">
        <v>8382</v>
      </c>
      <c r="S1956" s="23">
        <f t="shared" si="182"/>
        <v>42394.580740740741</v>
      </c>
      <c r="T1956" s="23">
        <f t="shared" si="183"/>
        <v>42441.208333333328</v>
      </c>
      <c r="U1956" s="3">
        <f t="shared" si="184"/>
        <v>2016</v>
      </c>
      <c r="V1956" s="25">
        <f t="shared" si="185"/>
        <v>42394.580740740741</v>
      </c>
    </row>
    <row r="1957" spans="1:22" ht="48" x14ac:dyDescent="0.2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3">
        <f t="shared" si="180"/>
        <v>398.6</v>
      </c>
      <c r="P1957" s="3">
        <f t="shared" si="181"/>
        <v>577.28</v>
      </c>
      <c r="Q1957" s="3" t="s">
        <v>8352</v>
      </c>
      <c r="R1957" s="3" t="s">
        <v>8382</v>
      </c>
      <c r="S1957" s="23">
        <f t="shared" si="182"/>
        <v>41020.271770833337</v>
      </c>
      <c r="T1957" s="23">
        <f t="shared" si="183"/>
        <v>41052.791666666664</v>
      </c>
      <c r="U1957" s="3">
        <f t="shared" si="184"/>
        <v>2012</v>
      </c>
      <c r="V1957" s="25">
        <f t="shared" si="185"/>
        <v>41020.271770833337</v>
      </c>
    </row>
    <row r="1958" spans="1:22" ht="48" x14ac:dyDescent="0.2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3">
        <f t="shared" si="180"/>
        <v>294.02999999999997</v>
      </c>
      <c r="P1958" s="3">
        <f t="shared" si="181"/>
        <v>483.34</v>
      </c>
      <c r="Q1958" s="3" t="s">
        <v>8352</v>
      </c>
      <c r="R1958" s="3" t="s">
        <v>8382</v>
      </c>
      <c r="S1958" s="23">
        <f t="shared" si="182"/>
        <v>42067.923668981486</v>
      </c>
      <c r="T1958" s="23">
        <f t="shared" si="183"/>
        <v>42112.882002314815</v>
      </c>
      <c r="U1958" s="3">
        <f t="shared" si="184"/>
        <v>2015</v>
      </c>
      <c r="V1958" s="25">
        <f t="shared" si="185"/>
        <v>42067.923668981486</v>
      </c>
    </row>
    <row r="1959" spans="1:22" ht="32" x14ac:dyDescent="0.2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3">
        <f t="shared" si="180"/>
        <v>167.5</v>
      </c>
      <c r="P1959" s="3">
        <f t="shared" si="181"/>
        <v>76.14</v>
      </c>
      <c r="Q1959" s="3" t="s">
        <v>8352</v>
      </c>
      <c r="R1959" s="3" t="s">
        <v>8382</v>
      </c>
      <c r="S1959" s="23">
        <f t="shared" si="182"/>
        <v>41179.098530092589</v>
      </c>
      <c r="T1959" s="23">
        <f t="shared" si="183"/>
        <v>41209.098530092589</v>
      </c>
      <c r="U1959" s="3">
        <f t="shared" si="184"/>
        <v>2012</v>
      </c>
      <c r="V1959" s="25">
        <f t="shared" si="185"/>
        <v>41179.098530092589</v>
      </c>
    </row>
    <row r="1960" spans="1:22" ht="48" x14ac:dyDescent="0.2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3">
        <f t="shared" si="180"/>
        <v>1435.57</v>
      </c>
      <c r="P1960" s="3">
        <f t="shared" si="181"/>
        <v>74.11</v>
      </c>
      <c r="Q1960" s="3" t="s">
        <v>8352</v>
      </c>
      <c r="R1960" s="3" t="s">
        <v>8382</v>
      </c>
      <c r="S1960" s="23">
        <f t="shared" si="182"/>
        <v>41326.987974537034</v>
      </c>
      <c r="T1960" s="23">
        <f t="shared" si="183"/>
        <v>41356.94630787037</v>
      </c>
      <c r="U1960" s="3">
        <f t="shared" si="184"/>
        <v>2013</v>
      </c>
      <c r="V1960" s="25">
        <f t="shared" si="185"/>
        <v>41326.987974537034</v>
      </c>
    </row>
    <row r="1961" spans="1:22" ht="64" x14ac:dyDescent="0.2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3">
        <f t="shared" si="180"/>
        <v>156.72999999999999</v>
      </c>
      <c r="P1961" s="3">
        <f t="shared" si="181"/>
        <v>36.97</v>
      </c>
      <c r="Q1961" s="3" t="s">
        <v>8352</v>
      </c>
      <c r="R1961" s="3" t="s">
        <v>8382</v>
      </c>
      <c r="S1961" s="23">
        <f t="shared" si="182"/>
        <v>41871.845601851855</v>
      </c>
      <c r="T1961" s="23">
        <f t="shared" si="183"/>
        <v>41913</v>
      </c>
      <c r="U1961" s="3">
        <f t="shared" si="184"/>
        <v>2014</v>
      </c>
      <c r="V1961" s="25">
        <f t="shared" si="185"/>
        <v>41871.845601851855</v>
      </c>
    </row>
    <row r="1962" spans="1:22" ht="48" x14ac:dyDescent="0.2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3">
        <f t="shared" si="180"/>
        <v>117.9</v>
      </c>
      <c r="P1962" s="3">
        <f t="shared" si="181"/>
        <v>2500.9699999999998</v>
      </c>
      <c r="Q1962" s="3" t="s">
        <v>8352</v>
      </c>
      <c r="R1962" s="3" t="s">
        <v>8382</v>
      </c>
      <c r="S1962" s="23">
        <f t="shared" si="182"/>
        <v>41964.362743055557</v>
      </c>
      <c r="T1962" s="23">
        <f t="shared" si="183"/>
        <v>41994.362743055557</v>
      </c>
      <c r="U1962" s="3">
        <f t="shared" si="184"/>
        <v>2014</v>
      </c>
      <c r="V1962" s="25">
        <f t="shared" si="185"/>
        <v>41964.362743055557</v>
      </c>
    </row>
    <row r="1963" spans="1:22" ht="48" x14ac:dyDescent="0.2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3">
        <f t="shared" si="180"/>
        <v>1105.3800000000001</v>
      </c>
      <c r="P1963" s="3">
        <f t="shared" si="181"/>
        <v>67.69</v>
      </c>
      <c r="Q1963" s="3" t="s">
        <v>8352</v>
      </c>
      <c r="R1963" s="3" t="s">
        <v>8382</v>
      </c>
      <c r="S1963" s="23">
        <f t="shared" si="182"/>
        <v>41148.194641203707</v>
      </c>
      <c r="T1963" s="23">
        <f t="shared" si="183"/>
        <v>41188.165972222225</v>
      </c>
      <c r="U1963" s="3">
        <f t="shared" si="184"/>
        <v>2012</v>
      </c>
      <c r="V1963" s="25">
        <f t="shared" si="185"/>
        <v>41148.194641203707</v>
      </c>
    </row>
    <row r="1964" spans="1:22" ht="48" x14ac:dyDescent="0.2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3">
        <f t="shared" si="180"/>
        <v>192.93</v>
      </c>
      <c r="P1964" s="3">
        <f t="shared" si="181"/>
        <v>63.05</v>
      </c>
      <c r="Q1964" s="3" t="s">
        <v>8352</v>
      </c>
      <c r="R1964" s="3" t="s">
        <v>8382</v>
      </c>
      <c r="S1964" s="23">
        <f t="shared" si="182"/>
        <v>41742.780509259261</v>
      </c>
      <c r="T1964" s="23">
        <f t="shared" si="183"/>
        <v>41772.780509259261</v>
      </c>
      <c r="U1964" s="3">
        <f t="shared" si="184"/>
        <v>2014</v>
      </c>
      <c r="V1964" s="25">
        <f t="shared" si="185"/>
        <v>41742.780509259261</v>
      </c>
    </row>
    <row r="1965" spans="1:22" ht="64" x14ac:dyDescent="0.2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3">
        <f t="shared" si="180"/>
        <v>126.88</v>
      </c>
      <c r="P1965" s="3">
        <f t="shared" si="181"/>
        <v>117.6</v>
      </c>
      <c r="Q1965" s="3" t="s">
        <v>8352</v>
      </c>
      <c r="R1965" s="3" t="s">
        <v>8382</v>
      </c>
      <c r="S1965" s="23">
        <f t="shared" si="182"/>
        <v>41863.429791666669</v>
      </c>
      <c r="T1965" s="23">
        <f t="shared" si="183"/>
        <v>41898.429791666669</v>
      </c>
      <c r="U1965" s="3">
        <f t="shared" si="184"/>
        <v>2014</v>
      </c>
      <c r="V1965" s="25">
        <f t="shared" si="185"/>
        <v>41863.429791666669</v>
      </c>
    </row>
    <row r="1966" spans="1:22" ht="48" x14ac:dyDescent="0.2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3">
        <f t="shared" si="180"/>
        <v>259.58</v>
      </c>
      <c r="P1966" s="3">
        <f t="shared" si="181"/>
        <v>180.75</v>
      </c>
      <c r="Q1966" s="3" t="s">
        <v>8352</v>
      </c>
      <c r="R1966" s="3" t="s">
        <v>8382</v>
      </c>
      <c r="S1966" s="23">
        <f t="shared" si="182"/>
        <v>42452.272824074069</v>
      </c>
      <c r="T1966" s="23">
        <f t="shared" si="183"/>
        <v>42482.272824074069</v>
      </c>
      <c r="U1966" s="3">
        <f t="shared" si="184"/>
        <v>2016</v>
      </c>
      <c r="V1966" s="25">
        <f t="shared" si="185"/>
        <v>42452.272824074069</v>
      </c>
    </row>
    <row r="1967" spans="1:22" ht="48" x14ac:dyDescent="0.2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3">
        <f t="shared" si="180"/>
        <v>262.27999999999997</v>
      </c>
      <c r="P1967" s="3">
        <f t="shared" si="181"/>
        <v>127.32</v>
      </c>
      <c r="Q1967" s="3" t="s">
        <v>8352</v>
      </c>
      <c r="R1967" s="3" t="s">
        <v>8382</v>
      </c>
      <c r="S1967" s="23">
        <f t="shared" si="182"/>
        <v>40898.089236111111</v>
      </c>
      <c r="T1967" s="23">
        <f t="shared" si="183"/>
        <v>40920.041666666664</v>
      </c>
      <c r="U1967" s="3">
        <f t="shared" si="184"/>
        <v>2011</v>
      </c>
      <c r="V1967" s="25">
        <f t="shared" si="185"/>
        <v>40898.089236111111</v>
      </c>
    </row>
    <row r="1968" spans="1:22" ht="48" x14ac:dyDescent="0.2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3">
        <f t="shared" si="180"/>
        <v>206.74</v>
      </c>
      <c r="P1968" s="3">
        <f t="shared" si="181"/>
        <v>136.63999999999999</v>
      </c>
      <c r="Q1968" s="3" t="s">
        <v>8352</v>
      </c>
      <c r="R1968" s="3" t="s">
        <v>8382</v>
      </c>
      <c r="S1968" s="23">
        <f t="shared" si="182"/>
        <v>41835.540486111109</v>
      </c>
      <c r="T1968" s="23">
        <f t="shared" si="183"/>
        <v>41865.540486111109</v>
      </c>
      <c r="U1968" s="3">
        <f t="shared" si="184"/>
        <v>2014</v>
      </c>
      <c r="V1968" s="25">
        <f t="shared" si="185"/>
        <v>41835.540486111109</v>
      </c>
    </row>
    <row r="1969" spans="1:22" ht="48" x14ac:dyDescent="0.2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3">
        <f t="shared" si="180"/>
        <v>370.13</v>
      </c>
      <c r="P1969" s="3">
        <f t="shared" si="181"/>
        <v>182.78</v>
      </c>
      <c r="Q1969" s="3" t="s">
        <v>8352</v>
      </c>
      <c r="R1969" s="3" t="s">
        <v>8382</v>
      </c>
      <c r="S1969" s="23">
        <f t="shared" si="182"/>
        <v>41730.663530092592</v>
      </c>
      <c r="T1969" s="23">
        <f t="shared" si="183"/>
        <v>41760.663530092592</v>
      </c>
      <c r="U1969" s="3">
        <f t="shared" si="184"/>
        <v>2014</v>
      </c>
      <c r="V1969" s="25">
        <f t="shared" si="185"/>
        <v>41730.663530092592</v>
      </c>
    </row>
    <row r="1970" spans="1:22" ht="32" x14ac:dyDescent="0.2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3">
        <f t="shared" si="180"/>
        <v>284.97000000000003</v>
      </c>
      <c r="P1970" s="3">
        <f t="shared" si="181"/>
        <v>279.38</v>
      </c>
      <c r="Q1970" s="3" t="s">
        <v>8352</v>
      </c>
      <c r="R1970" s="3" t="s">
        <v>8382</v>
      </c>
      <c r="S1970" s="23">
        <f t="shared" si="182"/>
        <v>42676.586979166663</v>
      </c>
      <c r="T1970" s="23">
        <f t="shared" si="183"/>
        <v>42707.628645833334</v>
      </c>
      <c r="U1970" s="3">
        <f t="shared" si="184"/>
        <v>2016</v>
      </c>
      <c r="V1970" s="25">
        <f t="shared" si="185"/>
        <v>42676.586979166663</v>
      </c>
    </row>
    <row r="1971" spans="1:22" ht="48" x14ac:dyDescent="0.2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3">
        <f t="shared" si="180"/>
        <v>579.08000000000004</v>
      </c>
      <c r="P1971" s="3">
        <f t="shared" si="181"/>
        <v>61.38</v>
      </c>
      <c r="Q1971" s="3" t="s">
        <v>8352</v>
      </c>
      <c r="R1971" s="3" t="s">
        <v>8382</v>
      </c>
      <c r="S1971" s="23">
        <f t="shared" si="182"/>
        <v>42557.792453703703</v>
      </c>
      <c r="T1971" s="23">
        <f t="shared" si="183"/>
        <v>42587.792453703703</v>
      </c>
      <c r="U1971" s="3">
        <f t="shared" si="184"/>
        <v>2016</v>
      </c>
      <c r="V1971" s="25">
        <f t="shared" si="185"/>
        <v>42557.792453703703</v>
      </c>
    </row>
    <row r="1972" spans="1:22" ht="48" x14ac:dyDescent="0.2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3">
        <f t="shared" si="180"/>
        <v>1131.8</v>
      </c>
      <c r="P1972" s="3">
        <f t="shared" si="181"/>
        <v>80.73</v>
      </c>
      <c r="Q1972" s="3" t="s">
        <v>8352</v>
      </c>
      <c r="R1972" s="3" t="s">
        <v>8382</v>
      </c>
      <c r="S1972" s="23">
        <f t="shared" si="182"/>
        <v>41324.193298611113</v>
      </c>
      <c r="T1972" s="23">
        <f t="shared" si="183"/>
        <v>41384.151631944449</v>
      </c>
      <c r="U1972" s="3">
        <f t="shared" si="184"/>
        <v>2013</v>
      </c>
      <c r="V1972" s="25">
        <f t="shared" si="185"/>
        <v>41324.193298611113</v>
      </c>
    </row>
    <row r="1973" spans="1:22" ht="48" x14ac:dyDescent="0.2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3">
        <f t="shared" si="180"/>
        <v>263.02999999999997</v>
      </c>
      <c r="P1973" s="3">
        <f t="shared" si="181"/>
        <v>272.36</v>
      </c>
      <c r="Q1973" s="3" t="s">
        <v>8352</v>
      </c>
      <c r="R1973" s="3" t="s">
        <v>8382</v>
      </c>
      <c r="S1973" s="23">
        <f t="shared" si="182"/>
        <v>41561.500706018516</v>
      </c>
      <c r="T1973" s="23">
        <f t="shared" si="183"/>
        <v>41593.166666666664</v>
      </c>
      <c r="U1973" s="3">
        <f t="shared" si="184"/>
        <v>2013</v>
      </c>
      <c r="V1973" s="25">
        <f t="shared" si="185"/>
        <v>41561.500706018516</v>
      </c>
    </row>
    <row r="1974" spans="1:22" ht="48" x14ac:dyDescent="0.2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3">
        <f t="shared" si="180"/>
        <v>674.48</v>
      </c>
      <c r="P1974" s="3">
        <f t="shared" si="181"/>
        <v>70.849999999999994</v>
      </c>
      <c r="Q1974" s="3" t="s">
        <v>8352</v>
      </c>
      <c r="R1974" s="3" t="s">
        <v>8382</v>
      </c>
      <c r="S1974" s="23">
        <f t="shared" si="182"/>
        <v>41201.012083333335</v>
      </c>
      <c r="T1974" s="23">
        <f t="shared" si="183"/>
        <v>41231.053749999999</v>
      </c>
      <c r="U1974" s="3">
        <f t="shared" si="184"/>
        <v>2012</v>
      </c>
      <c r="V1974" s="25">
        <f t="shared" si="185"/>
        <v>41201.012083333335</v>
      </c>
    </row>
    <row r="1975" spans="1:22" ht="64" x14ac:dyDescent="0.2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3">
        <f t="shared" si="180"/>
        <v>256.83</v>
      </c>
      <c r="P1975" s="3">
        <f t="shared" si="181"/>
        <v>247.94</v>
      </c>
      <c r="Q1975" s="3" t="s">
        <v>8352</v>
      </c>
      <c r="R1975" s="3" t="s">
        <v>8382</v>
      </c>
      <c r="S1975" s="23">
        <f t="shared" si="182"/>
        <v>42549.722962962958</v>
      </c>
      <c r="T1975" s="23">
        <f t="shared" si="183"/>
        <v>42588.291666666672</v>
      </c>
      <c r="U1975" s="3">
        <f t="shared" si="184"/>
        <v>2016</v>
      </c>
      <c r="V1975" s="25">
        <f t="shared" si="185"/>
        <v>42549.722962962958</v>
      </c>
    </row>
    <row r="1976" spans="1:22" ht="48" x14ac:dyDescent="0.2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3">
        <f t="shared" si="180"/>
        <v>375.5</v>
      </c>
      <c r="P1976" s="3">
        <f t="shared" si="181"/>
        <v>186.81</v>
      </c>
      <c r="Q1976" s="3" t="s">
        <v>8352</v>
      </c>
      <c r="R1976" s="3" t="s">
        <v>8382</v>
      </c>
      <c r="S1976" s="23">
        <f t="shared" si="182"/>
        <v>41445.334131944444</v>
      </c>
      <c r="T1976" s="23">
        <f t="shared" si="183"/>
        <v>41505.334131944444</v>
      </c>
      <c r="U1976" s="3">
        <f t="shared" si="184"/>
        <v>2013</v>
      </c>
      <c r="V1976" s="25">
        <f t="shared" si="185"/>
        <v>41445.334131944444</v>
      </c>
    </row>
    <row r="1977" spans="1:22" ht="32" x14ac:dyDescent="0.2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3">
        <f t="shared" si="180"/>
        <v>208.71</v>
      </c>
      <c r="P1977" s="3">
        <f t="shared" si="181"/>
        <v>131.99</v>
      </c>
      <c r="Q1977" s="3" t="s">
        <v>8352</v>
      </c>
      <c r="R1977" s="3" t="s">
        <v>8382</v>
      </c>
      <c r="S1977" s="23">
        <f t="shared" si="182"/>
        <v>41313.755219907405</v>
      </c>
      <c r="T1977" s="23">
        <f t="shared" si="183"/>
        <v>41343.755219907405</v>
      </c>
      <c r="U1977" s="3">
        <f t="shared" si="184"/>
        <v>2013</v>
      </c>
      <c r="V1977" s="25">
        <f t="shared" si="185"/>
        <v>41313.755219907405</v>
      </c>
    </row>
    <row r="1978" spans="1:22" ht="32" x14ac:dyDescent="0.2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3">
        <f t="shared" si="180"/>
        <v>346.6</v>
      </c>
      <c r="P1978" s="3">
        <f t="shared" si="181"/>
        <v>29.31</v>
      </c>
      <c r="Q1978" s="3" t="s">
        <v>8352</v>
      </c>
      <c r="R1978" s="3" t="s">
        <v>8382</v>
      </c>
      <c r="S1978" s="23">
        <f t="shared" si="182"/>
        <v>41438.899594907409</v>
      </c>
      <c r="T1978" s="23">
        <f t="shared" si="183"/>
        <v>41468.899594907409</v>
      </c>
      <c r="U1978" s="3">
        <f t="shared" si="184"/>
        <v>2013</v>
      </c>
      <c r="V1978" s="25">
        <f t="shared" si="185"/>
        <v>41438.899594907409</v>
      </c>
    </row>
    <row r="1979" spans="1:22" ht="48" x14ac:dyDescent="0.2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3">
        <f t="shared" si="180"/>
        <v>402.33</v>
      </c>
      <c r="P1979" s="3">
        <f t="shared" si="181"/>
        <v>245.02</v>
      </c>
      <c r="Q1979" s="3" t="s">
        <v>8352</v>
      </c>
      <c r="R1979" s="3" t="s">
        <v>8382</v>
      </c>
      <c r="S1979" s="23">
        <f t="shared" si="182"/>
        <v>42311.216898148152</v>
      </c>
      <c r="T1979" s="23">
        <f t="shared" si="183"/>
        <v>42357.332638888889</v>
      </c>
      <c r="U1979" s="3">
        <f t="shared" si="184"/>
        <v>2015</v>
      </c>
      <c r="V1979" s="25">
        <f t="shared" si="185"/>
        <v>42311.216898148152</v>
      </c>
    </row>
    <row r="1980" spans="1:22" ht="48" x14ac:dyDescent="0.2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3">
        <f t="shared" si="180"/>
        <v>1026.8499999999999</v>
      </c>
      <c r="P1980" s="3">
        <f t="shared" si="181"/>
        <v>1323.25</v>
      </c>
      <c r="Q1980" s="3" t="s">
        <v>8352</v>
      </c>
      <c r="R1980" s="3" t="s">
        <v>8382</v>
      </c>
      <c r="S1980" s="23">
        <f t="shared" si="182"/>
        <v>41039.225601851853</v>
      </c>
      <c r="T1980" s="23">
        <f t="shared" si="183"/>
        <v>41072.291666666664</v>
      </c>
      <c r="U1980" s="3">
        <f t="shared" si="184"/>
        <v>2012</v>
      </c>
      <c r="V1980" s="25">
        <f t="shared" si="185"/>
        <v>41039.225601851853</v>
      </c>
    </row>
    <row r="1981" spans="1:22" ht="48" x14ac:dyDescent="0.2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3">
        <f t="shared" si="180"/>
        <v>114.9</v>
      </c>
      <c r="P1981" s="3">
        <f t="shared" si="181"/>
        <v>282.66000000000003</v>
      </c>
      <c r="Q1981" s="3" t="s">
        <v>8352</v>
      </c>
      <c r="R1981" s="3" t="s">
        <v>8382</v>
      </c>
      <c r="S1981" s="23">
        <f t="shared" si="182"/>
        <v>42290.460023148145</v>
      </c>
      <c r="T1981" s="23">
        <f t="shared" si="183"/>
        <v>42327.207638888889</v>
      </c>
      <c r="U1981" s="3">
        <f t="shared" si="184"/>
        <v>2015</v>
      </c>
      <c r="V1981" s="25">
        <f t="shared" si="185"/>
        <v>42290.460023148145</v>
      </c>
    </row>
    <row r="1982" spans="1:22" ht="32" x14ac:dyDescent="0.2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3">
        <f t="shared" si="180"/>
        <v>354.82</v>
      </c>
      <c r="P1982" s="3">
        <f t="shared" si="181"/>
        <v>91.21</v>
      </c>
      <c r="Q1982" s="3" t="s">
        <v>8352</v>
      </c>
      <c r="R1982" s="3" t="s">
        <v>8382</v>
      </c>
      <c r="S1982" s="23">
        <f t="shared" si="182"/>
        <v>42423.542384259257</v>
      </c>
      <c r="T1982" s="23">
        <f t="shared" si="183"/>
        <v>42463.500717592593</v>
      </c>
      <c r="U1982" s="3">
        <f t="shared" si="184"/>
        <v>2016</v>
      </c>
      <c r="V1982" s="25">
        <f t="shared" si="185"/>
        <v>42423.542384259257</v>
      </c>
    </row>
    <row r="1983" spans="1:22" ht="48" x14ac:dyDescent="0.2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3">
        <f t="shared" si="180"/>
        <v>5.08</v>
      </c>
      <c r="P1983" s="3">
        <f t="shared" si="181"/>
        <v>31.75</v>
      </c>
      <c r="Q1983" s="3" t="s">
        <v>8352</v>
      </c>
      <c r="R1983" s="3" t="s">
        <v>8382</v>
      </c>
      <c r="S1983" s="23">
        <f t="shared" si="182"/>
        <v>41799.725289351853</v>
      </c>
      <c r="T1983" s="23">
        <f t="shared" si="183"/>
        <v>41829.725289351853</v>
      </c>
      <c r="U1983" s="3">
        <f t="shared" si="184"/>
        <v>2014</v>
      </c>
      <c r="V1983" s="25">
        <f t="shared" si="185"/>
        <v>41799.725289351853</v>
      </c>
    </row>
    <row r="1984" spans="1:22" ht="48" x14ac:dyDescent="0.2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3">
        <f t="shared" si="180"/>
        <v>0</v>
      </c>
      <c r="P1984" s="3" t="e">
        <f t="shared" si="181"/>
        <v>#DIV/0!</v>
      </c>
      <c r="Q1984" s="3" t="s">
        <v>8371</v>
      </c>
      <c r="R1984" s="3" t="s">
        <v>8383</v>
      </c>
      <c r="S1984" s="23">
        <f t="shared" si="182"/>
        <v>42678.586655092593</v>
      </c>
      <c r="T1984" s="23">
        <f t="shared" si="183"/>
        <v>42708.628321759257</v>
      </c>
      <c r="U1984" s="3">
        <f t="shared" si="184"/>
        <v>2016</v>
      </c>
      <c r="V1984" s="25">
        <f t="shared" si="185"/>
        <v>42678.586655092593</v>
      </c>
    </row>
    <row r="1985" spans="1:22" ht="48" x14ac:dyDescent="0.2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3">
        <f t="shared" si="180"/>
        <v>4.3</v>
      </c>
      <c r="P1985" s="3">
        <f t="shared" si="181"/>
        <v>88.69</v>
      </c>
      <c r="Q1985" s="3" t="s">
        <v>8371</v>
      </c>
      <c r="R1985" s="3" t="s">
        <v>8383</v>
      </c>
      <c r="S1985" s="23">
        <f t="shared" si="182"/>
        <v>42593.011782407411</v>
      </c>
      <c r="T1985" s="23">
        <f t="shared" si="183"/>
        <v>42615.291666666672</v>
      </c>
      <c r="U1985" s="3">
        <f t="shared" si="184"/>
        <v>2016</v>
      </c>
      <c r="V1985" s="25">
        <f t="shared" si="185"/>
        <v>42593.011782407411</v>
      </c>
    </row>
    <row r="1986" spans="1:22" ht="64" x14ac:dyDescent="0.2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3">
        <f t="shared" si="180"/>
        <v>21.15</v>
      </c>
      <c r="P1986" s="3">
        <f t="shared" si="181"/>
        <v>453.14</v>
      </c>
      <c r="Q1986" s="3" t="s">
        <v>8371</v>
      </c>
      <c r="R1986" s="3" t="s">
        <v>8383</v>
      </c>
      <c r="S1986" s="23">
        <f t="shared" si="182"/>
        <v>41913.790289351848</v>
      </c>
      <c r="T1986" s="23">
        <f t="shared" si="183"/>
        <v>41973.831956018519</v>
      </c>
      <c r="U1986" s="3">
        <f t="shared" si="184"/>
        <v>2014</v>
      </c>
      <c r="V1986" s="25">
        <f t="shared" si="185"/>
        <v>41913.790289351848</v>
      </c>
    </row>
    <row r="1987" spans="1:22" ht="48" x14ac:dyDescent="0.2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3">
        <f t="shared" ref="O1987:O2050" si="186">ROUND((E1987/D1987)*100,2)</f>
        <v>3.19</v>
      </c>
      <c r="P1987" s="3">
        <f t="shared" ref="P1987:P2050" si="187">ROUND(E1987/L1987,2)</f>
        <v>12.75</v>
      </c>
      <c r="Q1987" s="3" t="s">
        <v>8371</v>
      </c>
      <c r="R1987" s="3" t="s">
        <v>8383</v>
      </c>
      <c r="S1987" s="23">
        <f t="shared" ref="S1987:S2050" si="188">(((J1987/60)/60)/24)+DATE(1970,1,1)</f>
        <v>42555.698738425926</v>
      </c>
      <c r="T1987" s="23">
        <f t="shared" ref="T1987:T2050" si="189">(((I1987/60)/60)/24)+DATE(1970,1,1)</f>
        <v>42584.958333333328</v>
      </c>
      <c r="U1987" s="3">
        <f t="shared" ref="U1987:U2050" si="190">YEAR(S1987)</f>
        <v>2016</v>
      </c>
      <c r="V1987" s="25">
        <f t="shared" ref="V1987:V2050" si="191">S1987</f>
        <v>42555.698738425926</v>
      </c>
    </row>
    <row r="1988" spans="1:22" ht="48" x14ac:dyDescent="0.2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3">
        <f t="shared" si="186"/>
        <v>0.05</v>
      </c>
      <c r="P1988" s="3">
        <f t="shared" si="187"/>
        <v>1</v>
      </c>
      <c r="Q1988" s="3" t="s">
        <v>8371</v>
      </c>
      <c r="R1988" s="3" t="s">
        <v>8383</v>
      </c>
      <c r="S1988" s="23">
        <f t="shared" si="188"/>
        <v>42413.433831018512</v>
      </c>
      <c r="T1988" s="23">
        <f t="shared" si="189"/>
        <v>42443.392164351855</v>
      </c>
      <c r="U1988" s="3">
        <f t="shared" si="190"/>
        <v>2016</v>
      </c>
      <c r="V1988" s="25">
        <f t="shared" si="191"/>
        <v>42413.433831018512</v>
      </c>
    </row>
    <row r="1989" spans="1:22" ht="32" x14ac:dyDescent="0.2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3">
        <f t="shared" si="186"/>
        <v>42.47</v>
      </c>
      <c r="P1989" s="3">
        <f t="shared" si="187"/>
        <v>83.43</v>
      </c>
      <c r="Q1989" s="3" t="s">
        <v>8371</v>
      </c>
      <c r="R1989" s="3" t="s">
        <v>8383</v>
      </c>
      <c r="S1989" s="23">
        <f t="shared" si="188"/>
        <v>42034.639768518522</v>
      </c>
      <c r="T1989" s="23">
        <f t="shared" si="189"/>
        <v>42064.639768518522</v>
      </c>
      <c r="U1989" s="3">
        <f t="shared" si="190"/>
        <v>2015</v>
      </c>
      <c r="V1989" s="25">
        <f t="shared" si="191"/>
        <v>42034.639768518522</v>
      </c>
    </row>
    <row r="1990" spans="1:22" ht="18" x14ac:dyDescent="0.2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3">
        <f t="shared" si="186"/>
        <v>0.42</v>
      </c>
      <c r="P1990" s="3">
        <f t="shared" si="187"/>
        <v>25</v>
      </c>
      <c r="Q1990" s="3" t="s">
        <v>8371</v>
      </c>
      <c r="R1990" s="3" t="s">
        <v>8383</v>
      </c>
      <c r="S1990" s="23">
        <f t="shared" si="188"/>
        <v>42206.763217592597</v>
      </c>
      <c r="T1990" s="23">
        <f t="shared" si="189"/>
        <v>42236.763217592597</v>
      </c>
      <c r="U1990" s="3">
        <f t="shared" si="190"/>
        <v>2015</v>
      </c>
      <c r="V1990" s="25">
        <f t="shared" si="191"/>
        <v>42206.763217592597</v>
      </c>
    </row>
    <row r="1991" spans="1:22" ht="48" x14ac:dyDescent="0.2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3">
        <f t="shared" si="186"/>
        <v>1</v>
      </c>
      <c r="P1991" s="3">
        <f t="shared" si="187"/>
        <v>50</v>
      </c>
      <c r="Q1991" s="3" t="s">
        <v>8371</v>
      </c>
      <c r="R1991" s="3" t="s">
        <v>8383</v>
      </c>
      <c r="S1991" s="23">
        <f t="shared" si="188"/>
        <v>42685.680648148147</v>
      </c>
      <c r="T1991" s="23">
        <f t="shared" si="189"/>
        <v>42715.680648148147</v>
      </c>
      <c r="U1991" s="3">
        <f t="shared" si="190"/>
        <v>2016</v>
      </c>
      <c r="V1991" s="25">
        <f t="shared" si="191"/>
        <v>42685.680648148147</v>
      </c>
    </row>
    <row r="1992" spans="1:22" ht="48" x14ac:dyDescent="0.2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3">
        <f t="shared" si="186"/>
        <v>16.97</v>
      </c>
      <c r="P1992" s="3">
        <f t="shared" si="187"/>
        <v>101.8</v>
      </c>
      <c r="Q1992" s="3" t="s">
        <v>8371</v>
      </c>
      <c r="R1992" s="3" t="s">
        <v>8383</v>
      </c>
      <c r="S1992" s="23">
        <f t="shared" si="188"/>
        <v>42398.195972222224</v>
      </c>
      <c r="T1992" s="23">
        <f t="shared" si="189"/>
        <v>42413.195972222224</v>
      </c>
      <c r="U1992" s="3">
        <f t="shared" si="190"/>
        <v>2016</v>
      </c>
      <c r="V1992" s="25">
        <f t="shared" si="191"/>
        <v>42398.195972222224</v>
      </c>
    </row>
    <row r="1993" spans="1:22" ht="32" x14ac:dyDescent="0.2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3">
        <f t="shared" si="186"/>
        <v>7</v>
      </c>
      <c r="P1993" s="3">
        <f t="shared" si="187"/>
        <v>46.67</v>
      </c>
      <c r="Q1993" s="3" t="s">
        <v>8371</v>
      </c>
      <c r="R1993" s="3" t="s">
        <v>8383</v>
      </c>
      <c r="S1993" s="23">
        <f t="shared" si="188"/>
        <v>42167.89335648148</v>
      </c>
      <c r="T1993" s="23">
        <f t="shared" si="189"/>
        <v>42188.89335648148</v>
      </c>
      <c r="U1993" s="3">
        <f t="shared" si="190"/>
        <v>2015</v>
      </c>
      <c r="V1993" s="25">
        <f t="shared" si="191"/>
        <v>42167.89335648148</v>
      </c>
    </row>
    <row r="1994" spans="1:22" ht="32" x14ac:dyDescent="0.2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3">
        <f t="shared" si="186"/>
        <v>0.13</v>
      </c>
      <c r="P1994" s="3">
        <f t="shared" si="187"/>
        <v>1</v>
      </c>
      <c r="Q1994" s="3" t="s">
        <v>8371</v>
      </c>
      <c r="R1994" s="3" t="s">
        <v>8383</v>
      </c>
      <c r="S1994" s="23">
        <f t="shared" si="188"/>
        <v>42023.143414351856</v>
      </c>
      <c r="T1994" s="23">
        <f t="shared" si="189"/>
        <v>42053.143414351856</v>
      </c>
      <c r="U1994" s="3">
        <f t="shared" si="190"/>
        <v>2015</v>
      </c>
      <c r="V1994" s="25">
        <f t="shared" si="191"/>
        <v>42023.143414351856</v>
      </c>
    </row>
    <row r="1995" spans="1:22" ht="48" x14ac:dyDescent="0.2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3">
        <f t="shared" si="186"/>
        <v>0</v>
      </c>
      <c r="P1995" s="3" t="e">
        <f t="shared" si="187"/>
        <v>#DIV/0!</v>
      </c>
      <c r="Q1995" s="3" t="s">
        <v>8371</v>
      </c>
      <c r="R1995" s="3" t="s">
        <v>8383</v>
      </c>
      <c r="S1995" s="23">
        <f t="shared" si="188"/>
        <v>42329.58839120371</v>
      </c>
      <c r="T1995" s="23">
        <f t="shared" si="189"/>
        <v>42359.58839120371</v>
      </c>
      <c r="U1995" s="3">
        <f t="shared" si="190"/>
        <v>2015</v>
      </c>
      <c r="V1995" s="25">
        <f t="shared" si="191"/>
        <v>42329.58839120371</v>
      </c>
    </row>
    <row r="1996" spans="1:22" ht="64" x14ac:dyDescent="0.2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3">
        <f t="shared" si="186"/>
        <v>0</v>
      </c>
      <c r="P1996" s="3" t="e">
        <f t="shared" si="187"/>
        <v>#DIV/0!</v>
      </c>
      <c r="Q1996" s="3" t="s">
        <v>8371</v>
      </c>
      <c r="R1996" s="3" t="s">
        <v>8383</v>
      </c>
      <c r="S1996" s="23">
        <f t="shared" si="188"/>
        <v>42651.006273148145</v>
      </c>
      <c r="T1996" s="23">
        <f t="shared" si="189"/>
        <v>42711.047939814816</v>
      </c>
      <c r="U1996" s="3">
        <f t="shared" si="190"/>
        <v>2016</v>
      </c>
      <c r="V1996" s="25">
        <f t="shared" si="191"/>
        <v>42651.006273148145</v>
      </c>
    </row>
    <row r="1997" spans="1:22" ht="48" x14ac:dyDescent="0.2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3">
        <f t="shared" si="186"/>
        <v>7.8</v>
      </c>
      <c r="P1997" s="3">
        <f t="shared" si="187"/>
        <v>26</v>
      </c>
      <c r="Q1997" s="3" t="s">
        <v>8371</v>
      </c>
      <c r="R1997" s="3" t="s">
        <v>8383</v>
      </c>
      <c r="S1997" s="23">
        <f t="shared" si="188"/>
        <v>42181.902037037042</v>
      </c>
      <c r="T1997" s="23">
        <f t="shared" si="189"/>
        <v>42201.902037037042</v>
      </c>
      <c r="U1997" s="3">
        <f t="shared" si="190"/>
        <v>2015</v>
      </c>
      <c r="V1997" s="25">
        <f t="shared" si="191"/>
        <v>42181.902037037042</v>
      </c>
    </row>
    <row r="1998" spans="1:22" ht="64" x14ac:dyDescent="0.2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3">
        <f t="shared" si="186"/>
        <v>0</v>
      </c>
      <c r="P1998" s="3" t="e">
        <f t="shared" si="187"/>
        <v>#DIV/0!</v>
      </c>
      <c r="Q1998" s="3" t="s">
        <v>8371</v>
      </c>
      <c r="R1998" s="3" t="s">
        <v>8383</v>
      </c>
      <c r="S1998" s="23">
        <f t="shared" si="188"/>
        <v>41800.819571759261</v>
      </c>
      <c r="T1998" s="23">
        <f t="shared" si="189"/>
        <v>41830.819571759261</v>
      </c>
      <c r="U1998" s="3">
        <f t="shared" si="190"/>
        <v>2014</v>
      </c>
      <c r="V1998" s="25">
        <f t="shared" si="191"/>
        <v>41800.819571759261</v>
      </c>
    </row>
    <row r="1999" spans="1:22" ht="48" x14ac:dyDescent="0.2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3">
        <f t="shared" si="186"/>
        <v>0</v>
      </c>
      <c r="P1999" s="3" t="e">
        <f t="shared" si="187"/>
        <v>#DIV/0!</v>
      </c>
      <c r="Q1999" s="3" t="s">
        <v>8371</v>
      </c>
      <c r="R1999" s="3" t="s">
        <v>8383</v>
      </c>
      <c r="S1999" s="23">
        <f t="shared" si="188"/>
        <v>41847.930694444447</v>
      </c>
      <c r="T1999" s="23">
        <f t="shared" si="189"/>
        <v>41877.930694444447</v>
      </c>
      <c r="U1999" s="3">
        <f t="shared" si="190"/>
        <v>2014</v>
      </c>
      <c r="V1999" s="25">
        <f t="shared" si="191"/>
        <v>41847.930694444447</v>
      </c>
    </row>
    <row r="2000" spans="1:22" ht="64" x14ac:dyDescent="0.2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3">
        <f t="shared" si="186"/>
        <v>26.2</v>
      </c>
      <c r="P2000" s="3">
        <f t="shared" si="187"/>
        <v>218.33</v>
      </c>
      <c r="Q2000" s="3" t="s">
        <v>8371</v>
      </c>
      <c r="R2000" s="3" t="s">
        <v>8383</v>
      </c>
      <c r="S2000" s="23">
        <f t="shared" si="188"/>
        <v>41807.118495370371</v>
      </c>
      <c r="T2000" s="23">
        <f t="shared" si="189"/>
        <v>41852.118495370371</v>
      </c>
      <c r="U2000" s="3">
        <f t="shared" si="190"/>
        <v>2014</v>
      </c>
      <c r="V2000" s="25">
        <f t="shared" si="191"/>
        <v>41807.118495370371</v>
      </c>
    </row>
    <row r="2001" spans="1:22" ht="48" x14ac:dyDescent="0.2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3">
        <f t="shared" si="186"/>
        <v>0.76</v>
      </c>
      <c r="P2001" s="3">
        <f t="shared" si="187"/>
        <v>33.71</v>
      </c>
      <c r="Q2001" s="3" t="s">
        <v>8371</v>
      </c>
      <c r="R2001" s="3" t="s">
        <v>8383</v>
      </c>
      <c r="S2001" s="23">
        <f t="shared" si="188"/>
        <v>41926.482731481483</v>
      </c>
      <c r="T2001" s="23">
        <f t="shared" si="189"/>
        <v>41956.524398148147</v>
      </c>
      <c r="U2001" s="3">
        <f t="shared" si="190"/>
        <v>2014</v>
      </c>
      <c r="V2001" s="25">
        <f t="shared" si="191"/>
        <v>41926.482731481483</v>
      </c>
    </row>
    <row r="2002" spans="1:22" ht="48" x14ac:dyDescent="0.2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3">
        <f t="shared" si="186"/>
        <v>12.5</v>
      </c>
      <c r="P2002" s="3">
        <f t="shared" si="187"/>
        <v>25</v>
      </c>
      <c r="Q2002" s="3" t="s">
        <v>8371</v>
      </c>
      <c r="R2002" s="3" t="s">
        <v>8383</v>
      </c>
      <c r="S2002" s="23">
        <f t="shared" si="188"/>
        <v>42345.951539351852</v>
      </c>
      <c r="T2002" s="23">
        <f t="shared" si="189"/>
        <v>42375.951539351852</v>
      </c>
      <c r="U2002" s="3">
        <f t="shared" si="190"/>
        <v>2015</v>
      </c>
      <c r="V2002" s="25">
        <f t="shared" si="191"/>
        <v>42345.951539351852</v>
      </c>
    </row>
    <row r="2003" spans="1:22" ht="48" x14ac:dyDescent="0.2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3">
        <f t="shared" si="186"/>
        <v>382.13</v>
      </c>
      <c r="P2003" s="3">
        <f t="shared" si="187"/>
        <v>128.38999999999999</v>
      </c>
      <c r="Q2003" s="3" t="s">
        <v>8371</v>
      </c>
      <c r="R2003" s="3" t="s">
        <v>8383</v>
      </c>
      <c r="S2003" s="23">
        <f t="shared" si="188"/>
        <v>42136.209675925929</v>
      </c>
      <c r="T2003" s="23">
        <f t="shared" si="189"/>
        <v>42167.833333333328</v>
      </c>
      <c r="U2003" s="3">
        <f t="shared" si="190"/>
        <v>2015</v>
      </c>
      <c r="V2003" s="25">
        <f t="shared" si="191"/>
        <v>42136.209675925929</v>
      </c>
    </row>
    <row r="2004" spans="1:22" ht="48" x14ac:dyDescent="0.2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3">
        <f t="shared" si="186"/>
        <v>216.79</v>
      </c>
      <c r="P2004" s="3">
        <f t="shared" si="187"/>
        <v>78.83</v>
      </c>
      <c r="Q2004" s="3" t="s">
        <v>8352</v>
      </c>
      <c r="R2004" s="3" t="s">
        <v>8382</v>
      </c>
      <c r="S2004" s="23">
        <f t="shared" si="188"/>
        <v>42728.71230324074</v>
      </c>
      <c r="T2004" s="23">
        <f t="shared" si="189"/>
        <v>42758.71230324074</v>
      </c>
      <c r="U2004" s="3">
        <f t="shared" si="190"/>
        <v>2016</v>
      </c>
      <c r="V2004" s="25">
        <f t="shared" si="191"/>
        <v>42728.71230324074</v>
      </c>
    </row>
    <row r="2005" spans="1:22" ht="64" x14ac:dyDescent="0.2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3">
        <f t="shared" si="186"/>
        <v>312</v>
      </c>
      <c r="P2005" s="3">
        <f t="shared" si="187"/>
        <v>91.76</v>
      </c>
      <c r="Q2005" s="3" t="s">
        <v>8352</v>
      </c>
      <c r="R2005" s="3" t="s">
        <v>8382</v>
      </c>
      <c r="S2005" s="23">
        <f t="shared" si="188"/>
        <v>40347.125601851854</v>
      </c>
      <c r="T2005" s="23">
        <f t="shared" si="189"/>
        <v>40361.958333333336</v>
      </c>
      <c r="U2005" s="3">
        <f t="shared" si="190"/>
        <v>2010</v>
      </c>
      <c r="V2005" s="25">
        <f t="shared" si="191"/>
        <v>40347.125601851854</v>
      </c>
    </row>
    <row r="2006" spans="1:22" ht="48" x14ac:dyDescent="0.2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3">
        <f t="shared" si="186"/>
        <v>234.42</v>
      </c>
      <c r="P2006" s="3">
        <f t="shared" si="187"/>
        <v>331.1</v>
      </c>
      <c r="Q2006" s="3" t="s">
        <v>8352</v>
      </c>
      <c r="R2006" s="3" t="s">
        <v>8382</v>
      </c>
      <c r="S2006" s="23">
        <f t="shared" si="188"/>
        <v>41800.604895833334</v>
      </c>
      <c r="T2006" s="23">
        <f t="shared" si="189"/>
        <v>41830.604895833334</v>
      </c>
      <c r="U2006" s="3">
        <f t="shared" si="190"/>
        <v>2014</v>
      </c>
      <c r="V2006" s="25">
        <f t="shared" si="191"/>
        <v>41800.604895833334</v>
      </c>
    </row>
    <row r="2007" spans="1:22" ht="48" x14ac:dyDescent="0.2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3">
        <f t="shared" si="186"/>
        <v>123.68</v>
      </c>
      <c r="P2007" s="3">
        <f t="shared" si="187"/>
        <v>194.26</v>
      </c>
      <c r="Q2007" s="3" t="s">
        <v>8352</v>
      </c>
      <c r="R2007" s="3" t="s">
        <v>8382</v>
      </c>
      <c r="S2007" s="23">
        <f t="shared" si="188"/>
        <v>41535.812708333331</v>
      </c>
      <c r="T2007" s="23">
        <f t="shared" si="189"/>
        <v>41563.165972222225</v>
      </c>
      <c r="U2007" s="3">
        <f t="shared" si="190"/>
        <v>2013</v>
      </c>
      <c r="V2007" s="25">
        <f t="shared" si="191"/>
        <v>41535.812708333331</v>
      </c>
    </row>
    <row r="2008" spans="1:22" ht="64" x14ac:dyDescent="0.2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3">
        <f t="shared" si="186"/>
        <v>247.84</v>
      </c>
      <c r="P2008" s="3">
        <f t="shared" si="187"/>
        <v>408.98</v>
      </c>
      <c r="Q2008" s="3" t="s">
        <v>8352</v>
      </c>
      <c r="R2008" s="3" t="s">
        <v>8382</v>
      </c>
      <c r="S2008" s="23">
        <f t="shared" si="188"/>
        <v>41941.500520833331</v>
      </c>
      <c r="T2008" s="23">
        <f t="shared" si="189"/>
        <v>41976.542187500003</v>
      </c>
      <c r="U2008" s="3">
        <f t="shared" si="190"/>
        <v>2014</v>
      </c>
      <c r="V2008" s="25">
        <f t="shared" si="191"/>
        <v>41941.500520833331</v>
      </c>
    </row>
    <row r="2009" spans="1:22" ht="64" x14ac:dyDescent="0.2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3">
        <f t="shared" si="186"/>
        <v>115.71</v>
      </c>
      <c r="P2009" s="3">
        <f t="shared" si="187"/>
        <v>84.46</v>
      </c>
      <c r="Q2009" s="3" t="s">
        <v>8352</v>
      </c>
      <c r="R2009" s="3" t="s">
        <v>8382</v>
      </c>
      <c r="S2009" s="23">
        <f t="shared" si="188"/>
        <v>40347.837800925925</v>
      </c>
      <c r="T2009" s="23">
        <f t="shared" si="189"/>
        <v>40414.166666666664</v>
      </c>
      <c r="U2009" s="3">
        <f t="shared" si="190"/>
        <v>2010</v>
      </c>
      <c r="V2009" s="25">
        <f t="shared" si="191"/>
        <v>40347.837800925925</v>
      </c>
    </row>
    <row r="2010" spans="1:22" ht="48" x14ac:dyDescent="0.2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3">
        <f t="shared" si="186"/>
        <v>117.07</v>
      </c>
      <c r="P2010" s="3">
        <f t="shared" si="187"/>
        <v>44.85</v>
      </c>
      <c r="Q2010" s="3" t="s">
        <v>8352</v>
      </c>
      <c r="R2010" s="3" t="s">
        <v>8382</v>
      </c>
      <c r="S2010" s="23">
        <f t="shared" si="188"/>
        <v>40761.604421296295</v>
      </c>
      <c r="T2010" s="23">
        <f t="shared" si="189"/>
        <v>40805.604421296295</v>
      </c>
      <c r="U2010" s="3">
        <f t="shared" si="190"/>
        <v>2011</v>
      </c>
      <c r="V2010" s="25">
        <f t="shared" si="191"/>
        <v>40761.604421296295</v>
      </c>
    </row>
    <row r="2011" spans="1:22" ht="48" x14ac:dyDescent="0.2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3">
        <f t="shared" si="186"/>
        <v>305.16000000000003</v>
      </c>
      <c r="P2011" s="3">
        <f t="shared" si="187"/>
        <v>383.36</v>
      </c>
      <c r="Q2011" s="3" t="s">
        <v>8352</v>
      </c>
      <c r="R2011" s="3" t="s">
        <v>8382</v>
      </c>
      <c r="S2011" s="23">
        <f t="shared" si="188"/>
        <v>42661.323414351849</v>
      </c>
      <c r="T2011" s="23">
        <f t="shared" si="189"/>
        <v>42697.365081018521</v>
      </c>
      <c r="U2011" s="3">
        <f t="shared" si="190"/>
        <v>2016</v>
      </c>
      <c r="V2011" s="25">
        <f t="shared" si="191"/>
        <v>42661.323414351849</v>
      </c>
    </row>
    <row r="2012" spans="1:22" ht="32" x14ac:dyDescent="0.2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3">
        <f t="shared" si="186"/>
        <v>320.05</v>
      </c>
      <c r="P2012" s="3">
        <f t="shared" si="187"/>
        <v>55.28</v>
      </c>
      <c r="Q2012" s="3" t="s">
        <v>8352</v>
      </c>
      <c r="R2012" s="3" t="s">
        <v>8382</v>
      </c>
      <c r="S2012" s="23">
        <f t="shared" si="188"/>
        <v>42570.996423611112</v>
      </c>
      <c r="T2012" s="23">
        <f t="shared" si="189"/>
        <v>42600.996423611112</v>
      </c>
      <c r="U2012" s="3">
        <f t="shared" si="190"/>
        <v>2016</v>
      </c>
      <c r="V2012" s="25">
        <f t="shared" si="191"/>
        <v>42570.996423611112</v>
      </c>
    </row>
    <row r="2013" spans="1:22" ht="48" x14ac:dyDescent="0.2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3">
        <f t="shared" si="186"/>
        <v>819.56</v>
      </c>
      <c r="P2013" s="3">
        <f t="shared" si="187"/>
        <v>422.02</v>
      </c>
      <c r="Q2013" s="3" t="s">
        <v>8352</v>
      </c>
      <c r="R2013" s="3" t="s">
        <v>8382</v>
      </c>
      <c r="S2013" s="23">
        <f t="shared" si="188"/>
        <v>42347.358483796299</v>
      </c>
      <c r="T2013" s="23">
        <f t="shared" si="189"/>
        <v>42380.958333333328</v>
      </c>
      <c r="U2013" s="3">
        <f t="shared" si="190"/>
        <v>2015</v>
      </c>
      <c r="V2013" s="25">
        <f t="shared" si="191"/>
        <v>42347.358483796299</v>
      </c>
    </row>
    <row r="2014" spans="1:22" ht="48" x14ac:dyDescent="0.2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3">
        <f t="shared" si="186"/>
        <v>234.9</v>
      </c>
      <c r="P2014" s="3">
        <f t="shared" si="187"/>
        <v>64.180000000000007</v>
      </c>
      <c r="Q2014" s="3" t="s">
        <v>8352</v>
      </c>
      <c r="R2014" s="3" t="s">
        <v>8382</v>
      </c>
      <c r="S2014" s="23">
        <f t="shared" si="188"/>
        <v>42010.822233796294</v>
      </c>
      <c r="T2014" s="23">
        <f t="shared" si="189"/>
        <v>42040.822233796294</v>
      </c>
      <c r="U2014" s="3">
        <f t="shared" si="190"/>
        <v>2015</v>
      </c>
      <c r="V2014" s="25">
        <f t="shared" si="191"/>
        <v>42010.822233796294</v>
      </c>
    </row>
    <row r="2015" spans="1:22" ht="64" x14ac:dyDescent="0.2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3">
        <f t="shared" si="186"/>
        <v>494.91</v>
      </c>
      <c r="P2015" s="3">
        <f t="shared" si="187"/>
        <v>173.58</v>
      </c>
      <c r="Q2015" s="3" t="s">
        <v>8352</v>
      </c>
      <c r="R2015" s="3" t="s">
        <v>8382</v>
      </c>
      <c r="S2015" s="23">
        <f t="shared" si="188"/>
        <v>42499.960810185185</v>
      </c>
      <c r="T2015" s="23">
        <f t="shared" si="189"/>
        <v>42559.960810185185</v>
      </c>
      <c r="U2015" s="3">
        <f t="shared" si="190"/>
        <v>2016</v>
      </c>
      <c r="V2015" s="25">
        <f t="shared" si="191"/>
        <v>42499.960810185185</v>
      </c>
    </row>
    <row r="2016" spans="1:22" ht="48" x14ac:dyDescent="0.2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3">
        <f t="shared" si="186"/>
        <v>7813.78</v>
      </c>
      <c r="P2016" s="3">
        <f t="shared" si="187"/>
        <v>88.6</v>
      </c>
      <c r="Q2016" s="3" t="s">
        <v>8352</v>
      </c>
      <c r="R2016" s="3" t="s">
        <v>8382</v>
      </c>
      <c r="S2016" s="23">
        <f t="shared" si="188"/>
        <v>41324.214571759258</v>
      </c>
      <c r="T2016" s="23">
        <f t="shared" si="189"/>
        <v>41358.172905092593</v>
      </c>
      <c r="U2016" s="3">
        <f t="shared" si="190"/>
        <v>2013</v>
      </c>
      <c r="V2016" s="25">
        <f t="shared" si="191"/>
        <v>41324.214571759258</v>
      </c>
    </row>
    <row r="2017" spans="1:22" ht="48" x14ac:dyDescent="0.2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3">
        <f t="shared" si="186"/>
        <v>113</v>
      </c>
      <c r="P2017" s="3">
        <f t="shared" si="187"/>
        <v>50.22</v>
      </c>
      <c r="Q2017" s="3" t="s">
        <v>8352</v>
      </c>
      <c r="R2017" s="3" t="s">
        <v>8382</v>
      </c>
      <c r="S2017" s="23">
        <f t="shared" si="188"/>
        <v>40765.876886574071</v>
      </c>
      <c r="T2017" s="23">
        <f t="shared" si="189"/>
        <v>40795.876886574071</v>
      </c>
      <c r="U2017" s="3">
        <f t="shared" si="190"/>
        <v>2011</v>
      </c>
      <c r="V2017" s="25">
        <f t="shared" si="191"/>
        <v>40765.876886574071</v>
      </c>
    </row>
    <row r="2018" spans="1:22" ht="32" x14ac:dyDescent="0.2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3">
        <f t="shared" si="186"/>
        <v>921.54</v>
      </c>
      <c r="P2018" s="3">
        <f t="shared" si="187"/>
        <v>192.39</v>
      </c>
      <c r="Q2018" s="3" t="s">
        <v>8352</v>
      </c>
      <c r="R2018" s="3" t="s">
        <v>8382</v>
      </c>
      <c r="S2018" s="23">
        <f t="shared" si="188"/>
        <v>41312.88077546296</v>
      </c>
      <c r="T2018" s="23">
        <f t="shared" si="189"/>
        <v>41342.88077546296</v>
      </c>
      <c r="U2018" s="3">
        <f t="shared" si="190"/>
        <v>2013</v>
      </c>
      <c r="V2018" s="25">
        <f t="shared" si="191"/>
        <v>41312.88077546296</v>
      </c>
    </row>
    <row r="2019" spans="1:22" ht="48" x14ac:dyDescent="0.2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3">
        <f t="shared" si="186"/>
        <v>125.1</v>
      </c>
      <c r="P2019" s="3">
        <f t="shared" si="187"/>
        <v>73.42</v>
      </c>
      <c r="Q2019" s="3" t="s">
        <v>8352</v>
      </c>
      <c r="R2019" s="3" t="s">
        <v>8382</v>
      </c>
      <c r="S2019" s="23">
        <f t="shared" si="188"/>
        <v>40961.057349537034</v>
      </c>
      <c r="T2019" s="23">
        <f t="shared" si="189"/>
        <v>40992.166666666664</v>
      </c>
      <c r="U2019" s="3">
        <f t="shared" si="190"/>
        <v>2012</v>
      </c>
      <c r="V2019" s="25">
        <f t="shared" si="191"/>
        <v>40961.057349537034</v>
      </c>
    </row>
    <row r="2020" spans="1:22" ht="48" x14ac:dyDescent="0.2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3">
        <f t="shared" si="186"/>
        <v>102.24</v>
      </c>
      <c r="P2020" s="3">
        <f t="shared" si="187"/>
        <v>147.68</v>
      </c>
      <c r="Q2020" s="3" t="s">
        <v>8352</v>
      </c>
      <c r="R2020" s="3" t="s">
        <v>8382</v>
      </c>
      <c r="S2020" s="23">
        <f t="shared" si="188"/>
        <v>42199.365844907406</v>
      </c>
      <c r="T2020" s="23">
        <f t="shared" si="189"/>
        <v>42229.365844907406</v>
      </c>
      <c r="U2020" s="3">
        <f t="shared" si="190"/>
        <v>2015</v>
      </c>
      <c r="V2020" s="25">
        <f t="shared" si="191"/>
        <v>42199.365844907406</v>
      </c>
    </row>
    <row r="2021" spans="1:22" ht="64" x14ac:dyDescent="0.2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3">
        <f t="shared" si="186"/>
        <v>484.91</v>
      </c>
      <c r="P2021" s="3">
        <f t="shared" si="187"/>
        <v>108.97</v>
      </c>
      <c r="Q2021" s="3" t="s">
        <v>8352</v>
      </c>
      <c r="R2021" s="3" t="s">
        <v>8382</v>
      </c>
      <c r="S2021" s="23">
        <f t="shared" si="188"/>
        <v>42605.70857638889</v>
      </c>
      <c r="T2021" s="23">
        <f t="shared" si="189"/>
        <v>42635.70857638889</v>
      </c>
      <c r="U2021" s="3">
        <f t="shared" si="190"/>
        <v>2016</v>
      </c>
      <c r="V2021" s="25">
        <f t="shared" si="191"/>
        <v>42605.70857638889</v>
      </c>
    </row>
    <row r="2022" spans="1:22" ht="48" x14ac:dyDescent="0.2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3">
        <f t="shared" si="186"/>
        <v>192.33</v>
      </c>
      <c r="P2022" s="3">
        <f t="shared" si="187"/>
        <v>23.65</v>
      </c>
      <c r="Q2022" s="3" t="s">
        <v>8352</v>
      </c>
      <c r="R2022" s="3" t="s">
        <v>8382</v>
      </c>
      <c r="S2022" s="23">
        <f t="shared" si="188"/>
        <v>41737.097499999996</v>
      </c>
      <c r="T2022" s="23">
        <f t="shared" si="189"/>
        <v>41773.961111111108</v>
      </c>
      <c r="U2022" s="3">
        <f t="shared" si="190"/>
        <v>2014</v>
      </c>
      <c r="V2022" s="25">
        <f t="shared" si="191"/>
        <v>41737.097499999996</v>
      </c>
    </row>
    <row r="2023" spans="1:22" ht="48" x14ac:dyDescent="0.2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3">
        <f t="shared" si="186"/>
        <v>281.10000000000002</v>
      </c>
      <c r="P2023" s="3">
        <f t="shared" si="187"/>
        <v>147.94999999999999</v>
      </c>
      <c r="Q2023" s="3" t="s">
        <v>8352</v>
      </c>
      <c r="R2023" s="3" t="s">
        <v>8382</v>
      </c>
      <c r="S2023" s="23">
        <f t="shared" si="188"/>
        <v>41861.070567129631</v>
      </c>
      <c r="T2023" s="23">
        <f t="shared" si="189"/>
        <v>41906.070567129631</v>
      </c>
      <c r="U2023" s="3">
        <f t="shared" si="190"/>
        <v>2014</v>
      </c>
      <c r="V2023" s="25">
        <f t="shared" si="191"/>
        <v>41861.070567129631</v>
      </c>
    </row>
    <row r="2024" spans="1:22" ht="64" x14ac:dyDescent="0.2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3">
        <f t="shared" si="186"/>
        <v>125.14</v>
      </c>
      <c r="P2024" s="3">
        <f t="shared" si="187"/>
        <v>385.04</v>
      </c>
      <c r="Q2024" s="3" t="s">
        <v>8352</v>
      </c>
      <c r="R2024" s="3" t="s">
        <v>8382</v>
      </c>
      <c r="S2024" s="23">
        <f t="shared" si="188"/>
        <v>42502.569120370375</v>
      </c>
      <c r="T2024" s="23">
        <f t="shared" si="189"/>
        <v>42532.569120370375</v>
      </c>
      <c r="U2024" s="3">
        <f t="shared" si="190"/>
        <v>2016</v>
      </c>
      <c r="V2024" s="25">
        <f t="shared" si="191"/>
        <v>42502.569120370375</v>
      </c>
    </row>
    <row r="2025" spans="1:22" ht="64" x14ac:dyDescent="0.2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3">
        <f t="shared" si="186"/>
        <v>161.46</v>
      </c>
      <c r="P2025" s="3">
        <f t="shared" si="187"/>
        <v>457.39</v>
      </c>
      <c r="Q2025" s="3" t="s">
        <v>8352</v>
      </c>
      <c r="R2025" s="3" t="s">
        <v>8382</v>
      </c>
      <c r="S2025" s="23">
        <f t="shared" si="188"/>
        <v>42136.420752314814</v>
      </c>
      <c r="T2025" s="23">
        <f t="shared" si="189"/>
        <v>42166.420752314814</v>
      </c>
      <c r="U2025" s="3">
        <f t="shared" si="190"/>
        <v>2015</v>
      </c>
      <c r="V2025" s="25">
        <f t="shared" si="191"/>
        <v>42136.420752314814</v>
      </c>
    </row>
    <row r="2026" spans="1:22" ht="48" x14ac:dyDescent="0.2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3">
        <f t="shared" si="186"/>
        <v>585.35</v>
      </c>
      <c r="P2026" s="3">
        <f t="shared" si="187"/>
        <v>222.99</v>
      </c>
      <c r="Q2026" s="3" t="s">
        <v>8352</v>
      </c>
      <c r="R2026" s="3" t="s">
        <v>8382</v>
      </c>
      <c r="S2026" s="23">
        <f t="shared" si="188"/>
        <v>41099.966944444444</v>
      </c>
      <c r="T2026" s="23">
        <f t="shared" si="189"/>
        <v>41134.125</v>
      </c>
      <c r="U2026" s="3">
        <f t="shared" si="190"/>
        <v>2012</v>
      </c>
      <c r="V2026" s="25">
        <f t="shared" si="191"/>
        <v>41099.966944444444</v>
      </c>
    </row>
    <row r="2027" spans="1:22" ht="48" x14ac:dyDescent="0.2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3">
        <f t="shared" si="186"/>
        <v>201.15</v>
      </c>
      <c r="P2027" s="3">
        <f t="shared" si="187"/>
        <v>220.74</v>
      </c>
      <c r="Q2027" s="3" t="s">
        <v>8352</v>
      </c>
      <c r="R2027" s="3" t="s">
        <v>8382</v>
      </c>
      <c r="S2027" s="23">
        <f t="shared" si="188"/>
        <v>42136.184560185182</v>
      </c>
      <c r="T2027" s="23">
        <f t="shared" si="189"/>
        <v>42166.184560185182</v>
      </c>
      <c r="U2027" s="3">
        <f t="shared" si="190"/>
        <v>2015</v>
      </c>
      <c r="V2027" s="25">
        <f t="shared" si="191"/>
        <v>42136.184560185182</v>
      </c>
    </row>
    <row r="2028" spans="1:22" ht="32" x14ac:dyDescent="0.2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3">
        <f t="shared" si="186"/>
        <v>133.47999999999999</v>
      </c>
      <c r="P2028" s="3">
        <f t="shared" si="187"/>
        <v>73.5</v>
      </c>
      <c r="Q2028" s="3" t="s">
        <v>8352</v>
      </c>
      <c r="R2028" s="3" t="s">
        <v>8382</v>
      </c>
      <c r="S2028" s="23">
        <f t="shared" si="188"/>
        <v>41704.735937500001</v>
      </c>
      <c r="T2028" s="23">
        <f t="shared" si="189"/>
        <v>41750.165972222225</v>
      </c>
      <c r="U2028" s="3">
        <f t="shared" si="190"/>
        <v>2014</v>
      </c>
      <c r="V2028" s="25">
        <f t="shared" si="191"/>
        <v>41704.735937500001</v>
      </c>
    </row>
    <row r="2029" spans="1:22" ht="48" x14ac:dyDescent="0.2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3">
        <f t="shared" si="186"/>
        <v>120.25</v>
      </c>
      <c r="P2029" s="3">
        <f t="shared" si="187"/>
        <v>223.1</v>
      </c>
      <c r="Q2029" s="3" t="s">
        <v>8352</v>
      </c>
      <c r="R2029" s="3" t="s">
        <v>8382</v>
      </c>
      <c r="S2029" s="23">
        <f t="shared" si="188"/>
        <v>42048.813877314817</v>
      </c>
      <c r="T2029" s="23">
        <f t="shared" si="189"/>
        <v>42093.772210648152</v>
      </c>
      <c r="U2029" s="3">
        <f t="shared" si="190"/>
        <v>2015</v>
      </c>
      <c r="V2029" s="25">
        <f t="shared" si="191"/>
        <v>42048.813877314817</v>
      </c>
    </row>
    <row r="2030" spans="1:22" ht="32" x14ac:dyDescent="0.2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3">
        <f t="shared" si="186"/>
        <v>126.17</v>
      </c>
      <c r="P2030" s="3">
        <f t="shared" si="187"/>
        <v>47.91</v>
      </c>
      <c r="Q2030" s="3" t="s">
        <v>8352</v>
      </c>
      <c r="R2030" s="3" t="s">
        <v>8382</v>
      </c>
      <c r="S2030" s="23">
        <f t="shared" si="188"/>
        <v>40215.919050925928</v>
      </c>
      <c r="T2030" s="23">
        <f t="shared" si="189"/>
        <v>40252.913194444445</v>
      </c>
      <c r="U2030" s="3">
        <f t="shared" si="190"/>
        <v>2010</v>
      </c>
      <c r="V2030" s="25">
        <f t="shared" si="191"/>
        <v>40215.919050925928</v>
      </c>
    </row>
    <row r="2031" spans="1:22" ht="48" x14ac:dyDescent="0.2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3">
        <f t="shared" si="186"/>
        <v>361.2</v>
      </c>
      <c r="P2031" s="3">
        <f t="shared" si="187"/>
        <v>96.06</v>
      </c>
      <c r="Q2031" s="3" t="s">
        <v>8352</v>
      </c>
      <c r="R2031" s="3" t="s">
        <v>8382</v>
      </c>
      <c r="S2031" s="23">
        <f t="shared" si="188"/>
        <v>41848.021770833337</v>
      </c>
      <c r="T2031" s="23">
        <f t="shared" si="189"/>
        <v>41878.021770833337</v>
      </c>
      <c r="U2031" s="3">
        <f t="shared" si="190"/>
        <v>2014</v>
      </c>
      <c r="V2031" s="25">
        <f t="shared" si="191"/>
        <v>41848.021770833337</v>
      </c>
    </row>
    <row r="2032" spans="1:22" ht="48" x14ac:dyDescent="0.2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3">
        <f t="shared" si="186"/>
        <v>226.24</v>
      </c>
      <c r="P2032" s="3">
        <f t="shared" si="187"/>
        <v>118.61</v>
      </c>
      <c r="Q2032" s="3" t="s">
        <v>8352</v>
      </c>
      <c r="R2032" s="3" t="s">
        <v>8382</v>
      </c>
      <c r="S2032" s="23">
        <f t="shared" si="188"/>
        <v>41212.996481481481</v>
      </c>
      <c r="T2032" s="23">
        <f t="shared" si="189"/>
        <v>41242.996481481481</v>
      </c>
      <c r="U2032" s="3">
        <f t="shared" si="190"/>
        <v>2012</v>
      </c>
      <c r="V2032" s="25">
        <f t="shared" si="191"/>
        <v>41212.996481481481</v>
      </c>
    </row>
    <row r="2033" spans="1:22" ht="48" x14ac:dyDescent="0.2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3">
        <f t="shared" si="186"/>
        <v>120.35</v>
      </c>
      <c r="P2033" s="3">
        <f t="shared" si="187"/>
        <v>118.45</v>
      </c>
      <c r="Q2033" s="3" t="s">
        <v>8352</v>
      </c>
      <c r="R2033" s="3" t="s">
        <v>8382</v>
      </c>
      <c r="S2033" s="23">
        <f t="shared" si="188"/>
        <v>41975.329317129625</v>
      </c>
      <c r="T2033" s="23">
        <f t="shared" si="189"/>
        <v>42013.041666666672</v>
      </c>
      <c r="U2033" s="3">
        <f t="shared" si="190"/>
        <v>2014</v>
      </c>
      <c r="V2033" s="25">
        <f t="shared" si="191"/>
        <v>41975.329317129625</v>
      </c>
    </row>
    <row r="2034" spans="1:22" ht="48" x14ac:dyDescent="0.2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3">
        <f t="shared" si="186"/>
        <v>304.19</v>
      </c>
      <c r="P2034" s="3">
        <f t="shared" si="187"/>
        <v>143.21</v>
      </c>
      <c r="Q2034" s="3" t="s">
        <v>8352</v>
      </c>
      <c r="R2034" s="3" t="s">
        <v>8382</v>
      </c>
      <c r="S2034" s="23">
        <f t="shared" si="188"/>
        <v>42689.565671296295</v>
      </c>
      <c r="T2034" s="23">
        <f t="shared" si="189"/>
        <v>42719.208333333328</v>
      </c>
      <c r="U2034" s="3">
        <f t="shared" si="190"/>
        <v>2016</v>
      </c>
      <c r="V2034" s="25">
        <f t="shared" si="191"/>
        <v>42689.565671296295</v>
      </c>
    </row>
    <row r="2035" spans="1:22" ht="64" x14ac:dyDescent="0.2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3">
        <f t="shared" si="186"/>
        <v>178.68</v>
      </c>
      <c r="P2035" s="3">
        <f t="shared" si="187"/>
        <v>282.72000000000003</v>
      </c>
      <c r="Q2035" s="3" t="s">
        <v>8352</v>
      </c>
      <c r="R2035" s="3" t="s">
        <v>8382</v>
      </c>
      <c r="S2035" s="23">
        <f t="shared" si="188"/>
        <v>41725.082384259258</v>
      </c>
      <c r="T2035" s="23">
        <f t="shared" si="189"/>
        <v>41755.082384259258</v>
      </c>
      <c r="U2035" s="3">
        <f t="shared" si="190"/>
        <v>2014</v>
      </c>
      <c r="V2035" s="25">
        <f t="shared" si="191"/>
        <v>41725.082384259258</v>
      </c>
    </row>
    <row r="2036" spans="1:22" ht="64" x14ac:dyDescent="0.2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3">
        <f t="shared" si="186"/>
        <v>386.82</v>
      </c>
      <c r="P2036" s="3">
        <f t="shared" si="187"/>
        <v>593.94000000000005</v>
      </c>
      <c r="Q2036" s="3" t="s">
        <v>8352</v>
      </c>
      <c r="R2036" s="3" t="s">
        <v>8382</v>
      </c>
      <c r="S2036" s="23">
        <f t="shared" si="188"/>
        <v>42076.130011574074</v>
      </c>
      <c r="T2036" s="23">
        <f t="shared" si="189"/>
        <v>42131.290277777778</v>
      </c>
      <c r="U2036" s="3">
        <f t="shared" si="190"/>
        <v>2015</v>
      </c>
      <c r="V2036" s="25">
        <f t="shared" si="191"/>
        <v>42076.130011574074</v>
      </c>
    </row>
    <row r="2037" spans="1:22" ht="64" x14ac:dyDescent="0.2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3">
        <f t="shared" si="186"/>
        <v>211.04</v>
      </c>
      <c r="P2037" s="3">
        <f t="shared" si="187"/>
        <v>262.16000000000003</v>
      </c>
      <c r="Q2037" s="3" t="s">
        <v>8352</v>
      </c>
      <c r="R2037" s="3" t="s">
        <v>8382</v>
      </c>
      <c r="S2037" s="23">
        <f t="shared" si="188"/>
        <v>42311.625081018516</v>
      </c>
      <c r="T2037" s="23">
        <f t="shared" si="189"/>
        <v>42357.041666666672</v>
      </c>
      <c r="U2037" s="3">
        <f t="shared" si="190"/>
        <v>2015</v>
      </c>
      <c r="V2037" s="25">
        <f t="shared" si="191"/>
        <v>42311.625081018516</v>
      </c>
    </row>
    <row r="2038" spans="1:22" ht="48" x14ac:dyDescent="0.2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3">
        <f t="shared" si="186"/>
        <v>131.66999999999999</v>
      </c>
      <c r="P2038" s="3">
        <f t="shared" si="187"/>
        <v>46.58</v>
      </c>
      <c r="Q2038" s="3" t="s">
        <v>8352</v>
      </c>
      <c r="R2038" s="3" t="s">
        <v>8382</v>
      </c>
      <c r="S2038" s="23">
        <f t="shared" si="188"/>
        <v>41738.864803240744</v>
      </c>
      <c r="T2038" s="23">
        <f t="shared" si="189"/>
        <v>41768.864803240744</v>
      </c>
      <c r="U2038" s="3">
        <f t="shared" si="190"/>
        <v>2014</v>
      </c>
      <c r="V2038" s="25">
        <f t="shared" si="191"/>
        <v>41738.864803240744</v>
      </c>
    </row>
    <row r="2039" spans="1:22" ht="48" x14ac:dyDescent="0.2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3">
        <f t="shared" si="186"/>
        <v>300.48</v>
      </c>
      <c r="P2039" s="3">
        <f t="shared" si="187"/>
        <v>70.040000000000006</v>
      </c>
      <c r="Q2039" s="3" t="s">
        <v>8352</v>
      </c>
      <c r="R2039" s="3" t="s">
        <v>8382</v>
      </c>
      <c r="S2039" s="23">
        <f t="shared" si="188"/>
        <v>41578.210104166668</v>
      </c>
      <c r="T2039" s="23">
        <f t="shared" si="189"/>
        <v>41638.251770833333</v>
      </c>
      <c r="U2039" s="3">
        <f t="shared" si="190"/>
        <v>2013</v>
      </c>
      <c r="V2039" s="25">
        <f t="shared" si="191"/>
        <v>41578.210104166668</v>
      </c>
    </row>
    <row r="2040" spans="1:22" ht="48" x14ac:dyDescent="0.2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3">
        <f t="shared" si="186"/>
        <v>420.51</v>
      </c>
      <c r="P2040" s="3">
        <f t="shared" si="187"/>
        <v>164.91</v>
      </c>
      <c r="Q2040" s="3" t="s">
        <v>8352</v>
      </c>
      <c r="R2040" s="3" t="s">
        <v>8382</v>
      </c>
      <c r="S2040" s="23">
        <f t="shared" si="188"/>
        <v>41424.27107638889</v>
      </c>
      <c r="T2040" s="23">
        <f t="shared" si="189"/>
        <v>41456.75</v>
      </c>
      <c r="U2040" s="3">
        <f t="shared" si="190"/>
        <v>2013</v>
      </c>
      <c r="V2040" s="25">
        <f t="shared" si="191"/>
        <v>41424.27107638889</v>
      </c>
    </row>
    <row r="2041" spans="1:22" ht="48" x14ac:dyDescent="0.2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3">
        <f t="shared" si="186"/>
        <v>136.22</v>
      </c>
      <c r="P2041" s="3">
        <f t="shared" si="187"/>
        <v>449.26</v>
      </c>
      <c r="Q2041" s="3" t="s">
        <v>8352</v>
      </c>
      <c r="R2041" s="3" t="s">
        <v>8382</v>
      </c>
      <c r="S2041" s="23">
        <f t="shared" si="188"/>
        <v>42675.438946759255</v>
      </c>
      <c r="T2041" s="23">
        <f t="shared" si="189"/>
        <v>42705.207638888889</v>
      </c>
      <c r="U2041" s="3">
        <f t="shared" si="190"/>
        <v>2016</v>
      </c>
      <c r="V2041" s="25">
        <f t="shared" si="191"/>
        <v>42675.438946759255</v>
      </c>
    </row>
    <row r="2042" spans="1:22" ht="32" x14ac:dyDescent="0.2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3">
        <f t="shared" si="186"/>
        <v>248.17</v>
      </c>
      <c r="P2042" s="3">
        <f t="shared" si="187"/>
        <v>27.47</v>
      </c>
      <c r="Q2042" s="3" t="s">
        <v>8352</v>
      </c>
      <c r="R2042" s="3" t="s">
        <v>8382</v>
      </c>
      <c r="S2042" s="23">
        <f t="shared" si="188"/>
        <v>41578.927118055559</v>
      </c>
      <c r="T2042" s="23">
        <f t="shared" si="189"/>
        <v>41593.968784722223</v>
      </c>
      <c r="U2042" s="3">
        <f t="shared" si="190"/>
        <v>2013</v>
      </c>
      <c r="V2042" s="25">
        <f t="shared" si="191"/>
        <v>41578.927118055559</v>
      </c>
    </row>
    <row r="2043" spans="1:22" ht="48" x14ac:dyDescent="0.2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3">
        <f t="shared" si="186"/>
        <v>181.86</v>
      </c>
      <c r="P2043" s="3">
        <f t="shared" si="187"/>
        <v>143.97999999999999</v>
      </c>
      <c r="Q2043" s="3" t="s">
        <v>8352</v>
      </c>
      <c r="R2043" s="3" t="s">
        <v>8382</v>
      </c>
      <c r="S2043" s="23">
        <f t="shared" si="188"/>
        <v>42654.525775462964</v>
      </c>
      <c r="T2043" s="23">
        <f t="shared" si="189"/>
        <v>42684.567442129628</v>
      </c>
      <c r="U2043" s="3">
        <f t="shared" si="190"/>
        <v>2016</v>
      </c>
      <c r="V2043" s="25">
        <f t="shared" si="191"/>
        <v>42654.525775462964</v>
      </c>
    </row>
    <row r="2044" spans="1:22" ht="48" x14ac:dyDescent="0.2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3">
        <f t="shared" si="186"/>
        <v>123.53</v>
      </c>
      <c r="P2044" s="3">
        <f t="shared" si="187"/>
        <v>88.24</v>
      </c>
      <c r="Q2044" s="3" t="s">
        <v>8352</v>
      </c>
      <c r="R2044" s="3" t="s">
        <v>8382</v>
      </c>
      <c r="S2044" s="23">
        <f t="shared" si="188"/>
        <v>42331.708032407405</v>
      </c>
      <c r="T2044" s="23">
        <f t="shared" si="189"/>
        <v>42391.708032407405</v>
      </c>
      <c r="U2044" s="3">
        <f t="shared" si="190"/>
        <v>2015</v>
      </c>
      <c r="V2044" s="25">
        <f t="shared" si="191"/>
        <v>42331.708032407405</v>
      </c>
    </row>
    <row r="2045" spans="1:22" ht="48" x14ac:dyDescent="0.2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3">
        <f t="shared" si="186"/>
        <v>506.21</v>
      </c>
      <c r="P2045" s="3">
        <f t="shared" si="187"/>
        <v>36.33</v>
      </c>
      <c r="Q2045" s="3" t="s">
        <v>8352</v>
      </c>
      <c r="R2045" s="3" t="s">
        <v>8382</v>
      </c>
      <c r="S2045" s="23">
        <f t="shared" si="188"/>
        <v>42661.176817129628</v>
      </c>
      <c r="T2045" s="23">
        <f t="shared" si="189"/>
        <v>42715.207638888889</v>
      </c>
      <c r="U2045" s="3">
        <f t="shared" si="190"/>
        <v>2016</v>
      </c>
      <c r="V2045" s="25">
        <f t="shared" si="191"/>
        <v>42661.176817129628</v>
      </c>
    </row>
    <row r="2046" spans="1:22" ht="48" x14ac:dyDescent="0.2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3">
        <f t="shared" si="186"/>
        <v>108.21</v>
      </c>
      <c r="P2046" s="3">
        <f t="shared" si="187"/>
        <v>90.18</v>
      </c>
      <c r="Q2046" s="3" t="s">
        <v>8352</v>
      </c>
      <c r="R2046" s="3" t="s">
        <v>8382</v>
      </c>
      <c r="S2046" s="23">
        <f t="shared" si="188"/>
        <v>42138.684189814812</v>
      </c>
      <c r="T2046" s="23">
        <f t="shared" si="189"/>
        <v>42168.684189814812</v>
      </c>
      <c r="U2046" s="3">
        <f t="shared" si="190"/>
        <v>2015</v>
      </c>
      <c r="V2046" s="25">
        <f t="shared" si="191"/>
        <v>42138.684189814812</v>
      </c>
    </row>
    <row r="2047" spans="1:22" ht="64" x14ac:dyDescent="0.2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3">
        <f t="shared" si="186"/>
        <v>819.18</v>
      </c>
      <c r="P2047" s="3">
        <f t="shared" si="187"/>
        <v>152.62</v>
      </c>
      <c r="Q2047" s="3" t="s">
        <v>8352</v>
      </c>
      <c r="R2047" s="3" t="s">
        <v>8382</v>
      </c>
      <c r="S2047" s="23">
        <f t="shared" si="188"/>
        <v>41069.088506944441</v>
      </c>
      <c r="T2047" s="23">
        <f t="shared" si="189"/>
        <v>41099.088506944441</v>
      </c>
      <c r="U2047" s="3">
        <f t="shared" si="190"/>
        <v>2012</v>
      </c>
      <c r="V2047" s="25">
        <f t="shared" si="191"/>
        <v>41069.088506944441</v>
      </c>
    </row>
    <row r="2048" spans="1:22" ht="48" x14ac:dyDescent="0.2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3">
        <f t="shared" si="186"/>
        <v>121.1</v>
      </c>
      <c r="P2048" s="3">
        <f t="shared" si="187"/>
        <v>55.81</v>
      </c>
      <c r="Q2048" s="3" t="s">
        <v>8352</v>
      </c>
      <c r="R2048" s="3" t="s">
        <v>8382</v>
      </c>
      <c r="S2048" s="23">
        <f t="shared" si="188"/>
        <v>41387.171805555554</v>
      </c>
      <c r="T2048" s="23">
        <f t="shared" si="189"/>
        <v>41417.171805555554</v>
      </c>
      <c r="U2048" s="3">
        <f t="shared" si="190"/>
        <v>2013</v>
      </c>
      <c r="V2048" s="25">
        <f t="shared" si="191"/>
        <v>41387.171805555554</v>
      </c>
    </row>
    <row r="2049" spans="1:22" ht="48" x14ac:dyDescent="0.2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3">
        <f t="shared" si="186"/>
        <v>103</v>
      </c>
      <c r="P2049" s="3">
        <f t="shared" si="187"/>
        <v>227.85</v>
      </c>
      <c r="Q2049" s="3" t="s">
        <v>8352</v>
      </c>
      <c r="R2049" s="3" t="s">
        <v>8382</v>
      </c>
      <c r="S2049" s="23">
        <f t="shared" si="188"/>
        <v>42081.903587962966</v>
      </c>
      <c r="T2049" s="23">
        <f t="shared" si="189"/>
        <v>42111</v>
      </c>
      <c r="U2049" s="3">
        <f t="shared" si="190"/>
        <v>2015</v>
      </c>
      <c r="V2049" s="25">
        <f t="shared" si="191"/>
        <v>42081.903587962966</v>
      </c>
    </row>
    <row r="2050" spans="1:22" ht="48" x14ac:dyDescent="0.2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3">
        <f t="shared" si="186"/>
        <v>148.33000000000001</v>
      </c>
      <c r="P2050" s="3">
        <f t="shared" si="187"/>
        <v>91.83</v>
      </c>
      <c r="Q2050" s="3" t="s">
        <v>8352</v>
      </c>
      <c r="R2050" s="3" t="s">
        <v>8382</v>
      </c>
      <c r="S2050" s="23">
        <f t="shared" si="188"/>
        <v>41387.651516203703</v>
      </c>
      <c r="T2050" s="23">
        <f t="shared" si="189"/>
        <v>41417.651516203703</v>
      </c>
      <c r="U2050" s="3">
        <f t="shared" si="190"/>
        <v>2013</v>
      </c>
      <c r="V2050" s="25">
        <f t="shared" si="191"/>
        <v>41387.651516203703</v>
      </c>
    </row>
    <row r="2051" spans="1:22" ht="18" x14ac:dyDescent="0.2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3">
        <f t="shared" ref="O2051:O2114" si="192">ROUND((E2051/D2051)*100,2)</f>
        <v>120.19</v>
      </c>
      <c r="P2051" s="3">
        <f t="shared" ref="P2051:P2114" si="193">ROUND(E2051/L2051,2)</f>
        <v>80.989999999999995</v>
      </c>
      <c r="Q2051" s="3" t="s">
        <v>8352</v>
      </c>
      <c r="R2051" s="3" t="s">
        <v>8382</v>
      </c>
      <c r="S2051" s="23">
        <f t="shared" ref="S2051:S2114" si="194">(((J2051/60)/60)/24)+DATE(1970,1,1)</f>
        <v>41575.527349537035</v>
      </c>
      <c r="T2051" s="23">
        <f t="shared" ref="T2051:T2114" si="195">(((I2051/60)/60)/24)+DATE(1970,1,1)</f>
        <v>41610.957638888889</v>
      </c>
      <c r="U2051" s="3">
        <f t="shared" ref="U2051:U2114" si="196">YEAR(S2051)</f>
        <v>2013</v>
      </c>
      <c r="V2051" s="25">
        <f t="shared" ref="V2051:V2114" si="197">S2051</f>
        <v>41575.527349537035</v>
      </c>
    </row>
    <row r="2052" spans="1:22" ht="48" x14ac:dyDescent="0.2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3">
        <f t="shared" si="192"/>
        <v>473.27</v>
      </c>
      <c r="P2052" s="3">
        <f t="shared" si="193"/>
        <v>278.39</v>
      </c>
      <c r="Q2052" s="3" t="s">
        <v>8352</v>
      </c>
      <c r="R2052" s="3" t="s">
        <v>8382</v>
      </c>
      <c r="S2052" s="23">
        <f t="shared" si="194"/>
        <v>42115.071504629625</v>
      </c>
      <c r="T2052" s="23">
        <f t="shared" si="195"/>
        <v>42155.071504629625</v>
      </c>
      <c r="U2052" s="3">
        <f t="shared" si="196"/>
        <v>2015</v>
      </c>
      <c r="V2052" s="25">
        <f t="shared" si="197"/>
        <v>42115.071504629625</v>
      </c>
    </row>
    <row r="2053" spans="1:22" ht="64" x14ac:dyDescent="0.2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3">
        <f t="shared" si="192"/>
        <v>130.36000000000001</v>
      </c>
      <c r="P2053" s="3">
        <f t="shared" si="193"/>
        <v>43.1</v>
      </c>
      <c r="Q2053" s="3" t="s">
        <v>8352</v>
      </c>
      <c r="R2053" s="3" t="s">
        <v>8382</v>
      </c>
      <c r="S2053" s="23">
        <f t="shared" si="194"/>
        <v>41604.022418981483</v>
      </c>
      <c r="T2053" s="23">
        <f t="shared" si="195"/>
        <v>41634.022418981483</v>
      </c>
      <c r="U2053" s="3">
        <f t="shared" si="196"/>
        <v>2013</v>
      </c>
      <c r="V2053" s="25">
        <f t="shared" si="197"/>
        <v>41604.022418981483</v>
      </c>
    </row>
    <row r="2054" spans="1:22" ht="48" x14ac:dyDescent="0.2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3">
        <f t="shared" si="192"/>
        <v>353.05</v>
      </c>
      <c r="P2054" s="3">
        <f t="shared" si="193"/>
        <v>326.29000000000002</v>
      </c>
      <c r="Q2054" s="3" t="s">
        <v>8352</v>
      </c>
      <c r="R2054" s="3" t="s">
        <v>8382</v>
      </c>
      <c r="S2054" s="23">
        <f t="shared" si="194"/>
        <v>42375.08394675926</v>
      </c>
      <c r="T2054" s="23">
        <f t="shared" si="195"/>
        <v>42420.08394675926</v>
      </c>
      <c r="U2054" s="3">
        <f t="shared" si="196"/>
        <v>2016</v>
      </c>
      <c r="V2054" s="25">
        <f t="shared" si="197"/>
        <v>42375.08394675926</v>
      </c>
    </row>
    <row r="2055" spans="1:22" ht="48" x14ac:dyDescent="0.2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3">
        <f t="shared" si="192"/>
        <v>101.02</v>
      </c>
      <c r="P2055" s="3">
        <f t="shared" si="193"/>
        <v>41.74</v>
      </c>
      <c r="Q2055" s="3" t="s">
        <v>8352</v>
      </c>
      <c r="R2055" s="3" t="s">
        <v>8382</v>
      </c>
      <c r="S2055" s="23">
        <f t="shared" si="194"/>
        <v>42303.617488425924</v>
      </c>
      <c r="T2055" s="23">
        <f t="shared" si="195"/>
        <v>42333.659155092595</v>
      </c>
      <c r="U2055" s="3">
        <f t="shared" si="196"/>
        <v>2015</v>
      </c>
      <c r="V2055" s="25">
        <f t="shared" si="197"/>
        <v>42303.617488425924</v>
      </c>
    </row>
    <row r="2056" spans="1:22" ht="48" x14ac:dyDescent="0.2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3">
        <f t="shared" si="192"/>
        <v>113.59</v>
      </c>
      <c r="P2056" s="3">
        <f t="shared" si="193"/>
        <v>64.02</v>
      </c>
      <c r="Q2056" s="3" t="s">
        <v>8352</v>
      </c>
      <c r="R2056" s="3" t="s">
        <v>8382</v>
      </c>
      <c r="S2056" s="23">
        <f t="shared" si="194"/>
        <v>41731.520949074074</v>
      </c>
      <c r="T2056" s="23">
        <f t="shared" si="195"/>
        <v>41761.520949074074</v>
      </c>
      <c r="U2056" s="3">
        <f t="shared" si="196"/>
        <v>2014</v>
      </c>
      <c r="V2056" s="25">
        <f t="shared" si="197"/>
        <v>41731.520949074074</v>
      </c>
    </row>
    <row r="2057" spans="1:22" ht="48" x14ac:dyDescent="0.2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3">
        <f t="shared" si="192"/>
        <v>167.42</v>
      </c>
      <c r="P2057" s="3">
        <f t="shared" si="193"/>
        <v>99.46</v>
      </c>
      <c r="Q2057" s="3" t="s">
        <v>8352</v>
      </c>
      <c r="R2057" s="3" t="s">
        <v>8382</v>
      </c>
      <c r="S2057" s="23">
        <f t="shared" si="194"/>
        <v>41946.674108796295</v>
      </c>
      <c r="T2057" s="23">
        <f t="shared" si="195"/>
        <v>41976.166666666672</v>
      </c>
      <c r="U2057" s="3">
        <f t="shared" si="196"/>
        <v>2014</v>
      </c>
      <c r="V2057" s="25">
        <f t="shared" si="197"/>
        <v>41946.674108796295</v>
      </c>
    </row>
    <row r="2058" spans="1:22" ht="48" x14ac:dyDescent="0.2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3">
        <f t="shared" si="192"/>
        <v>153.44999999999999</v>
      </c>
      <c r="P2058" s="3">
        <f t="shared" si="193"/>
        <v>138.49</v>
      </c>
      <c r="Q2058" s="3" t="s">
        <v>8352</v>
      </c>
      <c r="R2058" s="3" t="s">
        <v>8382</v>
      </c>
      <c r="S2058" s="23">
        <f t="shared" si="194"/>
        <v>41351.76090277778</v>
      </c>
      <c r="T2058" s="23">
        <f t="shared" si="195"/>
        <v>41381.76090277778</v>
      </c>
      <c r="U2058" s="3">
        <f t="shared" si="196"/>
        <v>2013</v>
      </c>
      <c r="V2058" s="25">
        <f t="shared" si="197"/>
        <v>41351.76090277778</v>
      </c>
    </row>
    <row r="2059" spans="1:22" ht="64" x14ac:dyDescent="0.2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3">
        <f t="shared" si="192"/>
        <v>202.23</v>
      </c>
      <c r="P2059" s="3">
        <f t="shared" si="193"/>
        <v>45.55</v>
      </c>
      <c r="Q2059" s="3" t="s">
        <v>8352</v>
      </c>
      <c r="R2059" s="3" t="s">
        <v>8382</v>
      </c>
      <c r="S2059" s="23">
        <f t="shared" si="194"/>
        <v>42396.494583333333</v>
      </c>
      <c r="T2059" s="23">
        <f t="shared" si="195"/>
        <v>42426.494583333333</v>
      </c>
      <c r="U2059" s="3">
        <f t="shared" si="196"/>
        <v>2016</v>
      </c>
      <c r="V2059" s="25">
        <f t="shared" si="197"/>
        <v>42396.494583333333</v>
      </c>
    </row>
    <row r="2060" spans="1:22" ht="32" x14ac:dyDescent="0.2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3">
        <f t="shared" si="192"/>
        <v>168.28</v>
      </c>
      <c r="P2060" s="3">
        <f t="shared" si="193"/>
        <v>10.51</v>
      </c>
      <c r="Q2060" s="3" t="s">
        <v>8352</v>
      </c>
      <c r="R2060" s="3" t="s">
        <v>8382</v>
      </c>
      <c r="S2060" s="23">
        <f t="shared" si="194"/>
        <v>42026.370717592596</v>
      </c>
      <c r="T2060" s="23">
        <f t="shared" si="195"/>
        <v>42065.833333333328</v>
      </c>
      <c r="U2060" s="3">
        <f t="shared" si="196"/>
        <v>2015</v>
      </c>
      <c r="V2060" s="25">
        <f t="shared" si="197"/>
        <v>42026.370717592596</v>
      </c>
    </row>
    <row r="2061" spans="1:22" ht="48" x14ac:dyDescent="0.2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3">
        <f t="shared" si="192"/>
        <v>143.46</v>
      </c>
      <c r="P2061" s="3">
        <f t="shared" si="193"/>
        <v>114.77</v>
      </c>
      <c r="Q2061" s="3" t="s">
        <v>8352</v>
      </c>
      <c r="R2061" s="3" t="s">
        <v>8382</v>
      </c>
      <c r="S2061" s="23">
        <f t="shared" si="194"/>
        <v>42361.602476851855</v>
      </c>
      <c r="T2061" s="23">
        <f t="shared" si="195"/>
        <v>42400.915972222225</v>
      </c>
      <c r="U2061" s="3">
        <f t="shared" si="196"/>
        <v>2015</v>
      </c>
      <c r="V2061" s="25">
        <f t="shared" si="197"/>
        <v>42361.602476851855</v>
      </c>
    </row>
    <row r="2062" spans="1:22" ht="48" x14ac:dyDescent="0.2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3">
        <f t="shared" si="192"/>
        <v>196.4</v>
      </c>
      <c r="P2062" s="3">
        <f t="shared" si="193"/>
        <v>36</v>
      </c>
      <c r="Q2062" s="3" t="s">
        <v>8352</v>
      </c>
      <c r="R2062" s="3" t="s">
        <v>8382</v>
      </c>
      <c r="S2062" s="23">
        <f t="shared" si="194"/>
        <v>41783.642939814818</v>
      </c>
      <c r="T2062" s="23">
        <f t="shared" si="195"/>
        <v>41843.642939814818</v>
      </c>
      <c r="U2062" s="3">
        <f t="shared" si="196"/>
        <v>2014</v>
      </c>
      <c r="V2062" s="25">
        <f t="shared" si="197"/>
        <v>41783.642939814818</v>
      </c>
    </row>
    <row r="2063" spans="1:22" ht="48" x14ac:dyDescent="0.2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3">
        <f t="shared" si="192"/>
        <v>107.92</v>
      </c>
      <c r="P2063" s="3">
        <f t="shared" si="193"/>
        <v>154.16999999999999</v>
      </c>
      <c r="Q2063" s="3" t="s">
        <v>8352</v>
      </c>
      <c r="R2063" s="3" t="s">
        <v>8382</v>
      </c>
      <c r="S2063" s="23">
        <f t="shared" si="194"/>
        <v>42705.764513888891</v>
      </c>
      <c r="T2063" s="23">
        <f t="shared" si="195"/>
        <v>42735.764513888891</v>
      </c>
      <c r="U2063" s="3">
        <f t="shared" si="196"/>
        <v>2016</v>
      </c>
      <c r="V2063" s="25">
        <f t="shared" si="197"/>
        <v>42705.764513888891</v>
      </c>
    </row>
    <row r="2064" spans="1:22" ht="64" x14ac:dyDescent="0.2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3">
        <f t="shared" si="192"/>
        <v>114.98</v>
      </c>
      <c r="P2064" s="3">
        <f t="shared" si="193"/>
        <v>566.39</v>
      </c>
      <c r="Q2064" s="3" t="s">
        <v>8352</v>
      </c>
      <c r="R2064" s="3" t="s">
        <v>8382</v>
      </c>
      <c r="S2064" s="23">
        <f t="shared" si="194"/>
        <v>42423.3830787037</v>
      </c>
      <c r="T2064" s="23">
        <f t="shared" si="195"/>
        <v>42453.341412037036</v>
      </c>
      <c r="U2064" s="3">
        <f t="shared" si="196"/>
        <v>2016</v>
      </c>
      <c r="V2064" s="25">
        <f t="shared" si="197"/>
        <v>42423.3830787037</v>
      </c>
    </row>
    <row r="2065" spans="1:22" ht="32" x14ac:dyDescent="0.2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3">
        <f t="shared" si="192"/>
        <v>148.05000000000001</v>
      </c>
      <c r="P2065" s="3">
        <f t="shared" si="193"/>
        <v>120.86</v>
      </c>
      <c r="Q2065" s="3" t="s">
        <v>8352</v>
      </c>
      <c r="R2065" s="3" t="s">
        <v>8382</v>
      </c>
      <c r="S2065" s="23">
        <f t="shared" si="194"/>
        <v>42472.73265046296</v>
      </c>
      <c r="T2065" s="23">
        <f t="shared" si="195"/>
        <v>42505.73265046296</v>
      </c>
      <c r="U2065" s="3">
        <f t="shared" si="196"/>
        <v>2016</v>
      </c>
      <c r="V2065" s="25">
        <f t="shared" si="197"/>
        <v>42472.73265046296</v>
      </c>
    </row>
    <row r="2066" spans="1:22" ht="48" x14ac:dyDescent="0.2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3">
        <f t="shared" si="192"/>
        <v>191.17</v>
      </c>
      <c r="P2066" s="3">
        <f t="shared" si="193"/>
        <v>86.16</v>
      </c>
      <c r="Q2066" s="3" t="s">
        <v>8352</v>
      </c>
      <c r="R2066" s="3" t="s">
        <v>8382</v>
      </c>
      <c r="S2066" s="23">
        <f t="shared" si="194"/>
        <v>41389.364849537036</v>
      </c>
      <c r="T2066" s="23">
        <f t="shared" si="195"/>
        <v>41425.5</v>
      </c>
      <c r="U2066" s="3">
        <f t="shared" si="196"/>
        <v>2013</v>
      </c>
      <c r="V2066" s="25">
        <f t="shared" si="197"/>
        <v>41389.364849537036</v>
      </c>
    </row>
    <row r="2067" spans="1:22" ht="48" x14ac:dyDescent="0.2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3">
        <f t="shared" si="192"/>
        <v>199.22</v>
      </c>
      <c r="P2067" s="3">
        <f t="shared" si="193"/>
        <v>51.21</v>
      </c>
      <c r="Q2067" s="3" t="s">
        <v>8352</v>
      </c>
      <c r="R2067" s="3" t="s">
        <v>8382</v>
      </c>
      <c r="S2067" s="23">
        <f t="shared" si="194"/>
        <v>41603.333668981482</v>
      </c>
      <c r="T2067" s="23">
        <f t="shared" si="195"/>
        <v>41633.333668981482</v>
      </c>
      <c r="U2067" s="3">
        <f t="shared" si="196"/>
        <v>2013</v>
      </c>
      <c r="V2067" s="25">
        <f t="shared" si="197"/>
        <v>41603.333668981482</v>
      </c>
    </row>
    <row r="2068" spans="1:22" ht="48" x14ac:dyDescent="0.2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3">
        <f t="shared" si="192"/>
        <v>218.6</v>
      </c>
      <c r="P2068" s="3">
        <f t="shared" si="193"/>
        <v>67.260000000000005</v>
      </c>
      <c r="Q2068" s="3" t="s">
        <v>8352</v>
      </c>
      <c r="R2068" s="3" t="s">
        <v>8382</v>
      </c>
      <c r="S2068" s="23">
        <f t="shared" si="194"/>
        <v>41844.771793981483</v>
      </c>
      <c r="T2068" s="23">
        <f t="shared" si="195"/>
        <v>41874.771793981483</v>
      </c>
      <c r="U2068" s="3">
        <f t="shared" si="196"/>
        <v>2014</v>
      </c>
      <c r="V2068" s="25">
        <f t="shared" si="197"/>
        <v>41844.771793981483</v>
      </c>
    </row>
    <row r="2069" spans="1:22" ht="48" x14ac:dyDescent="0.2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3">
        <f t="shared" si="192"/>
        <v>126.87</v>
      </c>
      <c r="P2069" s="3">
        <f t="shared" si="193"/>
        <v>62.8</v>
      </c>
      <c r="Q2069" s="3" t="s">
        <v>8352</v>
      </c>
      <c r="R2069" s="3" t="s">
        <v>8382</v>
      </c>
      <c r="S2069" s="23">
        <f t="shared" si="194"/>
        <v>42115.853888888887</v>
      </c>
      <c r="T2069" s="23">
        <f t="shared" si="195"/>
        <v>42148.853888888887</v>
      </c>
      <c r="U2069" s="3">
        <f t="shared" si="196"/>
        <v>2015</v>
      </c>
      <c r="V2069" s="25">
        <f t="shared" si="197"/>
        <v>42115.853888888887</v>
      </c>
    </row>
    <row r="2070" spans="1:22" ht="48" x14ac:dyDescent="0.2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3">
        <f t="shared" si="192"/>
        <v>105.22</v>
      </c>
      <c r="P2070" s="3">
        <f t="shared" si="193"/>
        <v>346.13</v>
      </c>
      <c r="Q2070" s="3" t="s">
        <v>8352</v>
      </c>
      <c r="R2070" s="3" t="s">
        <v>8382</v>
      </c>
      <c r="S2070" s="23">
        <f t="shared" si="194"/>
        <v>42633.841608796298</v>
      </c>
      <c r="T2070" s="23">
        <f t="shared" si="195"/>
        <v>42663.841608796298</v>
      </c>
      <c r="U2070" s="3">
        <f t="shared" si="196"/>
        <v>2016</v>
      </c>
      <c r="V2070" s="25">
        <f t="shared" si="197"/>
        <v>42633.841608796298</v>
      </c>
    </row>
    <row r="2071" spans="1:22" ht="64" x14ac:dyDescent="0.2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3">
        <f t="shared" si="192"/>
        <v>128.41</v>
      </c>
      <c r="P2071" s="3">
        <f t="shared" si="193"/>
        <v>244.12</v>
      </c>
      <c r="Q2071" s="3" t="s">
        <v>8352</v>
      </c>
      <c r="R2071" s="3" t="s">
        <v>8382</v>
      </c>
      <c r="S2071" s="23">
        <f t="shared" si="194"/>
        <v>42340.972118055557</v>
      </c>
      <c r="T2071" s="23">
        <f t="shared" si="195"/>
        <v>42371.972118055557</v>
      </c>
      <c r="U2071" s="3">
        <f t="shared" si="196"/>
        <v>2015</v>
      </c>
      <c r="V2071" s="25">
        <f t="shared" si="197"/>
        <v>42340.972118055557</v>
      </c>
    </row>
    <row r="2072" spans="1:22" ht="48" x14ac:dyDescent="0.2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3">
        <f t="shared" si="192"/>
        <v>317.33</v>
      </c>
      <c r="P2072" s="3">
        <f t="shared" si="193"/>
        <v>259.25</v>
      </c>
      <c r="Q2072" s="3" t="s">
        <v>8352</v>
      </c>
      <c r="R2072" s="3" t="s">
        <v>8382</v>
      </c>
      <c r="S2072" s="23">
        <f t="shared" si="194"/>
        <v>42519.6565162037</v>
      </c>
      <c r="T2072" s="23">
        <f t="shared" si="195"/>
        <v>42549.6565162037</v>
      </c>
      <c r="U2072" s="3">
        <f t="shared" si="196"/>
        <v>2016</v>
      </c>
      <c r="V2072" s="25">
        <f t="shared" si="197"/>
        <v>42519.6565162037</v>
      </c>
    </row>
    <row r="2073" spans="1:22" ht="48" x14ac:dyDescent="0.2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3">
        <f t="shared" si="192"/>
        <v>280.73</v>
      </c>
      <c r="P2073" s="3">
        <f t="shared" si="193"/>
        <v>201.96</v>
      </c>
      <c r="Q2073" s="3" t="s">
        <v>8352</v>
      </c>
      <c r="R2073" s="3" t="s">
        <v>8382</v>
      </c>
      <c r="S2073" s="23">
        <f t="shared" si="194"/>
        <v>42600.278749999998</v>
      </c>
      <c r="T2073" s="23">
        <f t="shared" si="195"/>
        <v>42645.278749999998</v>
      </c>
      <c r="U2073" s="3">
        <f t="shared" si="196"/>
        <v>2016</v>
      </c>
      <c r="V2073" s="25">
        <f t="shared" si="197"/>
        <v>42600.278749999998</v>
      </c>
    </row>
    <row r="2074" spans="1:22" ht="64" x14ac:dyDescent="0.2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3">
        <f t="shared" si="192"/>
        <v>110.73</v>
      </c>
      <c r="P2074" s="3">
        <f t="shared" si="193"/>
        <v>226.21</v>
      </c>
      <c r="Q2074" s="3" t="s">
        <v>8352</v>
      </c>
      <c r="R2074" s="3" t="s">
        <v>8382</v>
      </c>
      <c r="S2074" s="23">
        <f t="shared" si="194"/>
        <v>42467.581388888888</v>
      </c>
      <c r="T2074" s="23">
        <f t="shared" si="195"/>
        <v>42497.581388888888</v>
      </c>
      <c r="U2074" s="3">
        <f t="shared" si="196"/>
        <v>2016</v>
      </c>
      <c r="V2074" s="25">
        <f t="shared" si="197"/>
        <v>42467.581388888888</v>
      </c>
    </row>
    <row r="2075" spans="1:22" ht="48" x14ac:dyDescent="0.2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3">
        <f t="shared" si="192"/>
        <v>152.6</v>
      </c>
      <c r="P2075" s="3">
        <f t="shared" si="193"/>
        <v>324.69</v>
      </c>
      <c r="Q2075" s="3" t="s">
        <v>8352</v>
      </c>
      <c r="R2075" s="3" t="s">
        <v>8382</v>
      </c>
      <c r="S2075" s="23">
        <f t="shared" si="194"/>
        <v>42087.668032407411</v>
      </c>
      <c r="T2075" s="23">
        <f t="shared" si="195"/>
        <v>42132.668032407411</v>
      </c>
      <c r="U2075" s="3">
        <f t="shared" si="196"/>
        <v>2015</v>
      </c>
      <c r="V2075" s="25">
        <f t="shared" si="197"/>
        <v>42087.668032407411</v>
      </c>
    </row>
    <row r="2076" spans="1:22" ht="32" x14ac:dyDescent="0.2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3">
        <f t="shared" si="192"/>
        <v>102.5</v>
      </c>
      <c r="P2076" s="3">
        <f t="shared" si="193"/>
        <v>205</v>
      </c>
      <c r="Q2076" s="3" t="s">
        <v>8352</v>
      </c>
      <c r="R2076" s="3" t="s">
        <v>8382</v>
      </c>
      <c r="S2076" s="23">
        <f t="shared" si="194"/>
        <v>42466.826180555552</v>
      </c>
      <c r="T2076" s="23">
        <f t="shared" si="195"/>
        <v>42496.826180555552</v>
      </c>
      <c r="U2076" s="3">
        <f t="shared" si="196"/>
        <v>2016</v>
      </c>
      <c r="V2076" s="25">
        <f t="shared" si="197"/>
        <v>42466.826180555552</v>
      </c>
    </row>
    <row r="2077" spans="1:22" ht="48" x14ac:dyDescent="0.2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3">
        <f t="shared" si="192"/>
        <v>1678.37</v>
      </c>
      <c r="P2077" s="3">
        <f t="shared" si="193"/>
        <v>20.47</v>
      </c>
      <c r="Q2077" s="3" t="s">
        <v>8352</v>
      </c>
      <c r="R2077" s="3" t="s">
        <v>8382</v>
      </c>
      <c r="S2077" s="23">
        <f t="shared" si="194"/>
        <v>41450.681574074071</v>
      </c>
      <c r="T2077" s="23">
        <f t="shared" si="195"/>
        <v>41480.681574074071</v>
      </c>
      <c r="U2077" s="3">
        <f t="shared" si="196"/>
        <v>2013</v>
      </c>
      <c r="V2077" s="25">
        <f t="shared" si="197"/>
        <v>41450.681574074071</v>
      </c>
    </row>
    <row r="2078" spans="1:22" ht="32" x14ac:dyDescent="0.2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3">
        <f t="shared" si="192"/>
        <v>543.35</v>
      </c>
      <c r="P2078" s="3">
        <f t="shared" si="193"/>
        <v>116.35</v>
      </c>
      <c r="Q2078" s="3" t="s">
        <v>8352</v>
      </c>
      <c r="R2078" s="3" t="s">
        <v>8382</v>
      </c>
      <c r="S2078" s="23">
        <f t="shared" si="194"/>
        <v>41803.880659722221</v>
      </c>
      <c r="T2078" s="23">
        <f t="shared" si="195"/>
        <v>41843.880659722221</v>
      </c>
      <c r="U2078" s="3">
        <f t="shared" si="196"/>
        <v>2014</v>
      </c>
      <c r="V2078" s="25">
        <f t="shared" si="197"/>
        <v>41803.880659722221</v>
      </c>
    </row>
    <row r="2079" spans="1:22" ht="48" x14ac:dyDescent="0.2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3">
        <f t="shared" si="192"/>
        <v>115.51</v>
      </c>
      <c r="P2079" s="3">
        <f t="shared" si="193"/>
        <v>307.2</v>
      </c>
      <c r="Q2079" s="3" t="s">
        <v>8352</v>
      </c>
      <c r="R2079" s="3" t="s">
        <v>8382</v>
      </c>
      <c r="S2079" s="23">
        <f t="shared" si="194"/>
        <v>42103.042546296296</v>
      </c>
      <c r="T2079" s="23">
        <f t="shared" si="195"/>
        <v>42160.875</v>
      </c>
      <c r="U2079" s="3">
        <f t="shared" si="196"/>
        <v>2015</v>
      </c>
      <c r="V2079" s="25">
        <f t="shared" si="197"/>
        <v>42103.042546296296</v>
      </c>
    </row>
    <row r="2080" spans="1:22" ht="48" x14ac:dyDescent="0.2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3">
        <f t="shared" si="192"/>
        <v>131.21</v>
      </c>
      <c r="P2080" s="3">
        <f t="shared" si="193"/>
        <v>546.69000000000005</v>
      </c>
      <c r="Q2080" s="3" t="s">
        <v>8352</v>
      </c>
      <c r="R2080" s="3" t="s">
        <v>8382</v>
      </c>
      <c r="S2080" s="23">
        <f t="shared" si="194"/>
        <v>42692.771493055552</v>
      </c>
      <c r="T2080" s="23">
        <f t="shared" si="195"/>
        <v>42722.771493055552</v>
      </c>
      <c r="U2080" s="3">
        <f t="shared" si="196"/>
        <v>2016</v>
      </c>
      <c r="V2080" s="25">
        <f t="shared" si="197"/>
        <v>42692.771493055552</v>
      </c>
    </row>
    <row r="2081" spans="1:22" ht="64" x14ac:dyDescent="0.2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3">
        <f t="shared" si="192"/>
        <v>288.17</v>
      </c>
      <c r="P2081" s="3">
        <f t="shared" si="193"/>
        <v>47.47</v>
      </c>
      <c r="Q2081" s="3" t="s">
        <v>8352</v>
      </c>
      <c r="R2081" s="3" t="s">
        <v>8382</v>
      </c>
      <c r="S2081" s="23">
        <f t="shared" si="194"/>
        <v>42150.71056712963</v>
      </c>
      <c r="T2081" s="23">
        <f t="shared" si="195"/>
        <v>42180.791666666672</v>
      </c>
      <c r="U2081" s="3">
        <f t="shared" si="196"/>
        <v>2015</v>
      </c>
      <c r="V2081" s="25">
        <f t="shared" si="197"/>
        <v>42150.71056712963</v>
      </c>
    </row>
    <row r="2082" spans="1:22" ht="48" x14ac:dyDescent="0.2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3">
        <f t="shared" si="192"/>
        <v>507.8</v>
      </c>
      <c r="P2082" s="3">
        <f t="shared" si="193"/>
        <v>101.56</v>
      </c>
      <c r="Q2082" s="3" t="s">
        <v>8352</v>
      </c>
      <c r="R2082" s="3" t="s">
        <v>8382</v>
      </c>
      <c r="S2082" s="23">
        <f t="shared" si="194"/>
        <v>42289.957175925927</v>
      </c>
      <c r="T2082" s="23">
        <f t="shared" si="195"/>
        <v>42319.998842592591</v>
      </c>
      <c r="U2082" s="3">
        <f t="shared" si="196"/>
        <v>2015</v>
      </c>
      <c r="V2082" s="25">
        <f t="shared" si="197"/>
        <v>42289.957175925927</v>
      </c>
    </row>
    <row r="2083" spans="1:22" ht="48" x14ac:dyDescent="0.2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3">
        <f t="shared" si="192"/>
        <v>114.57</v>
      </c>
      <c r="P2083" s="3">
        <f t="shared" si="193"/>
        <v>72.91</v>
      </c>
      <c r="Q2083" s="3" t="s">
        <v>8352</v>
      </c>
      <c r="R2083" s="3" t="s">
        <v>8382</v>
      </c>
      <c r="S2083" s="23">
        <f t="shared" si="194"/>
        <v>41004.156886574077</v>
      </c>
      <c r="T2083" s="23">
        <f t="shared" si="195"/>
        <v>41045.207638888889</v>
      </c>
      <c r="U2083" s="3">
        <f t="shared" si="196"/>
        <v>2012</v>
      </c>
      <c r="V2083" s="25">
        <f t="shared" si="197"/>
        <v>41004.156886574077</v>
      </c>
    </row>
    <row r="2084" spans="1:22" ht="48" x14ac:dyDescent="0.2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3">
        <f t="shared" si="192"/>
        <v>110.73</v>
      </c>
      <c r="P2084" s="3">
        <f t="shared" si="193"/>
        <v>43.71</v>
      </c>
      <c r="Q2084" s="3" t="s">
        <v>8358</v>
      </c>
      <c r="R2084" s="3" t="s">
        <v>8362</v>
      </c>
      <c r="S2084" s="23">
        <f t="shared" si="194"/>
        <v>40811.120324074072</v>
      </c>
      <c r="T2084" s="23">
        <f t="shared" si="195"/>
        <v>40871.161990740737</v>
      </c>
      <c r="U2084" s="3">
        <f t="shared" si="196"/>
        <v>2011</v>
      </c>
      <c r="V2084" s="25">
        <f t="shared" si="197"/>
        <v>40811.120324074072</v>
      </c>
    </row>
    <row r="2085" spans="1:22" ht="48" x14ac:dyDescent="0.2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3">
        <f t="shared" si="192"/>
        <v>113.33</v>
      </c>
      <c r="P2085" s="3">
        <f t="shared" si="193"/>
        <v>34</v>
      </c>
      <c r="Q2085" s="3" t="s">
        <v>8358</v>
      </c>
      <c r="R2085" s="3" t="s">
        <v>8362</v>
      </c>
      <c r="S2085" s="23">
        <f t="shared" si="194"/>
        <v>41034.72216435185</v>
      </c>
      <c r="T2085" s="23">
        <f t="shared" si="195"/>
        <v>41064.72216435185</v>
      </c>
      <c r="U2085" s="3">
        <f t="shared" si="196"/>
        <v>2012</v>
      </c>
      <c r="V2085" s="25">
        <f t="shared" si="197"/>
        <v>41034.72216435185</v>
      </c>
    </row>
    <row r="2086" spans="1:22" ht="48" x14ac:dyDescent="0.2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3">
        <f t="shared" si="192"/>
        <v>108.33</v>
      </c>
      <c r="P2086" s="3">
        <f t="shared" si="193"/>
        <v>70.650000000000006</v>
      </c>
      <c r="Q2086" s="3" t="s">
        <v>8358</v>
      </c>
      <c r="R2086" s="3" t="s">
        <v>8362</v>
      </c>
      <c r="S2086" s="23">
        <f t="shared" si="194"/>
        <v>41731.833124999997</v>
      </c>
      <c r="T2086" s="23">
        <f t="shared" si="195"/>
        <v>41763.290972222225</v>
      </c>
      <c r="U2086" s="3">
        <f t="shared" si="196"/>
        <v>2014</v>
      </c>
      <c r="V2086" s="25">
        <f t="shared" si="197"/>
        <v>41731.833124999997</v>
      </c>
    </row>
    <row r="2087" spans="1:22" ht="64" x14ac:dyDescent="0.2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3">
        <f t="shared" si="192"/>
        <v>123.53</v>
      </c>
      <c r="P2087" s="3">
        <f t="shared" si="193"/>
        <v>89.3</v>
      </c>
      <c r="Q2087" s="3" t="s">
        <v>8358</v>
      </c>
      <c r="R2087" s="3" t="s">
        <v>8362</v>
      </c>
      <c r="S2087" s="23">
        <f t="shared" si="194"/>
        <v>41075.835497685184</v>
      </c>
      <c r="T2087" s="23">
        <f t="shared" si="195"/>
        <v>41105.835497685184</v>
      </c>
      <c r="U2087" s="3">
        <f t="shared" si="196"/>
        <v>2012</v>
      </c>
      <c r="V2087" s="25">
        <f t="shared" si="197"/>
        <v>41075.835497685184</v>
      </c>
    </row>
    <row r="2088" spans="1:22" ht="48" x14ac:dyDescent="0.2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3">
        <f t="shared" si="192"/>
        <v>100.7</v>
      </c>
      <c r="P2088" s="3">
        <f t="shared" si="193"/>
        <v>115.09</v>
      </c>
      <c r="Q2088" s="3" t="s">
        <v>8358</v>
      </c>
      <c r="R2088" s="3" t="s">
        <v>8362</v>
      </c>
      <c r="S2088" s="23">
        <f t="shared" si="194"/>
        <v>40860.67050925926</v>
      </c>
      <c r="T2088" s="23">
        <f t="shared" si="195"/>
        <v>40891.207638888889</v>
      </c>
      <c r="U2088" s="3">
        <f t="shared" si="196"/>
        <v>2011</v>
      </c>
      <c r="V2088" s="25">
        <f t="shared" si="197"/>
        <v>40860.67050925926</v>
      </c>
    </row>
    <row r="2089" spans="1:22" ht="64" x14ac:dyDescent="0.2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3">
        <f t="shared" si="192"/>
        <v>103.53</v>
      </c>
      <c r="P2089" s="3">
        <f t="shared" si="193"/>
        <v>62.12</v>
      </c>
      <c r="Q2089" s="3" t="s">
        <v>8358</v>
      </c>
      <c r="R2089" s="3" t="s">
        <v>8362</v>
      </c>
      <c r="S2089" s="23">
        <f t="shared" si="194"/>
        <v>40764.204375000001</v>
      </c>
      <c r="T2089" s="23">
        <f t="shared" si="195"/>
        <v>40794.204375000001</v>
      </c>
      <c r="U2089" s="3">
        <f t="shared" si="196"/>
        <v>2011</v>
      </c>
      <c r="V2089" s="25">
        <f t="shared" si="197"/>
        <v>40764.204375000001</v>
      </c>
    </row>
    <row r="2090" spans="1:22" ht="48" x14ac:dyDescent="0.2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3">
        <f t="shared" si="192"/>
        <v>115.51</v>
      </c>
      <c r="P2090" s="3">
        <f t="shared" si="193"/>
        <v>46.2</v>
      </c>
      <c r="Q2090" s="3" t="s">
        <v>8358</v>
      </c>
      <c r="R2090" s="3" t="s">
        <v>8362</v>
      </c>
      <c r="S2090" s="23">
        <f t="shared" si="194"/>
        <v>40395.714722222219</v>
      </c>
      <c r="T2090" s="23">
        <f t="shared" si="195"/>
        <v>40432.165972222225</v>
      </c>
      <c r="U2090" s="3">
        <f t="shared" si="196"/>
        <v>2010</v>
      </c>
      <c r="V2090" s="25">
        <f t="shared" si="197"/>
        <v>40395.714722222219</v>
      </c>
    </row>
    <row r="2091" spans="1:22" ht="32" x14ac:dyDescent="0.2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3">
        <f t="shared" si="192"/>
        <v>120.4</v>
      </c>
      <c r="P2091" s="3">
        <f t="shared" si="193"/>
        <v>48.55</v>
      </c>
      <c r="Q2091" s="3" t="s">
        <v>8358</v>
      </c>
      <c r="R2091" s="3" t="s">
        <v>8362</v>
      </c>
      <c r="S2091" s="23">
        <f t="shared" si="194"/>
        <v>41453.076319444444</v>
      </c>
      <c r="T2091" s="23">
        <f t="shared" si="195"/>
        <v>41488.076319444444</v>
      </c>
      <c r="U2091" s="3">
        <f t="shared" si="196"/>
        <v>2013</v>
      </c>
      <c r="V2091" s="25">
        <f t="shared" si="197"/>
        <v>41453.076319444444</v>
      </c>
    </row>
    <row r="2092" spans="1:22" ht="48" x14ac:dyDescent="0.2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3">
        <f t="shared" si="192"/>
        <v>115.04</v>
      </c>
      <c r="P2092" s="3">
        <f t="shared" si="193"/>
        <v>57.52</v>
      </c>
      <c r="Q2092" s="3" t="s">
        <v>8358</v>
      </c>
      <c r="R2092" s="3" t="s">
        <v>8362</v>
      </c>
      <c r="S2092" s="23">
        <f t="shared" si="194"/>
        <v>41299.381423611114</v>
      </c>
      <c r="T2092" s="23">
        <f t="shared" si="195"/>
        <v>41329.381423611114</v>
      </c>
      <c r="U2092" s="3">
        <f t="shared" si="196"/>
        <v>2013</v>
      </c>
      <c r="V2092" s="25">
        <f t="shared" si="197"/>
        <v>41299.381423611114</v>
      </c>
    </row>
    <row r="2093" spans="1:22" ht="64" x14ac:dyDescent="0.2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3">
        <f t="shared" si="192"/>
        <v>120.47</v>
      </c>
      <c r="P2093" s="3">
        <f t="shared" si="193"/>
        <v>88.15</v>
      </c>
      <c r="Q2093" s="3" t="s">
        <v>8358</v>
      </c>
      <c r="R2093" s="3" t="s">
        <v>8362</v>
      </c>
      <c r="S2093" s="23">
        <f t="shared" si="194"/>
        <v>40555.322662037033</v>
      </c>
      <c r="T2093" s="23">
        <f t="shared" si="195"/>
        <v>40603.833333333336</v>
      </c>
      <c r="U2093" s="3">
        <f t="shared" si="196"/>
        <v>2011</v>
      </c>
      <c r="V2093" s="25">
        <f t="shared" si="197"/>
        <v>40555.322662037033</v>
      </c>
    </row>
    <row r="2094" spans="1:22" ht="48" x14ac:dyDescent="0.2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3">
        <f t="shared" si="192"/>
        <v>101.28</v>
      </c>
      <c r="P2094" s="3">
        <f t="shared" si="193"/>
        <v>110.49</v>
      </c>
      <c r="Q2094" s="3" t="s">
        <v>8358</v>
      </c>
      <c r="R2094" s="3" t="s">
        <v>8362</v>
      </c>
      <c r="S2094" s="23">
        <f t="shared" si="194"/>
        <v>40763.707546296297</v>
      </c>
      <c r="T2094" s="23">
        <f t="shared" si="195"/>
        <v>40823.707546296297</v>
      </c>
      <c r="U2094" s="3">
        <f t="shared" si="196"/>
        <v>2011</v>
      </c>
      <c r="V2094" s="25">
        <f t="shared" si="197"/>
        <v>40763.707546296297</v>
      </c>
    </row>
    <row r="2095" spans="1:22" ht="48" x14ac:dyDescent="0.2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3">
        <f t="shared" si="192"/>
        <v>102.47</v>
      </c>
      <c r="P2095" s="3">
        <f t="shared" si="193"/>
        <v>66.83</v>
      </c>
      <c r="Q2095" s="3" t="s">
        <v>8358</v>
      </c>
      <c r="R2095" s="3" t="s">
        <v>8362</v>
      </c>
      <c r="S2095" s="23">
        <f t="shared" si="194"/>
        <v>41205.854537037041</v>
      </c>
      <c r="T2095" s="23">
        <f t="shared" si="195"/>
        <v>41265.896203703705</v>
      </c>
      <c r="U2095" s="3">
        <f t="shared" si="196"/>
        <v>2012</v>
      </c>
      <c r="V2095" s="25">
        <f t="shared" si="197"/>
        <v>41205.854537037041</v>
      </c>
    </row>
    <row r="2096" spans="1:22" ht="64" x14ac:dyDescent="0.2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3">
        <f t="shared" si="192"/>
        <v>120.54</v>
      </c>
      <c r="P2096" s="3">
        <f t="shared" si="193"/>
        <v>58.6</v>
      </c>
      <c r="Q2096" s="3" t="s">
        <v>8358</v>
      </c>
      <c r="R2096" s="3" t="s">
        <v>8362</v>
      </c>
      <c r="S2096" s="23">
        <f t="shared" si="194"/>
        <v>40939.02002314815</v>
      </c>
      <c r="T2096" s="23">
        <f t="shared" si="195"/>
        <v>40973.125</v>
      </c>
      <c r="U2096" s="3">
        <f t="shared" si="196"/>
        <v>2012</v>
      </c>
      <c r="V2096" s="25">
        <f t="shared" si="197"/>
        <v>40939.02002314815</v>
      </c>
    </row>
    <row r="2097" spans="1:22" ht="48" x14ac:dyDescent="0.2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3">
        <f t="shared" si="192"/>
        <v>100</v>
      </c>
      <c r="P2097" s="3">
        <f t="shared" si="193"/>
        <v>113.64</v>
      </c>
      <c r="Q2097" s="3" t="s">
        <v>8358</v>
      </c>
      <c r="R2097" s="3" t="s">
        <v>8362</v>
      </c>
      <c r="S2097" s="23">
        <f t="shared" si="194"/>
        <v>40758.733483796292</v>
      </c>
      <c r="T2097" s="23">
        <f t="shared" si="195"/>
        <v>40818.733483796292</v>
      </c>
      <c r="U2097" s="3">
        <f t="shared" si="196"/>
        <v>2011</v>
      </c>
      <c r="V2097" s="25">
        <f t="shared" si="197"/>
        <v>40758.733483796292</v>
      </c>
    </row>
    <row r="2098" spans="1:22" ht="48" x14ac:dyDescent="0.2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3">
        <f t="shared" si="192"/>
        <v>101.67</v>
      </c>
      <c r="P2098" s="3">
        <f t="shared" si="193"/>
        <v>43.57</v>
      </c>
      <c r="Q2098" s="3" t="s">
        <v>8358</v>
      </c>
      <c r="R2098" s="3" t="s">
        <v>8362</v>
      </c>
      <c r="S2098" s="23">
        <f t="shared" si="194"/>
        <v>41192.758506944447</v>
      </c>
      <c r="T2098" s="23">
        <f t="shared" si="195"/>
        <v>41208.165972222225</v>
      </c>
      <c r="U2098" s="3">
        <f t="shared" si="196"/>
        <v>2012</v>
      </c>
      <c r="V2098" s="25">
        <f t="shared" si="197"/>
        <v>41192.758506944447</v>
      </c>
    </row>
    <row r="2099" spans="1:22" ht="48" x14ac:dyDescent="0.2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3">
        <f t="shared" si="192"/>
        <v>100</v>
      </c>
      <c r="P2099" s="3">
        <f t="shared" si="193"/>
        <v>78.95</v>
      </c>
      <c r="Q2099" s="3" t="s">
        <v>8358</v>
      </c>
      <c r="R2099" s="3" t="s">
        <v>8362</v>
      </c>
      <c r="S2099" s="23">
        <f t="shared" si="194"/>
        <v>40818.58489583333</v>
      </c>
      <c r="T2099" s="23">
        <f t="shared" si="195"/>
        <v>40878.626562500001</v>
      </c>
      <c r="U2099" s="3">
        <f t="shared" si="196"/>
        <v>2011</v>
      </c>
      <c r="V2099" s="25">
        <f t="shared" si="197"/>
        <v>40818.58489583333</v>
      </c>
    </row>
    <row r="2100" spans="1:22" ht="48" x14ac:dyDescent="0.2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3">
        <f t="shared" si="192"/>
        <v>100.33</v>
      </c>
      <c r="P2100" s="3">
        <f t="shared" si="193"/>
        <v>188.13</v>
      </c>
      <c r="Q2100" s="3" t="s">
        <v>8358</v>
      </c>
      <c r="R2100" s="3" t="s">
        <v>8362</v>
      </c>
      <c r="S2100" s="23">
        <f t="shared" si="194"/>
        <v>40946.11383101852</v>
      </c>
      <c r="T2100" s="23">
        <f t="shared" si="195"/>
        <v>40976.11383101852</v>
      </c>
      <c r="U2100" s="3">
        <f t="shared" si="196"/>
        <v>2012</v>
      </c>
      <c r="V2100" s="25">
        <f t="shared" si="197"/>
        <v>40946.11383101852</v>
      </c>
    </row>
    <row r="2101" spans="1:22" ht="18" x14ac:dyDescent="0.2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3">
        <f t="shared" si="192"/>
        <v>132.37</v>
      </c>
      <c r="P2101" s="3">
        <f t="shared" si="193"/>
        <v>63.03</v>
      </c>
      <c r="Q2101" s="3" t="s">
        <v>8358</v>
      </c>
      <c r="R2101" s="3" t="s">
        <v>8362</v>
      </c>
      <c r="S2101" s="23">
        <f t="shared" si="194"/>
        <v>42173.746342592596</v>
      </c>
      <c r="T2101" s="23">
        <f t="shared" si="195"/>
        <v>42187.152777777781</v>
      </c>
      <c r="U2101" s="3">
        <f t="shared" si="196"/>
        <v>2015</v>
      </c>
      <c r="V2101" s="25">
        <f t="shared" si="197"/>
        <v>42173.746342592596</v>
      </c>
    </row>
    <row r="2102" spans="1:22" ht="64" x14ac:dyDescent="0.2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3">
        <f t="shared" si="192"/>
        <v>136.66999999999999</v>
      </c>
      <c r="P2102" s="3">
        <f t="shared" si="193"/>
        <v>30.37</v>
      </c>
      <c r="Q2102" s="3" t="s">
        <v>8358</v>
      </c>
      <c r="R2102" s="3" t="s">
        <v>8362</v>
      </c>
      <c r="S2102" s="23">
        <f t="shared" si="194"/>
        <v>41074.834965277776</v>
      </c>
      <c r="T2102" s="23">
        <f t="shared" si="195"/>
        <v>41090.165972222225</v>
      </c>
      <c r="U2102" s="3">
        <f t="shared" si="196"/>
        <v>2012</v>
      </c>
      <c r="V2102" s="25">
        <f t="shared" si="197"/>
        <v>41074.834965277776</v>
      </c>
    </row>
    <row r="2103" spans="1:22" ht="48" x14ac:dyDescent="0.2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3">
        <f t="shared" si="192"/>
        <v>113.25</v>
      </c>
      <c r="P2103" s="3">
        <f t="shared" si="193"/>
        <v>51.48</v>
      </c>
      <c r="Q2103" s="3" t="s">
        <v>8358</v>
      </c>
      <c r="R2103" s="3" t="s">
        <v>8362</v>
      </c>
      <c r="S2103" s="23">
        <f t="shared" si="194"/>
        <v>40892.149467592593</v>
      </c>
      <c r="T2103" s="23">
        <f t="shared" si="195"/>
        <v>40952.149467592593</v>
      </c>
      <c r="U2103" s="3">
        <f t="shared" si="196"/>
        <v>2011</v>
      </c>
      <c r="V2103" s="25">
        <f t="shared" si="197"/>
        <v>40892.149467592593</v>
      </c>
    </row>
    <row r="2104" spans="1:22" ht="48" x14ac:dyDescent="0.2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3">
        <f t="shared" si="192"/>
        <v>136</v>
      </c>
      <c r="P2104" s="3">
        <f t="shared" si="193"/>
        <v>35.79</v>
      </c>
      <c r="Q2104" s="3" t="s">
        <v>8358</v>
      </c>
      <c r="R2104" s="3" t="s">
        <v>8362</v>
      </c>
      <c r="S2104" s="23">
        <f t="shared" si="194"/>
        <v>40638.868611111109</v>
      </c>
      <c r="T2104" s="23">
        <f t="shared" si="195"/>
        <v>40668.868611111109</v>
      </c>
      <c r="U2104" s="3">
        <f t="shared" si="196"/>
        <v>2011</v>
      </c>
      <c r="V2104" s="25">
        <f t="shared" si="197"/>
        <v>40638.868611111109</v>
      </c>
    </row>
    <row r="2105" spans="1:22" ht="32" x14ac:dyDescent="0.2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3">
        <f t="shared" si="192"/>
        <v>146.12</v>
      </c>
      <c r="P2105" s="3">
        <f t="shared" si="193"/>
        <v>98.82</v>
      </c>
      <c r="Q2105" s="3" t="s">
        <v>8358</v>
      </c>
      <c r="R2105" s="3" t="s">
        <v>8362</v>
      </c>
      <c r="S2105" s="23">
        <f t="shared" si="194"/>
        <v>41192.754942129628</v>
      </c>
      <c r="T2105" s="23">
        <f t="shared" si="195"/>
        <v>41222.7966087963</v>
      </c>
      <c r="U2105" s="3">
        <f t="shared" si="196"/>
        <v>2012</v>
      </c>
      <c r="V2105" s="25">
        <f t="shared" si="197"/>
        <v>41192.754942129628</v>
      </c>
    </row>
    <row r="2106" spans="1:22" ht="48" x14ac:dyDescent="0.2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3">
        <f t="shared" si="192"/>
        <v>129.5</v>
      </c>
      <c r="P2106" s="3">
        <f t="shared" si="193"/>
        <v>28</v>
      </c>
      <c r="Q2106" s="3" t="s">
        <v>8358</v>
      </c>
      <c r="R2106" s="3" t="s">
        <v>8362</v>
      </c>
      <c r="S2106" s="23">
        <f t="shared" si="194"/>
        <v>41394.074467592596</v>
      </c>
      <c r="T2106" s="23">
        <f t="shared" si="195"/>
        <v>41425</v>
      </c>
      <c r="U2106" s="3">
        <f t="shared" si="196"/>
        <v>2013</v>
      </c>
      <c r="V2106" s="25">
        <f t="shared" si="197"/>
        <v>41394.074467592596</v>
      </c>
    </row>
    <row r="2107" spans="1:22" ht="48" x14ac:dyDescent="0.2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3">
        <f t="shared" si="192"/>
        <v>254</v>
      </c>
      <c r="P2107" s="3">
        <f t="shared" si="193"/>
        <v>51.31</v>
      </c>
      <c r="Q2107" s="3" t="s">
        <v>8358</v>
      </c>
      <c r="R2107" s="3" t="s">
        <v>8362</v>
      </c>
      <c r="S2107" s="23">
        <f t="shared" si="194"/>
        <v>41951.788807870369</v>
      </c>
      <c r="T2107" s="23">
        <f t="shared" si="195"/>
        <v>41964.166666666672</v>
      </c>
      <c r="U2107" s="3">
        <f t="shared" si="196"/>
        <v>2014</v>
      </c>
      <c r="V2107" s="25">
        <f t="shared" si="197"/>
        <v>41951.788807870369</v>
      </c>
    </row>
    <row r="2108" spans="1:22" ht="48" x14ac:dyDescent="0.2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3">
        <f t="shared" si="192"/>
        <v>107.05</v>
      </c>
      <c r="P2108" s="3">
        <f t="shared" si="193"/>
        <v>53.52</v>
      </c>
      <c r="Q2108" s="3" t="s">
        <v>8358</v>
      </c>
      <c r="R2108" s="3" t="s">
        <v>8362</v>
      </c>
      <c r="S2108" s="23">
        <f t="shared" si="194"/>
        <v>41270.21497685185</v>
      </c>
      <c r="T2108" s="23">
        <f t="shared" si="195"/>
        <v>41300.21497685185</v>
      </c>
      <c r="U2108" s="3">
        <f t="shared" si="196"/>
        <v>2012</v>
      </c>
      <c r="V2108" s="25">
        <f t="shared" si="197"/>
        <v>41270.21497685185</v>
      </c>
    </row>
    <row r="2109" spans="1:22" ht="48" x14ac:dyDescent="0.2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3">
        <f t="shared" si="192"/>
        <v>107.73</v>
      </c>
      <c r="P2109" s="3">
        <f t="shared" si="193"/>
        <v>37.15</v>
      </c>
      <c r="Q2109" s="3" t="s">
        <v>8358</v>
      </c>
      <c r="R2109" s="3" t="s">
        <v>8362</v>
      </c>
      <c r="S2109" s="23">
        <f t="shared" si="194"/>
        <v>41934.71056712963</v>
      </c>
      <c r="T2109" s="23">
        <f t="shared" si="195"/>
        <v>41955.752233796295</v>
      </c>
      <c r="U2109" s="3">
        <f t="shared" si="196"/>
        <v>2014</v>
      </c>
      <c r="V2109" s="25">
        <f t="shared" si="197"/>
        <v>41934.71056712963</v>
      </c>
    </row>
    <row r="2110" spans="1:22" ht="64" x14ac:dyDescent="0.2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3">
        <f t="shared" si="192"/>
        <v>107.31</v>
      </c>
      <c r="P2110" s="3">
        <f t="shared" si="193"/>
        <v>89.9</v>
      </c>
      <c r="Q2110" s="3" t="s">
        <v>8358</v>
      </c>
      <c r="R2110" s="3" t="s">
        <v>8362</v>
      </c>
      <c r="S2110" s="23">
        <f t="shared" si="194"/>
        <v>41135.175694444442</v>
      </c>
      <c r="T2110" s="23">
        <f t="shared" si="195"/>
        <v>41162.163194444445</v>
      </c>
      <c r="U2110" s="3">
        <f t="shared" si="196"/>
        <v>2012</v>
      </c>
      <c r="V2110" s="25">
        <f t="shared" si="197"/>
        <v>41135.175694444442</v>
      </c>
    </row>
    <row r="2111" spans="1:22" ht="48" x14ac:dyDescent="0.2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3">
        <f t="shared" si="192"/>
        <v>106.53</v>
      </c>
      <c r="P2111" s="3">
        <f t="shared" si="193"/>
        <v>106.53</v>
      </c>
      <c r="Q2111" s="3" t="s">
        <v>8358</v>
      </c>
      <c r="R2111" s="3" t="s">
        <v>8362</v>
      </c>
      <c r="S2111" s="23">
        <f t="shared" si="194"/>
        <v>42160.708530092597</v>
      </c>
      <c r="T2111" s="23">
        <f t="shared" si="195"/>
        <v>42190.708530092597</v>
      </c>
      <c r="U2111" s="3">
        <f t="shared" si="196"/>
        <v>2015</v>
      </c>
      <c r="V2111" s="25">
        <f t="shared" si="197"/>
        <v>42160.708530092597</v>
      </c>
    </row>
    <row r="2112" spans="1:22" ht="32" x14ac:dyDescent="0.2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3">
        <f t="shared" si="192"/>
        <v>100.35</v>
      </c>
      <c r="P2112" s="3">
        <f t="shared" si="193"/>
        <v>52.82</v>
      </c>
      <c r="Q2112" s="3" t="s">
        <v>8358</v>
      </c>
      <c r="R2112" s="3" t="s">
        <v>8362</v>
      </c>
      <c r="S2112" s="23">
        <f t="shared" si="194"/>
        <v>41759.670937499999</v>
      </c>
      <c r="T2112" s="23">
        <f t="shared" si="195"/>
        <v>41787.207638888889</v>
      </c>
      <c r="U2112" s="3">
        <f t="shared" si="196"/>
        <v>2014</v>
      </c>
      <c r="V2112" s="25">
        <f t="shared" si="197"/>
        <v>41759.670937499999</v>
      </c>
    </row>
    <row r="2113" spans="1:22" ht="64" x14ac:dyDescent="0.2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3">
        <f t="shared" si="192"/>
        <v>106.5</v>
      </c>
      <c r="P2113" s="3">
        <f t="shared" si="193"/>
        <v>54.62</v>
      </c>
      <c r="Q2113" s="3" t="s">
        <v>8358</v>
      </c>
      <c r="R2113" s="3" t="s">
        <v>8362</v>
      </c>
      <c r="S2113" s="23">
        <f t="shared" si="194"/>
        <v>40703.197048611109</v>
      </c>
      <c r="T2113" s="23">
        <f t="shared" si="195"/>
        <v>40770.041666666664</v>
      </c>
      <c r="U2113" s="3">
        <f t="shared" si="196"/>
        <v>2011</v>
      </c>
      <c r="V2113" s="25">
        <f t="shared" si="197"/>
        <v>40703.197048611109</v>
      </c>
    </row>
    <row r="2114" spans="1:22" ht="48" x14ac:dyDescent="0.2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3">
        <f t="shared" si="192"/>
        <v>100</v>
      </c>
      <c r="P2114" s="3">
        <f t="shared" si="193"/>
        <v>27.27</v>
      </c>
      <c r="Q2114" s="3" t="s">
        <v>8358</v>
      </c>
      <c r="R2114" s="3" t="s">
        <v>8362</v>
      </c>
      <c r="S2114" s="23">
        <f t="shared" si="194"/>
        <v>41365.928159722222</v>
      </c>
      <c r="T2114" s="23">
        <f t="shared" si="195"/>
        <v>41379.928159722222</v>
      </c>
      <c r="U2114" s="3">
        <f t="shared" si="196"/>
        <v>2013</v>
      </c>
      <c r="V2114" s="25">
        <f t="shared" si="197"/>
        <v>41365.928159722222</v>
      </c>
    </row>
    <row r="2115" spans="1:22" ht="32" x14ac:dyDescent="0.2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3">
        <f t="shared" ref="O2115:O2178" si="198">ROUND((E2115/D2115)*100,2)</f>
        <v>104.86</v>
      </c>
      <c r="P2115" s="3">
        <f t="shared" ref="P2115:P2178" si="199">ROUND(E2115/L2115,2)</f>
        <v>68.599999999999994</v>
      </c>
      <c r="Q2115" s="3" t="s">
        <v>8358</v>
      </c>
      <c r="R2115" s="3" t="s">
        <v>8362</v>
      </c>
      <c r="S2115" s="23">
        <f t="shared" ref="S2115:S2178" si="200">(((J2115/60)/60)/24)+DATE(1970,1,1)</f>
        <v>41870.86546296296</v>
      </c>
      <c r="T2115" s="23">
        <f t="shared" ref="T2115:T2178" si="201">(((I2115/60)/60)/24)+DATE(1970,1,1)</f>
        <v>41905.86546296296</v>
      </c>
      <c r="U2115" s="3">
        <f t="shared" ref="U2115:U2178" si="202">YEAR(S2115)</f>
        <v>2014</v>
      </c>
      <c r="V2115" s="25">
        <f t="shared" ref="V2115:V2178" si="203">S2115</f>
        <v>41870.86546296296</v>
      </c>
    </row>
    <row r="2116" spans="1:22" ht="48" x14ac:dyDescent="0.2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3">
        <f t="shared" si="198"/>
        <v>104.7</v>
      </c>
      <c r="P2116" s="3">
        <f t="shared" si="199"/>
        <v>35.61</v>
      </c>
      <c r="Q2116" s="3" t="s">
        <v>8358</v>
      </c>
      <c r="R2116" s="3" t="s">
        <v>8362</v>
      </c>
      <c r="S2116" s="23">
        <f t="shared" si="200"/>
        <v>40458.815625000003</v>
      </c>
      <c r="T2116" s="23">
        <f t="shared" si="201"/>
        <v>40521.207638888889</v>
      </c>
      <c r="U2116" s="3">
        <f t="shared" si="202"/>
        <v>2010</v>
      </c>
      <c r="V2116" s="25">
        <f t="shared" si="203"/>
        <v>40458.815625000003</v>
      </c>
    </row>
    <row r="2117" spans="1:22" ht="48" x14ac:dyDescent="0.2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3">
        <f t="shared" si="198"/>
        <v>225.67</v>
      </c>
      <c r="P2117" s="3">
        <f t="shared" si="199"/>
        <v>94.03</v>
      </c>
      <c r="Q2117" s="3" t="s">
        <v>8358</v>
      </c>
      <c r="R2117" s="3" t="s">
        <v>8362</v>
      </c>
      <c r="S2117" s="23">
        <f t="shared" si="200"/>
        <v>40564.081030092595</v>
      </c>
      <c r="T2117" s="23">
        <f t="shared" si="201"/>
        <v>40594.081030092595</v>
      </c>
      <c r="U2117" s="3">
        <f t="shared" si="202"/>
        <v>2011</v>
      </c>
      <c r="V2117" s="25">
        <f t="shared" si="203"/>
        <v>40564.081030092595</v>
      </c>
    </row>
    <row r="2118" spans="1:22" ht="48" x14ac:dyDescent="0.2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3">
        <f t="shared" si="198"/>
        <v>100.9</v>
      </c>
      <c r="P2118" s="3">
        <f t="shared" si="199"/>
        <v>526.46</v>
      </c>
      <c r="Q2118" s="3" t="s">
        <v>8358</v>
      </c>
      <c r="R2118" s="3" t="s">
        <v>8362</v>
      </c>
      <c r="S2118" s="23">
        <f t="shared" si="200"/>
        <v>41136.777812500004</v>
      </c>
      <c r="T2118" s="23">
        <f t="shared" si="201"/>
        <v>41184.777812500004</v>
      </c>
      <c r="U2118" s="3">
        <f t="shared" si="202"/>
        <v>2012</v>
      </c>
      <c r="V2118" s="25">
        <f t="shared" si="203"/>
        <v>41136.777812500004</v>
      </c>
    </row>
    <row r="2119" spans="1:22" ht="64" x14ac:dyDescent="0.2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3">
        <f t="shared" si="198"/>
        <v>147.75</v>
      </c>
      <c r="P2119" s="3">
        <f t="shared" si="199"/>
        <v>50.66</v>
      </c>
      <c r="Q2119" s="3" t="s">
        <v>8358</v>
      </c>
      <c r="R2119" s="3" t="s">
        <v>8362</v>
      </c>
      <c r="S2119" s="23">
        <f t="shared" si="200"/>
        <v>42290.059594907405</v>
      </c>
      <c r="T2119" s="23">
        <f t="shared" si="201"/>
        <v>42304.207638888889</v>
      </c>
      <c r="U2119" s="3">
        <f t="shared" si="202"/>
        <v>2015</v>
      </c>
      <c r="V2119" s="25">
        <f t="shared" si="203"/>
        <v>42290.059594907405</v>
      </c>
    </row>
    <row r="2120" spans="1:22" ht="32" x14ac:dyDescent="0.2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3">
        <f t="shared" si="198"/>
        <v>134.61000000000001</v>
      </c>
      <c r="P2120" s="3">
        <f t="shared" si="199"/>
        <v>79.180000000000007</v>
      </c>
      <c r="Q2120" s="3" t="s">
        <v>8358</v>
      </c>
      <c r="R2120" s="3" t="s">
        <v>8362</v>
      </c>
      <c r="S2120" s="23">
        <f t="shared" si="200"/>
        <v>40718.839537037034</v>
      </c>
      <c r="T2120" s="23">
        <f t="shared" si="201"/>
        <v>40748.839537037034</v>
      </c>
      <c r="U2120" s="3">
        <f t="shared" si="202"/>
        <v>2011</v>
      </c>
      <c r="V2120" s="25">
        <f t="shared" si="203"/>
        <v>40718.839537037034</v>
      </c>
    </row>
    <row r="2121" spans="1:22" ht="48" x14ac:dyDescent="0.2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3">
        <f t="shared" si="198"/>
        <v>100.75</v>
      </c>
      <c r="P2121" s="3">
        <f t="shared" si="199"/>
        <v>91.59</v>
      </c>
      <c r="Q2121" s="3" t="s">
        <v>8358</v>
      </c>
      <c r="R2121" s="3" t="s">
        <v>8362</v>
      </c>
      <c r="S2121" s="23">
        <f t="shared" si="200"/>
        <v>41107.130150462966</v>
      </c>
      <c r="T2121" s="23">
        <f t="shared" si="201"/>
        <v>41137.130150462966</v>
      </c>
      <c r="U2121" s="3">
        <f t="shared" si="202"/>
        <v>2012</v>
      </c>
      <c r="V2121" s="25">
        <f t="shared" si="203"/>
        <v>41107.130150462966</v>
      </c>
    </row>
    <row r="2122" spans="1:22" ht="48" x14ac:dyDescent="0.2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3">
        <f t="shared" si="198"/>
        <v>100.88</v>
      </c>
      <c r="P2122" s="3">
        <f t="shared" si="199"/>
        <v>116.96</v>
      </c>
      <c r="Q2122" s="3" t="s">
        <v>8358</v>
      </c>
      <c r="R2122" s="3" t="s">
        <v>8362</v>
      </c>
      <c r="S2122" s="23">
        <f t="shared" si="200"/>
        <v>41591.964537037034</v>
      </c>
      <c r="T2122" s="23">
        <f t="shared" si="201"/>
        <v>41640.964537037034</v>
      </c>
      <c r="U2122" s="3">
        <f t="shared" si="202"/>
        <v>2013</v>
      </c>
      <c r="V2122" s="25">
        <f t="shared" si="203"/>
        <v>41591.964537037034</v>
      </c>
    </row>
    <row r="2123" spans="1:22" ht="48" x14ac:dyDescent="0.2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3">
        <f t="shared" si="198"/>
        <v>0.56999999999999995</v>
      </c>
      <c r="P2123" s="3">
        <f t="shared" si="199"/>
        <v>28.4</v>
      </c>
      <c r="Q2123" s="3" t="s">
        <v>8358</v>
      </c>
      <c r="R2123" s="3" t="s">
        <v>8362</v>
      </c>
      <c r="S2123" s="23">
        <f t="shared" si="200"/>
        <v>42716.7424537037</v>
      </c>
      <c r="T2123" s="23">
        <f t="shared" si="201"/>
        <v>42746.7424537037</v>
      </c>
      <c r="U2123" s="3">
        <f t="shared" si="202"/>
        <v>2016</v>
      </c>
      <c r="V2123" s="25">
        <f t="shared" si="203"/>
        <v>42716.7424537037</v>
      </c>
    </row>
    <row r="2124" spans="1:22" ht="48" x14ac:dyDescent="0.2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3">
        <f t="shared" si="198"/>
        <v>0.39</v>
      </c>
      <c r="P2124" s="3">
        <f t="shared" si="199"/>
        <v>103.33</v>
      </c>
      <c r="Q2124" s="3" t="s">
        <v>8366</v>
      </c>
      <c r="R2124" s="3" t="s">
        <v>8367</v>
      </c>
      <c r="S2124" s="23">
        <f t="shared" si="200"/>
        <v>42712.300567129627</v>
      </c>
      <c r="T2124" s="23">
        <f t="shared" si="201"/>
        <v>42742.300567129627</v>
      </c>
      <c r="U2124" s="3">
        <f t="shared" si="202"/>
        <v>2016</v>
      </c>
      <c r="V2124" s="25">
        <f t="shared" si="203"/>
        <v>42712.300567129627</v>
      </c>
    </row>
    <row r="2125" spans="1:22" ht="64" x14ac:dyDescent="0.2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3">
        <f t="shared" si="198"/>
        <v>10</v>
      </c>
      <c r="P2125" s="3">
        <f t="shared" si="199"/>
        <v>10</v>
      </c>
      <c r="Q2125" s="3" t="s">
        <v>8366</v>
      </c>
      <c r="R2125" s="3" t="s">
        <v>8367</v>
      </c>
      <c r="S2125" s="23">
        <f t="shared" si="200"/>
        <v>40198.424849537041</v>
      </c>
      <c r="T2125" s="23">
        <f t="shared" si="201"/>
        <v>40252.290972222225</v>
      </c>
      <c r="U2125" s="3">
        <f t="shared" si="202"/>
        <v>2010</v>
      </c>
      <c r="V2125" s="25">
        <f t="shared" si="203"/>
        <v>40198.424849537041</v>
      </c>
    </row>
    <row r="2126" spans="1:22" ht="64" x14ac:dyDescent="0.2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3">
        <f t="shared" si="198"/>
        <v>10.45</v>
      </c>
      <c r="P2126" s="3">
        <f t="shared" si="199"/>
        <v>23</v>
      </c>
      <c r="Q2126" s="3" t="s">
        <v>8366</v>
      </c>
      <c r="R2126" s="3" t="s">
        <v>8367</v>
      </c>
      <c r="S2126" s="23">
        <f t="shared" si="200"/>
        <v>40464.028182870366</v>
      </c>
      <c r="T2126" s="23">
        <f t="shared" si="201"/>
        <v>40512.208333333336</v>
      </c>
      <c r="U2126" s="3">
        <f t="shared" si="202"/>
        <v>2010</v>
      </c>
      <c r="V2126" s="25">
        <f t="shared" si="203"/>
        <v>40464.028182870366</v>
      </c>
    </row>
    <row r="2127" spans="1:22" ht="48" x14ac:dyDescent="0.2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3">
        <f t="shared" si="198"/>
        <v>1.42</v>
      </c>
      <c r="P2127" s="3">
        <f t="shared" si="199"/>
        <v>31.56</v>
      </c>
      <c r="Q2127" s="3" t="s">
        <v>8366</v>
      </c>
      <c r="R2127" s="3" t="s">
        <v>8367</v>
      </c>
      <c r="S2127" s="23">
        <f t="shared" si="200"/>
        <v>42191.023530092592</v>
      </c>
      <c r="T2127" s="23">
        <f t="shared" si="201"/>
        <v>42221.023530092592</v>
      </c>
      <c r="U2127" s="3">
        <f t="shared" si="202"/>
        <v>2015</v>
      </c>
      <c r="V2127" s="25">
        <f t="shared" si="203"/>
        <v>42191.023530092592</v>
      </c>
    </row>
    <row r="2128" spans="1:22" ht="48" x14ac:dyDescent="0.2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3">
        <f t="shared" si="198"/>
        <v>0.05</v>
      </c>
      <c r="P2128" s="3">
        <f t="shared" si="199"/>
        <v>5</v>
      </c>
      <c r="Q2128" s="3" t="s">
        <v>8366</v>
      </c>
      <c r="R2128" s="3" t="s">
        <v>8367</v>
      </c>
      <c r="S2128" s="23">
        <f t="shared" si="200"/>
        <v>41951.973229166666</v>
      </c>
      <c r="T2128" s="23">
        <f t="shared" si="201"/>
        <v>41981.973229166666</v>
      </c>
      <c r="U2128" s="3">
        <f t="shared" si="202"/>
        <v>2014</v>
      </c>
      <c r="V2128" s="25">
        <f t="shared" si="203"/>
        <v>41951.973229166666</v>
      </c>
    </row>
    <row r="2129" spans="1:22" ht="32" x14ac:dyDescent="0.2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3">
        <f t="shared" si="198"/>
        <v>28.84</v>
      </c>
      <c r="P2129" s="3">
        <f t="shared" si="199"/>
        <v>34.22</v>
      </c>
      <c r="Q2129" s="3" t="s">
        <v>8366</v>
      </c>
      <c r="R2129" s="3" t="s">
        <v>8367</v>
      </c>
      <c r="S2129" s="23">
        <f t="shared" si="200"/>
        <v>42045.50535879629</v>
      </c>
      <c r="T2129" s="23">
        <f t="shared" si="201"/>
        <v>42075.463692129633</v>
      </c>
      <c r="U2129" s="3">
        <f t="shared" si="202"/>
        <v>2015</v>
      </c>
      <c r="V2129" s="25">
        <f t="shared" si="203"/>
        <v>42045.50535879629</v>
      </c>
    </row>
    <row r="2130" spans="1:22" ht="48" x14ac:dyDescent="0.2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3">
        <f t="shared" si="198"/>
        <v>0.17</v>
      </c>
      <c r="P2130" s="3">
        <f t="shared" si="199"/>
        <v>25</v>
      </c>
      <c r="Q2130" s="3" t="s">
        <v>8366</v>
      </c>
      <c r="R2130" s="3" t="s">
        <v>8367</v>
      </c>
      <c r="S2130" s="23">
        <f t="shared" si="200"/>
        <v>41843.772789351853</v>
      </c>
      <c r="T2130" s="23">
        <f t="shared" si="201"/>
        <v>41903.772789351853</v>
      </c>
      <c r="U2130" s="3">
        <f t="shared" si="202"/>
        <v>2014</v>
      </c>
      <c r="V2130" s="25">
        <f t="shared" si="203"/>
        <v>41843.772789351853</v>
      </c>
    </row>
    <row r="2131" spans="1:22" ht="48" x14ac:dyDescent="0.2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3">
        <f t="shared" si="198"/>
        <v>11.8</v>
      </c>
      <c r="P2131" s="3">
        <f t="shared" si="199"/>
        <v>19.670000000000002</v>
      </c>
      <c r="Q2131" s="3" t="s">
        <v>8366</v>
      </c>
      <c r="R2131" s="3" t="s">
        <v>8367</v>
      </c>
      <c r="S2131" s="23">
        <f t="shared" si="200"/>
        <v>42409.024305555555</v>
      </c>
      <c r="T2131" s="23">
        <f t="shared" si="201"/>
        <v>42439.024305555555</v>
      </c>
      <c r="U2131" s="3">
        <f t="shared" si="202"/>
        <v>2016</v>
      </c>
      <c r="V2131" s="25">
        <f t="shared" si="203"/>
        <v>42409.024305555555</v>
      </c>
    </row>
    <row r="2132" spans="1:22" ht="32" x14ac:dyDescent="0.2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3">
        <f t="shared" si="198"/>
        <v>0.2</v>
      </c>
      <c r="P2132" s="3">
        <f t="shared" si="199"/>
        <v>21.25</v>
      </c>
      <c r="Q2132" s="3" t="s">
        <v>8366</v>
      </c>
      <c r="R2132" s="3" t="s">
        <v>8367</v>
      </c>
      <c r="S2132" s="23">
        <f t="shared" si="200"/>
        <v>41832.086377314816</v>
      </c>
      <c r="T2132" s="23">
        <f t="shared" si="201"/>
        <v>41867.086377314816</v>
      </c>
      <c r="U2132" s="3">
        <f t="shared" si="202"/>
        <v>2014</v>
      </c>
      <c r="V2132" s="25">
        <f t="shared" si="203"/>
        <v>41832.086377314816</v>
      </c>
    </row>
    <row r="2133" spans="1:22" ht="48" x14ac:dyDescent="0.2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3">
        <f t="shared" si="198"/>
        <v>5</v>
      </c>
      <c r="P2133" s="3">
        <f t="shared" si="199"/>
        <v>8.33</v>
      </c>
      <c r="Q2133" s="3" t="s">
        <v>8366</v>
      </c>
      <c r="R2133" s="3" t="s">
        <v>8367</v>
      </c>
      <c r="S2133" s="23">
        <f t="shared" si="200"/>
        <v>42167.207071759258</v>
      </c>
      <c r="T2133" s="23">
        <f t="shared" si="201"/>
        <v>42197.207071759258</v>
      </c>
      <c r="U2133" s="3">
        <f t="shared" si="202"/>
        <v>2015</v>
      </c>
      <c r="V2133" s="25">
        <f t="shared" si="203"/>
        <v>42167.207071759258</v>
      </c>
    </row>
    <row r="2134" spans="1:22" ht="48" x14ac:dyDescent="0.2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3">
        <f t="shared" si="198"/>
        <v>2.11</v>
      </c>
      <c r="P2134" s="3">
        <f t="shared" si="199"/>
        <v>21.34</v>
      </c>
      <c r="Q2134" s="3" t="s">
        <v>8366</v>
      </c>
      <c r="R2134" s="3" t="s">
        <v>8367</v>
      </c>
      <c r="S2134" s="23">
        <f t="shared" si="200"/>
        <v>41643.487175925926</v>
      </c>
      <c r="T2134" s="23">
        <f t="shared" si="201"/>
        <v>41673.487175925926</v>
      </c>
      <c r="U2134" s="3">
        <f t="shared" si="202"/>
        <v>2014</v>
      </c>
      <c r="V2134" s="25">
        <f t="shared" si="203"/>
        <v>41643.487175925926</v>
      </c>
    </row>
    <row r="2135" spans="1:22" ht="48" x14ac:dyDescent="0.2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3">
        <f t="shared" si="198"/>
        <v>1.6</v>
      </c>
      <c r="P2135" s="3">
        <f t="shared" si="199"/>
        <v>5.33</v>
      </c>
      <c r="Q2135" s="3" t="s">
        <v>8366</v>
      </c>
      <c r="R2135" s="3" t="s">
        <v>8367</v>
      </c>
      <c r="S2135" s="23">
        <f t="shared" si="200"/>
        <v>40619.097210648149</v>
      </c>
      <c r="T2135" s="23">
        <f t="shared" si="201"/>
        <v>40657.290972222225</v>
      </c>
      <c r="U2135" s="3">
        <f t="shared" si="202"/>
        <v>2011</v>
      </c>
      <c r="V2135" s="25">
        <f t="shared" si="203"/>
        <v>40619.097210648149</v>
      </c>
    </row>
    <row r="2136" spans="1:22" ht="48" x14ac:dyDescent="0.2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3">
        <f t="shared" si="198"/>
        <v>1.73</v>
      </c>
      <c r="P2136" s="3">
        <f t="shared" si="199"/>
        <v>34.67</v>
      </c>
      <c r="Q2136" s="3" t="s">
        <v>8366</v>
      </c>
      <c r="R2136" s="3" t="s">
        <v>8367</v>
      </c>
      <c r="S2136" s="23">
        <f t="shared" si="200"/>
        <v>41361.886469907404</v>
      </c>
      <c r="T2136" s="23">
        <f t="shared" si="201"/>
        <v>41391.886469907404</v>
      </c>
      <c r="U2136" s="3">
        <f t="shared" si="202"/>
        <v>2013</v>
      </c>
      <c r="V2136" s="25">
        <f t="shared" si="203"/>
        <v>41361.886469907404</v>
      </c>
    </row>
    <row r="2137" spans="1:22" ht="48" x14ac:dyDescent="0.2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3">
        <f t="shared" si="198"/>
        <v>9.56</v>
      </c>
      <c r="P2137" s="3">
        <f t="shared" si="199"/>
        <v>21.73</v>
      </c>
      <c r="Q2137" s="3" t="s">
        <v>8366</v>
      </c>
      <c r="R2137" s="3" t="s">
        <v>8367</v>
      </c>
      <c r="S2137" s="23">
        <f t="shared" si="200"/>
        <v>41156.963344907403</v>
      </c>
      <c r="T2137" s="23">
        <f t="shared" si="201"/>
        <v>41186.963344907403</v>
      </c>
      <c r="U2137" s="3">
        <f t="shared" si="202"/>
        <v>2012</v>
      </c>
      <c r="V2137" s="25">
        <f t="shared" si="203"/>
        <v>41156.963344907403</v>
      </c>
    </row>
    <row r="2138" spans="1:22" ht="48" x14ac:dyDescent="0.2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3">
        <f t="shared" si="198"/>
        <v>0.06</v>
      </c>
      <c r="P2138" s="3">
        <f t="shared" si="199"/>
        <v>11.92</v>
      </c>
      <c r="Q2138" s="3" t="s">
        <v>8366</v>
      </c>
      <c r="R2138" s="3" t="s">
        <v>8367</v>
      </c>
      <c r="S2138" s="23">
        <f t="shared" si="200"/>
        <v>41536.509097222224</v>
      </c>
      <c r="T2138" s="23">
        <f t="shared" si="201"/>
        <v>41566.509097222224</v>
      </c>
      <c r="U2138" s="3">
        <f t="shared" si="202"/>
        <v>2013</v>
      </c>
      <c r="V2138" s="25">
        <f t="shared" si="203"/>
        <v>41536.509097222224</v>
      </c>
    </row>
    <row r="2139" spans="1:22" ht="48" x14ac:dyDescent="0.2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3">
        <f t="shared" si="198"/>
        <v>28.41</v>
      </c>
      <c r="P2139" s="3">
        <f t="shared" si="199"/>
        <v>26.6</v>
      </c>
      <c r="Q2139" s="3" t="s">
        <v>8366</v>
      </c>
      <c r="R2139" s="3" t="s">
        <v>8367</v>
      </c>
      <c r="S2139" s="23">
        <f t="shared" si="200"/>
        <v>41948.771168981482</v>
      </c>
      <c r="T2139" s="23">
        <f t="shared" si="201"/>
        <v>41978.771168981482</v>
      </c>
      <c r="U2139" s="3">
        <f t="shared" si="202"/>
        <v>2014</v>
      </c>
      <c r="V2139" s="25">
        <f t="shared" si="203"/>
        <v>41948.771168981482</v>
      </c>
    </row>
    <row r="2140" spans="1:22" ht="32" x14ac:dyDescent="0.2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3">
        <f t="shared" si="198"/>
        <v>12.8</v>
      </c>
      <c r="P2140" s="3">
        <f t="shared" si="199"/>
        <v>10.67</v>
      </c>
      <c r="Q2140" s="3" t="s">
        <v>8366</v>
      </c>
      <c r="R2140" s="3" t="s">
        <v>8367</v>
      </c>
      <c r="S2140" s="23">
        <f t="shared" si="200"/>
        <v>41557.013182870374</v>
      </c>
      <c r="T2140" s="23">
        <f t="shared" si="201"/>
        <v>41587.054849537039</v>
      </c>
      <c r="U2140" s="3">
        <f t="shared" si="202"/>
        <v>2013</v>
      </c>
      <c r="V2140" s="25">
        <f t="shared" si="203"/>
        <v>41557.013182870374</v>
      </c>
    </row>
    <row r="2141" spans="1:22" ht="64" x14ac:dyDescent="0.2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3">
        <f t="shared" si="198"/>
        <v>5.42</v>
      </c>
      <c r="P2141" s="3">
        <f t="shared" si="199"/>
        <v>29.04</v>
      </c>
      <c r="Q2141" s="3" t="s">
        <v>8366</v>
      </c>
      <c r="R2141" s="3" t="s">
        <v>8367</v>
      </c>
      <c r="S2141" s="23">
        <f t="shared" si="200"/>
        <v>42647.750092592592</v>
      </c>
      <c r="T2141" s="23">
        <f t="shared" si="201"/>
        <v>42677.750092592592</v>
      </c>
      <c r="U2141" s="3">
        <f t="shared" si="202"/>
        <v>2016</v>
      </c>
      <c r="V2141" s="25">
        <f t="shared" si="203"/>
        <v>42647.750092592592</v>
      </c>
    </row>
    <row r="2142" spans="1:22" ht="48" x14ac:dyDescent="0.2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3">
        <f t="shared" si="198"/>
        <v>0.11</v>
      </c>
      <c r="P2142" s="3">
        <f t="shared" si="199"/>
        <v>50.91</v>
      </c>
      <c r="Q2142" s="3" t="s">
        <v>8366</v>
      </c>
      <c r="R2142" s="3" t="s">
        <v>8367</v>
      </c>
      <c r="S2142" s="23">
        <f t="shared" si="200"/>
        <v>41255.833611111113</v>
      </c>
      <c r="T2142" s="23">
        <f t="shared" si="201"/>
        <v>41285.833611111113</v>
      </c>
      <c r="U2142" s="3">
        <f t="shared" si="202"/>
        <v>2012</v>
      </c>
      <c r="V2142" s="25">
        <f t="shared" si="203"/>
        <v>41255.833611111113</v>
      </c>
    </row>
    <row r="2143" spans="1:22" ht="64" x14ac:dyDescent="0.2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3">
        <f t="shared" si="198"/>
        <v>0</v>
      </c>
      <c r="P2143" s="3" t="e">
        <f t="shared" si="199"/>
        <v>#DIV/0!</v>
      </c>
      <c r="Q2143" s="3" t="s">
        <v>8366</v>
      </c>
      <c r="R2143" s="3" t="s">
        <v>8367</v>
      </c>
      <c r="S2143" s="23">
        <f t="shared" si="200"/>
        <v>41927.235636574071</v>
      </c>
      <c r="T2143" s="23">
        <f t="shared" si="201"/>
        <v>41957.277303240742</v>
      </c>
      <c r="U2143" s="3">
        <f t="shared" si="202"/>
        <v>2014</v>
      </c>
      <c r="V2143" s="25">
        <f t="shared" si="203"/>
        <v>41927.235636574071</v>
      </c>
    </row>
    <row r="2144" spans="1:22" ht="48" x14ac:dyDescent="0.2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3">
        <f t="shared" si="198"/>
        <v>5.72</v>
      </c>
      <c r="P2144" s="3">
        <f t="shared" si="199"/>
        <v>50.08</v>
      </c>
      <c r="Q2144" s="3" t="s">
        <v>8366</v>
      </c>
      <c r="R2144" s="3" t="s">
        <v>8367</v>
      </c>
      <c r="S2144" s="23">
        <f t="shared" si="200"/>
        <v>42340.701504629629</v>
      </c>
      <c r="T2144" s="23">
        <f t="shared" si="201"/>
        <v>42368.701504629629</v>
      </c>
      <c r="U2144" s="3">
        <f t="shared" si="202"/>
        <v>2015</v>
      </c>
      <c r="V2144" s="25">
        <f t="shared" si="203"/>
        <v>42340.701504629629</v>
      </c>
    </row>
    <row r="2145" spans="1:22" ht="48" x14ac:dyDescent="0.2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3">
        <f t="shared" si="198"/>
        <v>11.25</v>
      </c>
      <c r="P2145" s="3">
        <f t="shared" si="199"/>
        <v>45</v>
      </c>
      <c r="Q2145" s="3" t="s">
        <v>8366</v>
      </c>
      <c r="R2145" s="3" t="s">
        <v>8367</v>
      </c>
      <c r="S2145" s="23">
        <f t="shared" si="200"/>
        <v>40332.886712962965</v>
      </c>
      <c r="T2145" s="23">
        <f t="shared" si="201"/>
        <v>40380.791666666664</v>
      </c>
      <c r="U2145" s="3">
        <f t="shared" si="202"/>
        <v>2010</v>
      </c>
      <c r="V2145" s="25">
        <f t="shared" si="203"/>
        <v>40332.886712962965</v>
      </c>
    </row>
    <row r="2146" spans="1:22" ht="48" x14ac:dyDescent="0.2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3">
        <f t="shared" si="198"/>
        <v>1.71</v>
      </c>
      <c r="P2146" s="3">
        <f t="shared" si="199"/>
        <v>25.29</v>
      </c>
      <c r="Q2146" s="3" t="s">
        <v>8366</v>
      </c>
      <c r="R2146" s="3" t="s">
        <v>8367</v>
      </c>
      <c r="S2146" s="23">
        <f t="shared" si="200"/>
        <v>41499.546759259261</v>
      </c>
      <c r="T2146" s="23">
        <f t="shared" si="201"/>
        <v>41531.546759259261</v>
      </c>
      <c r="U2146" s="3">
        <f t="shared" si="202"/>
        <v>2013</v>
      </c>
      <c r="V2146" s="25">
        <f t="shared" si="203"/>
        <v>41499.546759259261</v>
      </c>
    </row>
    <row r="2147" spans="1:22" ht="48" x14ac:dyDescent="0.2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3">
        <f t="shared" si="198"/>
        <v>30.43</v>
      </c>
      <c r="P2147" s="3">
        <f t="shared" si="199"/>
        <v>51.29</v>
      </c>
      <c r="Q2147" s="3" t="s">
        <v>8366</v>
      </c>
      <c r="R2147" s="3" t="s">
        <v>8367</v>
      </c>
      <c r="S2147" s="23">
        <f t="shared" si="200"/>
        <v>41575.237430555557</v>
      </c>
      <c r="T2147" s="23">
        <f t="shared" si="201"/>
        <v>41605.279097222221</v>
      </c>
      <c r="U2147" s="3">
        <f t="shared" si="202"/>
        <v>2013</v>
      </c>
      <c r="V2147" s="25">
        <f t="shared" si="203"/>
        <v>41575.237430555557</v>
      </c>
    </row>
    <row r="2148" spans="1:22" ht="64" x14ac:dyDescent="0.2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3">
        <f t="shared" si="198"/>
        <v>0.02</v>
      </c>
      <c r="P2148" s="3">
        <f t="shared" si="199"/>
        <v>1</v>
      </c>
      <c r="Q2148" s="3" t="s">
        <v>8366</v>
      </c>
      <c r="R2148" s="3" t="s">
        <v>8367</v>
      </c>
      <c r="S2148" s="23">
        <f t="shared" si="200"/>
        <v>42397.679513888885</v>
      </c>
      <c r="T2148" s="23">
        <f t="shared" si="201"/>
        <v>42411.679513888885</v>
      </c>
      <c r="U2148" s="3">
        <f t="shared" si="202"/>
        <v>2016</v>
      </c>
      <c r="V2148" s="25">
        <f t="shared" si="203"/>
        <v>42397.679513888885</v>
      </c>
    </row>
    <row r="2149" spans="1:22" ht="18" x14ac:dyDescent="0.2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3">
        <f t="shared" si="198"/>
        <v>0.7</v>
      </c>
      <c r="P2149" s="3">
        <f t="shared" si="199"/>
        <v>49.38</v>
      </c>
      <c r="Q2149" s="3" t="s">
        <v>8366</v>
      </c>
      <c r="R2149" s="3" t="s">
        <v>8367</v>
      </c>
      <c r="S2149" s="23">
        <f t="shared" si="200"/>
        <v>41927.295694444445</v>
      </c>
      <c r="T2149" s="23">
        <f t="shared" si="201"/>
        <v>41959.337361111116</v>
      </c>
      <c r="U2149" s="3">
        <f t="shared" si="202"/>
        <v>2014</v>
      </c>
      <c r="V2149" s="25">
        <f t="shared" si="203"/>
        <v>41927.295694444445</v>
      </c>
    </row>
    <row r="2150" spans="1:22" ht="48" x14ac:dyDescent="0.2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3">
        <f t="shared" si="198"/>
        <v>2</v>
      </c>
      <c r="P2150" s="3">
        <f t="shared" si="199"/>
        <v>1</v>
      </c>
      <c r="Q2150" s="3" t="s">
        <v>8366</v>
      </c>
      <c r="R2150" s="3" t="s">
        <v>8367</v>
      </c>
      <c r="S2150" s="23">
        <f t="shared" si="200"/>
        <v>42066.733587962968</v>
      </c>
      <c r="T2150" s="23">
        <f t="shared" si="201"/>
        <v>42096.691921296297</v>
      </c>
      <c r="U2150" s="3">
        <f t="shared" si="202"/>
        <v>2015</v>
      </c>
      <c r="V2150" s="25">
        <f t="shared" si="203"/>
        <v>42066.733587962968</v>
      </c>
    </row>
    <row r="2151" spans="1:22" ht="64" x14ac:dyDescent="0.2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3">
        <f t="shared" si="198"/>
        <v>0</v>
      </c>
      <c r="P2151" s="3" t="e">
        <f t="shared" si="199"/>
        <v>#DIV/0!</v>
      </c>
      <c r="Q2151" s="3" t="s">
        <v>8366</v>
      </c>
      <c r="R2151" s="3" t="s">
        <v>8367</v>
      </c>
      <c r="S2151" s="23">
        <f t="shared" si="200"/>
        <v>40355.024953703702</v>
      </c>
      <c r="T2151" s="23">
        <f t="shared" si="201"/>
        <v>40390</v>
      </c>
      <c r="U2151" s="3">
        <f t="shared" si="202"/>
        <v>2010</v>
      </c>
      <c r="V2151" s="25">
        <f t="shared" si="203"/>
        <v>40355.024953703702</v>
      </c>
    </row>
    <row r="2152" spans="1:22" ht="18" x14ac:dyDescent="0.2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3">
        <f t="shared" si="198"/>
        <v>0.81</v>
      </c>
      <c r="P2152" s="3">
        <f t="shared" si="199"/>
        <v>101.25</v>
      </c>
      <c r="Q2152" s="3" t="s">
        <v>8366</v>
      </c>
      <c r="R2152" s="3" t="s">
        <v>8367</v>
      </c>
      <c r="S2152" s="23">
        <f t="shared" si="200"/>
        <v>42534.284710648149</v>
      </c>
      <c r="T2152" s="23">
        <f t="shared" si="201"/>
        <v>42564.284710648149</v>
      </c>
      <c r="U2152" s="3">
        <f t="shared" si="202"/>
        <v>2016</v>
      </c>
      <c r="V2152" s="25">
        <f t="shared" si="203"/>
        <v>42534.284710648149</v>
      </c>
    </row>
    <row r="2153" spans="1:22" ht="48" x14ac:dyDescent="0.2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3">
        <f t="shared" si="198"/>
        <v>0.26</v>
      </c>
      <c r="P2153" s="3">
        <f t="shared" si="199"/>
        <v>19.670000000000002</v>
      </c>
      <c r="Q2153" s="3" t="s">
        <v>8366</v>
      </c>
      <c r="R2153" s="3" t="s">
        <v>8367</v>
      </c>
      <c r="S2153" s="23">
        <f t="shared" si="200"/>
        <v>42520.847384259265</v>
      </c>
      <c r="T2153" s="23">
        <f t="shared" si="201"/>
        <v>42550.847384259265</v>
      </c>
      <c r="U2153" s="3">
        <f t="shared" si="202"/>
        <v>2016</v>
      </c>
      <c r="V2153" s="25">
        <f t="shared" si="203"/>
        <v>42520.847384259265</v>
      </c>
    </row>
    <row r="2154" spans="1:22" ht="48" x14ac:dyDescent="0.2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3">
        <f t="shared" si="198"/>
        <v>0.17</v>
      </c>
      <c r="P2154" s="3">
        <f t="shared" si="199"/>
        <v>12.5</v>
      </c>
      <c r="Q2154" s="3" t="s">
        <v>8366</v>
      </c>
      <c r="R2154" s="3" t="s">
        <v>8367</v>
      </c>
      <c r="S2154" s="23">
        <f t="shared" si="200"/>
        <v>41683.832280092596</v>
      </c>
      <c r="T2154" s="23">
        <f t="shared" si="201"/>
        <v>41713.790613425925</v>
      </c>
      <c r="U2154" s="3">
        <f t="shared" si="202"/>
        <v>2014</v>
      </c>
      <c r="V2154" s="25">
        <f t="shared" si="203"/>
        <v>41683.832280092596</v>
      </c>
    </row>
    <row r="2155" spans="1:22" ht="48" x14ac:dyDescent="0.2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3">
        <f t="shared" si="198"/>
        <v>0.01</v>
      </c>
      <c r="P2155" s="3">
        <f t="shared" si="199"/>
        <v>8.5</v>
      </c>
      <c r="Q2155" s="3" t="s">
        <v>8366</v>
      </c>
      <c r="R2155" s="3" t="s">
        <v>8367</v>
      </c>
      <c r="S2155" s="23">
        <f t="shared" si="200"/>
        <v>41974.911087962959</v>
      </c>
      <c r="T2155" s="23">
        <f t="shared" si="201"/>
        <v>42014.332638888889</v>
      </c>
      <c r="U2155" s="3">
        <f t="shared" si="202"/>
        <v>2014</v>
      </c>
      <c r="V2155" s="25">
        <f t="shared" si="203"/>
        <v>41974.911087962959</v>
      </c>
    </row>
    <row r="2156" spans="1:22" ht="32" x14ac:dyDescent="0.2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3">
        <f t="shared" si="198"/>
        <v>0.8</v>
      </c>
      <c r="P2156" s="3">
        <f t="shared" si="199"/>
        <v>1</v>
      </c>
      <c r="Q2156" s="3" t="s">
        <v>8366</v>
      </c>
      <c r="R2156" s="3" t="s">
        <v>8367</v>
      </c>
      <c r="S2156" s="23">
        <f t="shared" si="200"/>
        <v>41647.632256944446</v>
      </c>
      <c r="T2156" s="23">
        <f t="shared" si="201"/>
        <v>41667.632256944446</v>
      </c>
      <c r="U2156" s="3">
        <f t="shared" si="202"/>
        <v>2014</v>
      </c>
      <c r="V2156" s="25">
        <f t="shared" si="203"/>
        <v>41647.632256944446</v>
      </c>
    </row>
    <row r="2157" spans="1:22" ht="48" x14ac:dyDescent="0.2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3">
        <f t="shared" si="198"/>
        <v>2.2999999999999998</v>
      </c>
      <c r="P2157" s="3">
        <f t="shared" si="199"/>
        <v>23</v>
      </c>
      <c r="Q2157" s="3" t="s">
        <v>8366</v>
      </c>
      <c r="R2157" s="3" t="s">
        <v>8367</v>
      </c>
      <c r="S2157" s="23">
        <f t="shared" si="200"/>
        <v>42430.747511574074</v>
      </c>
      <c r="T2157" s="23">
        <f t="shared" si="201"/>
        <v>42460.70584490741</v>
      </c>
      <c r="U2157" s="3">
        <f t="shared" si="202"/>
        <v>2016</v>
      </c>
      <c r="V2157" s="25">
        <f t="shared" si="203"/>
        <v>42430.747511574074</v>
      </c>
    </row>
    <row r="2158" spans="1:22" ht="48" x14ac:dyDescent="0.2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3">
        <f t="shared" si="198"/>
        <v>2.67</v>
      </c>
      <c r="P2158" s="3">
        <f t="shared" si="199"/>
        <v>17.989999999999998</v>
      </c>
      <c r="Q2158" s="3" t="s">
        <v>8366</v>
      </c>
      <c r="R2158" s="3" t="s">
        <v>8367</v>
      </c>
      <c r="S2158" s="23">
        <f t="shared" si="200"/>
        <v>41488.85423611111</v>
      </c>
      <c r="T2158" s="23">
        <f t="shared" si="201"/>
        <v>41533.85423611111</v>
      </c>
      <c r="U2158" s="3">
        <f t="shared" si="202"/>
        <v>2013</v>
      </c>
      <c r="V2158" s="25">
        <f t="shared" si="203"/>
        <v>41488.85423611111</v>
      </c>
    </row>
    <row r="2159" spans="1:22" ht="32" x14ac:dyDescent="0.2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3">
        <f t="shared" si="198"/>
        <v>28.19</v>
      </c>
      <c r="P2159" s="3">
        <f t="shared" si="199"/>
        <v>370.95</v>
      </c>
      <c r="Q2159" s="3" t="s">
        <v>8366</v>
      </c>
      <c r="R2159" s="3" t="s">
        <v>8367</v>
      </c>
      <c r="S2159" s="23">
        <f t="shared" si="200"/>
        <v>42694.98128472222</v>
      </c>
      <c r="T2159" s="23">
        <f t="shared" si="201"/>
        <v>42727.332638888889</v>
      </c>
      <c r="U2159" s="3">
        <f t="shared" si="202"/>
        <v>2016</v>
      </c>
      <c r="V2159" s="25">
        <f t="shared" si="203"/>
        <v>42694.98128472222</v>
      </c>
    </row>
    <row r="2160" spans="1:22" ht="48" x14ac:dyDescent="0.2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3">
        <f t="shared" si="198"/>
        <v>6.59</v>
      </c>
      <c r="P2160" s="3">
        <f t="shared" si="199"/>
        <v>63.57</v>
      </c>
      <c r="Q2160" s="3" t="s">
        <v>8366</v>
      </c>
      <c r="R2160" s="3" t="s">
        <v>8367</v>
      </c>
      <c r="S2160" s="23">
        <f t="shared" si="200"/>
        <v>41264.853865740741</v>
      </c>
      <c r="T2160" s="23">
        <f t="shared" si="201"/>
        <v>41309.853865740741</v>
      </c>
      <c r="U2160" s="3">
        <f t="shared" si="202"/>
        <v>2012</v>
      </c>
      <c r="V2160" s="25">
        <f t="shared" si="203"/>
        <v>41264.853865740741</v>
      </c>
    </row>
    <row r="2161" spans="1:22" ht="64" x14ac:dyDescent="0.2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3">
        <f t="shared" si="198"/>
        <v>0.72</v>
      </c>
      <c r="P2161" s="3">
        <f t="shared" si="199"/>
        <v>13</v>
      </c>
      <c r="Q2161" s="3" t="s">
        <v>8366</v>
      </c>
      <c r="R2161" s="3" t="s">
        <v>8367</v>
      </c>
      <c r="S2161" s="23">
        <f t="shared" si="200"/>
        <v>40710.731180555551</v>
      </c>
      <c r="T2161" s="23">
        <f t="shared" si="201"/>
        <v>40740.731180555551</v>
      </c>
      <c r="U2161" s="3">
        <f t="shared" si="202"/>
        <v>2011</v>
      </c>
      <c r="V2161" s="25">
        <f t="shared" si="203"/>
        <v>40710.731180555551</v>
      </c>
    </row>
    <row r="2162" spans="1:22" ht="48" x14ac:dyDescent="0.2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3">
        <f t="shared" si="198"/>
        <v>0.85</v>
      </c>
      <c r="P2162" s="3">
        <f t="shared" si="199"/>
        <v>5.31</v>
      </c>
      <c r="Q2162" s="3" t="s">
        <v>8366</v>
      </c>
      <c r="R2162" s="3" t="s">
        <v>8367</v>
      </c>
      <c r="S2162" s="23">
        <f t="shared" si="200"/>
        <v>41018.711863425924</v>
      </c>
      <c r="T2162" s="23">
        <f t="shared" si="201"/>
        <v>41048.711863425924</v>
      </c>
      <c r="U2162" s="3">
        <f t="shared" si="202"/>
        <v>2012</v>
      </c>
      <c r="V2162" s="25">
        <f t="shared" si="203"/>
        <v>41018.711863425924</v>
      </c>
    </row>
    <row r="2163" spans="1:22" ht="32" x14ac:dyDescent="0.2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3">
        <f t="shared" si="198"/>
        <v>115.75</v>
      </c>
      <c r="P2163" s="3">
        <f t="shared" si="199"/>
        <v>35.619999999999997</v>
      </c>
      <c r="Q2163" s="3" t="s">
        <v>8366</v>
      </c>
      <c r="R2163" s="3" t="s">
        <v>8367</v>
      </c>
      <c r="S2163" s="23">
        <f t="shared" si="200"/>
        <v>42240.852534722217</v>
      </c>
      <c r="T2163" s="23">
        <f t="shared" si="201"/>
        <v>42270.852534722217</v>
      </c>
      <c r="U2163" s="3">
        <f t="shared" si="202"/>
        <v>2015</v>
      </c>
      <c r="V2163" s="25">
        <f t="shared" si="203"/>
        <v>42240.852534722217</v>
      </c>
    </row>
    <row r="2164" spans="1:22" ht="64" x14ac:dyDescent="0.2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3">
        <f t="shared" si="198"/>
        <v>112.27</v>
      </c>
      <c r="P2164" s="3">
        <f t="shared" si="199"/>
        <v>87.1</v>
      </c>
      <c r="Q2164" s="3" t="s">
        <v>8358</v>
      </c>
      <c r="R2164" s="3" t="s">
        <v>8359</v>
      </c>
      <c r="S2164" s="23">
        <f t="shared" si="200"/>
        <v>41813.766099537039</v>
      </c>
      <c r="T2164" s="23">
        <f t="shared" si="201"/>
        <v>41844.766099537039</v>
      </c>
      <c r="U2164" s="3">
        <f t="shared" si="202"/>
        <v>2014</v>
      </c>
      <c r="V2164" s="25">
        <f t="shared" si="203"/>
        <v>41813.766099537039</v>
      </c>
    </row>
    <row r="2165" spans="1:22" ht="48" x14ac:dyDescent="0.2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3">
        <f t="shared" si="198"/>
        <v>132.19999999999999</v>
      </c>
      <c r="P2165" s="3">
        <f t="shared" si="199"/>
        <v>75.11</v>
      </c>
      <c r="Q2165" s="3" t="s">
        <v>8358</v>
      </c>
      <c r="R2165" s="3" t="s">
        <v>8359</v>
      </c>
      <c r="S2165" s="23">
        <f t="shared" si="200"/>
        <v>42111.899537037039</v>
      </c>
      <c r="T2165" s="23">
        <f t="shared" si="201"/>
        <v>42163.159722222219</v>
      </c>
      <c r="U2165" s="3">
        <f t="shared" si="202"/>
        <v>2015</v>
      </c>
      <c r="V2165" s="25">
        <f t="shared" si="203"/>
        <v>42111.899537037039</v>
      </c>
    </row>
    <row r="2166" spans="1:22" ht="32" x14ac:dyDescent="0.2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3">
        <f t="shared" si="198"/>
        <v>102.64</v>
      </c>
      <c r="P2166" s="3">
        <f t="shared" si="199"/>
        <v>68.010000000000005</v>
      </c>
      <c r="Q2166" s="3" t="s">
        <v>8358</v>
      </c>
      <c r="R2166" s="3" t="s">
        <v>8359</v>
      </c>
      <c r="S2166" s="23">
        <f t="shared" si="200"/>
        <v>42515.71775462963</v>
      </c>
      <c r="T2166" s="23">
        <f t="shared" si="201"/>
        <v>42546.165972222225</v>
      </c>
      <c r="U2166" s="3">
        <f t="shared" si="202"/>
        <v>2016</v>
      </c>
      <c r="V2166" s="25">
        <f t="shared" si="203"/>
        <v>42515.71775462963</v>
      </c>
    </row>
    <row r="2167" spans="1:22" ht="64" x14ac:dyDescent="0.2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3">
        <f t="shared" si="198"/>
        <v>138.63999999999999</v>
      </c>
      <c r="P2167" s="3">
        <f t="shared" si="199"/>
        <v>29.62</v>
      </c>
      <c r="Q2167" s="3" t="s">
        <v>8358</v>
      </c>
      <c r="R2167" s="3" t="s">
        <v>8359</v>
      </c>
      <c r="S2167" s="23">
        <f t="shared" si="200"/>
        <v>42438.667071759264</v>
      </c>
      <c r="T2167" s="23">
        <f t="shared" si="201"/>
        <v>42468.625405092593</v>
      </c>
      <c r="U2167" s="3">
        <f t="shared" si="202"/>
        <v>2016</v>
      </c>
      <c r="V2167" s="25">
        <f t="shared" si="203"/>
        <v>42438.667071759264</v>
      </c>
    </row>
    <row r="2168" spans="1:22" ht="64" x14ac:dyDescent="0.2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3">
        <f t="shared" si="198"/>
        <v>146.6</v>
      </c>
      <c r="P2168" s="3">
        <f t="shared" si="199"/>
        <v>91.63</v>
      </c>
      <c r="Q2168" s="3" t="s">
        <v>8358</v>
      </c>
      <c r="R2168" s="3" t="s">
        <v>8359</v>
      </c>
      <c r="S2168" s="23">
        <f t="shared" si="200"/>
        <v>41933.838171296295</v>
      </c>
      <c r="T2168" s="23">
        <f t="shared" si="201"/>
        <v>41978.879837962959</v>
      </c>
      <c r="U2168" s="3">
        <f t="shared" si="202"/>
        <v>2014</v>
      </c>
      <c r="V2168" s="25">
        <f t="shared" si="203"/>
        <v>41933.838171296295</v>
      </c>
    </row>
    <row r="2169" spans="1:22" ht="32" x14ac:dyDescent="0.2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3">
        <f t="shared" si="198"/>
        <v>120</v>
      </c>
      <c r="P2169" s="3">
        <f t="shared" si="199"/>
        <v>22.5</v>
      </c>
      <c r="Q2169" s="3" t="s">
        <v>8358</v>
      </c>
      <c r="R2169" s="3" t="s">
        <v>8359</v>
      </c>
      <c r="S2169" s="23">
        <f t="shared" si="200"/>
        <v>41153.066400462965</v>
      </c>
      <c r="T2169" s="23">
        <f t="shared" si="201"/>
        <v>41167.066400462965</v>
      </c>
      <c r="U2169" s="3">
        <f t="shared" si="202"/>
        <v>2012</v>
      </c>
      <c r="V2169" s="25">
        <f t="shared" si="203"/>
        <v>41153.066400462965</v>
      </c>
    </row>
    <row r="2170" spans="1:22" ht="48" x14ac:dyDescent="0.2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3">
        <f t="shared" si="198"/>
        <v>121.58</v>
      </c>
      <c r="P2170" s="3">
        <f t="shared" si="199"/>
        <v>64.37</v>
      </c>
      <c r="Q2170" s="3" t="s">
        <v>8358</v>
      </c>
      <c r="R2170" s="3" t="s">
        <v>8359</v>
      </c>
      <c r="S2170" s="23">
        <f t="shared" si="200"/>
        <v>42745.600243055553</v>
      </c>
      <c r="T2170" s="23">
        <f t="shared" si="201"/>
        <v>42776.208333333328</v>
      </c>
      <c r="U2170" s="3">
        <f t="shared" si="202"/>
        <v>2017</v>
      </c>
      <c r="V2170" s="25">
        <f t="shared" si="203"/>
        <v>42745.600243055553</v>
      </c>
    </row>
    <row r="2171" spans="1:22" ht="64" x14ac:dyDescent="0.2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3">
        <f t="shared" si="198"/>
        <v>100</v>
      </c>
      <c r="P2171" s="3">
        <f t="shared" si="199"/>
        <v>21.86</v>
      </c>
      <c r="Q2171" s="3" t="s">
        <v>8358</v>
      </c>
      <c r="R2171" s="3" t="s">
        <v>8359</v>
      </c>
      <c r="S2171" s="23">
        <f t="shared" si="200"/>
        <v>42793.700821759259</v>
      </c>
      <c r="T2171" s="23">
        <f t="shared" si="201"/>
        <v>42796.700821759259</v>
      </c>
      <c r="U2171" s="3">
        <f t="shared" si="202"/>
        <v>2017</v>
      </c>
      <c r="V2171" s="25">
        <f t="shared" si="203"/>
        <v>42793.700821759259</v>
      </c>
    </row>
    <row r="2172" spans="1:22" ht="48" x14ac:dyDescent="0.2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3">
        <f t="shared" si="198"/>
        <v>180.86</v>
      </c>
      <c r="P2172" s="3">
        <f t="shared" si="199"/>
        <v>33.32</v>
      </c>
      <c r="Q2172" s="3" t="s">
        <v>8358</v>
      </c>
      <c r="R2172" s="3" t="s">
        <v>8359</v>
      </c>
      <c r="S2172" s="23">
        <f t="shared" si="200"/>
        <v>42198.750254629631</v>
      </c>
      <c r="T2172" s="23">
        <f t="shared" si="201"/>
        <v>42238.750254629631</v>
      </c>
      <c r="U2172" s="3">
        <f t="shared" si="202"/>
        <v>2015</v>
      </c>
      <c r="V2172" s="25">
        <f t="shared" si="203"/>
        <v>42198.750254629631</v>
      </c>
    </row>
    <row r="2173" spans="1:22" ht="48" x14ac:dyDescent="0.2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3">
        <f t="shared" si="198"/>
        <v>106.08</v>
      </c>
      <c r="P2173" s="3">
        <f t="shared" si="199"/>
        <v>90.28</v>
      </c>
      <c r="Q2173" s="3" t="s">
        <v>8358</v>
      </c>
      <c r="R2173" s="3" t="s">
        <v>8359</v>
      </c>
      <c r="S2173" s="23">
        <f t="shared" si="200"/>
        <v>42141.95711805555</v>
      </c>
      <c r="T2173" s="23">
        <f t="shared" si="201"/>
        <v>42177.208333333328</v>
      </c>
      <c r="U2173" s="3">
        <f t="shared" si="202"/>
        <v>2015</v>
      </c>
      <c r="V2173" s="25">
        <f t="shared" si="203"/>
        <v>42141.95711805555</v>
      </c>
    </row>
    <row r="2174" spans="1:22" ht="48" x14ac:dyDescent="0.2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3">
        <f t="shared" si="198"/>
        <v>100</v>
      </c>
      <c r="P2174" s="3">
        <f t="shared" si="199"/>
        <v>76.92</v>
      </c>
      <c r="Q2174" s="3" t="s">
        <v>8358</v>
      </c>
      <c r="R2174" s="3" t="s">
        <v>8359</v>
      </c>
      <c r="S2174" s="23">
        <f t="shared" si="200"/>
        <v>42082.580092592587</v>
      </c>
      <c r="T2174" s="23">
        <f t="shared" si="201"/>
        <v>42112.580092592587</v>
      </c>
      <c r="U2174" s="3">
        <f t="shared" si="202"/>
        <v>2015</v>
      </c>
      <c r="V2174" s="25">
        <f t="shared" si="203"/>
        <v>42082.580092592587</v>
      </c>
    </row>
    <row r="2175" spans="1:22" ht="48" x14ac:dyDescent="0.2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3">
        <f t="shared" si="198"/>
        <v>126.93</v>
      </c>
      <c r="P2175" s="3">
        <f t="shared" si="199"/>
        <v>59.23</v>
      </c>
      <c r="Q2175" s="3" t="s">
        <v>8358</v>
      </c>
      <c r="R2175" s="3" t="s">
        <v>8359</v>
      </c>
      <c r="S2175" s="23">
        <f t="shared" si="200"/>
        <v>41495.692627314813</v>
      </c>
      <c r="T2175" s="23">
        <f t="shared" si="201"/>
        <v>41527.165972222225</v>
      </c>
      <c r="U2175" s="3">
        <f t="shared" si="202"/>
        <v>2013</v>
      </c>
      <c r="V2175" s="25">
        <f t="shared" si="203"/>
        <v>41495.692627314813</v>
      </c>
    </row>
    <row r="2176" spans="1:22" ht="64" x14ac:dyDescent="0.2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3">
        <f t="shared" si="198"/>
        <v>102.98</v>
      </c>
      <c r="P2176" s="3">
        <f t="shared" si="199"/>
        <v>65.38</v>
      </c>
      <c r="Q2176" s="3" t="s">
        <v>8358</v>
      </c>
      <c r="R2176" s="3" t="s">
        <v>8359</v>
      </c>
      <c r="S2176" s="23">
        <f t="shared" si="200"/>
        <v>42465.542905092589</v>
      </c>
      <c r="T2176" s="23">
        <f t="shared" si="201"/>
        <v>42495.542905092589</v>
      </c>
      <c r="U2176" s="3">
        <f t="shared" si="202"/>
        <v>2016</v>
      </c>
      <c r="V2176" s="25">
        <f t="shared" si="203"/>
        <v>42465.542905092589</v>
      </c>
    </row>
    <row r="2177" spans="1:22" ht="48" x14ac:dyDescent="0.2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3">
        <f t="shared" si="198"/>
        <v>250</v>
      </c>
      <c r="P2177" s="3">
        <f t="shared" si="199"/>
        <v>67.31</v>
      </c>
      <c r="Q2177" s="3" t="s">
        <v>8358</v>
      </c>
      <c r="R2177" s="3" t="s">
        <v>8359</v>
      </c>
      <c r="S2177" s="23">
        <f t="shared" si="200"/>
        <v>42565.009097222224</v>
      </c>
      <c r="T2177" s="23">
        <f t="shared" si="201"/>
        <v>42572.009097222224</v>
      </c>
      <c r="U2177" s="3">
        <f t="shared" si="202"/>
        <v>2016</v>
      </c>
      <c r="V2177" s="25">
        <f t="shared" si="203"/>
        <v>42565.009097222224</v>
      </c>
    </row>
    <row r="2178" spans="1:22" ht="48" x14ac:dyDescent="0.2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3">
        <f t="shared" si="198"/>
        <v>126.02</v>
      </c>
      <c r="P2178" s="3">
        <f t="shared" si="199"/>
        <v>88.75</v>
      </c>
      <c r="Q2178" s="3" t="s">
        <v>8358</v>
      </c>
      <c r="R2178" s="3" t="s">
        <v>8359</v>
      </c>
      <c r="S2178" s="23">
        <f t="shared" si="200"/>
        <v>42096.633206018523</v>
      </c>
      <c r="T2178" s="23">
        <f t="shared" si="201"/>
        <v>42126.633206018523</v>
      </c>
      <c r="U2178" s="3">
        <f t="shared" si="202"/>
        <v>2015</v>
      </c>
      <c r="V2178" s="25">
        <f t="shared" si="203"/>
        <v>42096.633206018523</v>
      </c>
    </row>
    <row r="2179" spans="1:22" ht="80" x14ac:dyDescent="0.2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3">
        <f t="shared" ref="O2179:O2242" si="204">ROUND((E2179/D2179)*100,2)</f>
        <v>100.12</v>
      </c>
      <c r="P2179" s="3">
        <f t="shared" ref="P2179:P2242" si="205">ROUND(E2179/L2179,2)</f>
        <v>65.87</v>
      </c>
      <c r="Q2179" s="3" t="s">
        <v>8358</v>
      </c>
      <c r="R2179" s="3" t="s">
        <v>8359</v>
      </c>
      <c r="S2179" s="23">
        <f t="shared" ref="S2179:S2242" si="206">(((J2179/60)/60)/24)+DATE(1970,1,1)</f>
        <v>42502.250775462962</v>
      </c>
      <c r="T2179" s="23">
        <f t="shared" ref="T2179:T2242" si="207">(((I2179/60)/60)/24)+DATE(1970,1,1)</f>
        <v>42527.250775462962</v>
      </c>
      <c r="U2179" s="3">
        <f t="shared" ref="U2179:U2242" si="208">YEAR(S2179)</f>
        <v>2016</v>
      </c>
      <c r="V2179" s="25">
        <f t="shared" ref="V2179:V2242" si="209">S2179</f>
        <v>42502.250775462962</v>
      </c>
    </row>
    <row r="2180" spans="1:22" ht="48" x14ac:dyDescent="0.2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3">
        <f t="shared" si="204"/>
        <v>138.63999999999999</v>
      </c>
      <c r="P2180" s="3">
        <f t="shared" si="205"/>
        <v>40.35</v>
      </c>
      <c r="Q2180" s="3" t="s">
        <v>8358</v>
      </c>
      <c r="R2180" s="3" t="s">
        <v>8359</v>
      </c>
      <c r="S2180" s="23">
        <f t="shared" si="206"/>
        <v>42723.63653935185</v>
      </c>
      <c r="T2180" s="23">
        <f t="shared" si="207"/>
        <v>42753.63653935185</v>
      </c>
      <c r="U2180" s="3">
        <f t="shared" si="208"/>
        <v>2016</v>
      </c>
      <c r="V2180" s="25">
        <f t="shared" si="209"/>
        <v>42723.63653935185</v>
      </c>
    </row>
    <row r="2181" spans="1:22" ht="48" x14ac:dyDescent="0.2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3">
        <f t="shared" si="204"/>
        <v>161.4</v>
      </c>
      <c r="P2181" s="3">
        <f t="shared" si="205"/>
        <v>76.86</v>
      </c>
      <c r="Q2181" s="3" t="s">
        <v>8358</v>
      </c>
      <c r="R2181" s="3" t="s">
        <v>8359</v>
      </c>
      <c r="S2181" s="23">
        <f t="shared" si="206"/>
        <v>42075.171203703707</v>
      </c>
      <c r="T2181" s="23">
        <f t="shared" si="207"/>
        <v>42105.171203703707</v>
      </c>
      <c r="U2181" s="3">
        <f t="shared" si="208"/>
        <v>2015</v>
      </c>
      <c r="V2181" s="25">
        <f t="shared" si="209"/>
        <v>42075.171203703707</v>
      </c>
    </row>
    <row r="2182" spans="1:22" ht="48" x14ac:dyDescent="0.2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3">
        <f t="shared" si="204"/>
        <v>107.18</v>
      </c>
      <c r="P2182" s="3">
        <f t="shared" si="205"/>
        <v>68.709999999999994</v>
      </c>
      <c r="Q2182" s="3" t="s">
        <v>8358</v>
      </c>
      <c r="R2182" s="3" t="s">
        <v>8359</v>
      </c>
      <c r="S2182" s="23">
        <f t="shared" si="206"/>
        <v>42279.669768518521</v>
      </c>
      <c r="T2182" s="23">
        <f t="shared" si="207"/>
        <v>42321.711435185185</v>
      </c>
      <c r="U2182" s="3">
        <f t="shared" si="208"/>
        <v>2015</v>
      </c>
      <c r="V2182" s="25">
        <f t="shared" si="209"/>
        <v>42279.669768518521</v>
      </c>
    </row>
    <row r="2183" spans="1:22" ht="64" x14ac:dyDescent="0.2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3">
        <f t="shared" si="204"/>
        <v>153.1</v>
      </c>
      <c r="P2183" s="3">
        <f t="shared" si="205"/>
        <v>57.77</v>
      </c>
      <c r="Q2183" s="3" t="s">
        <v>8358</v>
      </c>
      <c r="R2183" s="3" t="s">
        <v>8359</v>
      </c>
      <c r="S2183" s="23">
        <f t="shared" si="206"/>
        <v>42773.005243055552</v>
      </c>
      <c r="T2183" s="23">
        <f t="shared" si="207"/>
        <v>42787.005243055552</v>
      </c>
      <c r="U2183" s="3">
        <f t="shared" si="208"/>
        <v>2017</v>
      </c>
      <c r="V2183" s="25">
        <f t="shared" si="209"/>
        <v>42773.005243055552</v>
      </c>
    </row>
    <row r="2184" spans="1:22" ht="48" x14ac:dyDescent="0.2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3">
        <f t="shared" si="204"/>
        <v>524.16999999999996</v>
      </c>
      <c r="P2184" s="3">
        <f t="shared" si="205"/>
        <v>44.17</v>
      </c>
      <c r="Q2184" s="3" t="s">
        <v>8366</v>
      </c>
      <c r="R2184" s="3" t="s">
        <v>8384</v>
      </c>
      <c r="S2184" s="23">
        <f t="shared" si="206"/>
        <v>41879.900752314818</v>
      </c>
      <c r="T2184" s="23">
        <f t="shared" si="207"/>
        <v>41914.900752314818</v>
      </c>
      <c r="U2184" s="3">
        <f t="shared" si="208"/>
        <v>2014</v>
      </c>
      <c r="V2184" s="25">
        <f t="shared" si="209"/>
        <v>41879.900752314818</v>
      </c>
    </row>
    <row r="2185" spans="1:22" ht="48" x14ac:dyDescent="0.2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3">
        <f t="shared" si="204"/>
        <v>489.28</v>
      </c>
      <c r="P2185" s="3">
        <f t="shared" si="205"/>
        <v>31.57</v>
      </c>
      <c r="Q2185" s="3" t="s">
        <v>8366</v>
      </c>
      <c r="R2185" s="3" t="s">
        <v>8384</v>
      </c>
      <c r="S2185" s="23">
        <f t="shared" si="206"/>
        <v>42745.365474537044</v>
      </c>
      <c r="T2185" s="23">
        <f t="shared" si="207"/>
        <v>42775.208333333328</v>
      </c>
      <c r="U2185" s="3">
        <f t="shared" si="208"/>
        <v>2017</v>
      </c>
      <c r="V2185" s="25">
        <f t="shared" si="209"/>
        <v>42745.365474537044</v>
      </c>
    </row>
    <row r="2186" spans="1:22" ht="64" x14ac:dyDescent="0.2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3">
        <f t="shared" si="204"/>
        <v>284.74</v>
      </c>
      <c r="P2186" s="3">
        <f t="shared" si="205"/>
        <v>107.05</v>
      </c>
      <c r="Q2186" s="3" t="s">
        <v>8366</v>
      </c>
      <c r="R2186" s="3" t="s">
        <v>8384</v>
      </c>
      <c r="S2186" s="23">
        <f t="shared" si="206"/>
        <v>42380.690289351856</v>
      </c>
      <c r="T2186" s="23">
        <f t="shared" si="207"/>
        <v>42394.666666666672</v>
      </c>
      <c r="U2186" s="3">
        <f t="shared" si="208"/>
        <v>2016</v>
      </c>
      <c r="V2186" s="25">
        <f t="shared" si="209"/>
        <v>42380.690289351856</v>
      </c>
    </row>
    <row r="2187" spans="1:22" ht="48" x14ac:dyDescent="0.2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3">
        <f t="shared" si="204"/>
        <v>1856.97</v>
      </c>
      <c r="P2187" s="3">
        <f t="shared" si="205"/>
        <v>149.03</v>
      </c>
      <c r="Q2187" s="3" t="s">
        <v>8366</v>
      </c>
      <c r="R2187" s="3" t="s">
        <v>8384</v>
      </c>
      <c r="S2187" s="23">
        <f t="shared" si="206"/>
        <v>41319.349988425929</v>
      </c>
      <c r="T2187" s="23">
        <f t="shared" si="207"/>
        <v>41359.349988425929</v>
      </c>
      <c r="U2187" s="3">
        <f t="shared" si="208"/>
        <v>2013</v>
      </c>
      <c r="V2187" s="25">
        <f t="shared" si="209"/>
        <v>41319.349988425929</v>
      </c>
    </row>
    <row r="2188" spans="1:22" ht="48" x14ac:dyDescent="0.2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3">
        <f t="shared" si="204"/>
        <v>109.68</v>
      </c>
      <c r="P2188" s="3">
        <f t="shared" si="205"/>
        <v>55.96</v>
      </c>
      <c r="Q2188" s="3" t="s">
        <v>8366</v>
      </c>
      <c r="R2188" s="3" t="s">
        <v>8384</v>
      </c>
      <c r="S2188" s="23">
        <f t="shared" si="206"/>
        <v>42583.615081018521</v>
      </c>
      <c r="T2188" s="23">
        <f t="shared" si="207"/>
        <v>42620.083333333328</v>
      </c>
      <c r="U2188" s="3">
        <f t="shared" si="208"/>
        <v>2016</v>
      </c>
      <c r="V2188" s="25">
        <f t="shared" si="209"/>
        <v>42583.615081018521</v>
      </c>
    </row>
    <row r="2189" spans="1:22" ht="48" x14ac:dyDescent="0.2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3">
        <f t="shared" si="204"/>
        <v>1014.64</v>
      </c>
      <c r="P2189" s="3">
        <f t="shared" si="205"/>
        <v>56.97</v>
      </c>
      <c r="Q2189" s="3" t="s">
        <v>8366</v>
      </c>
      <c r="R2189" s="3" t="s">
        <v>8384</v>
      </c>
      <c r="S2189" s="23">
        <f t="shared" si="206"/>
        <v>42068.209097222221</v>
      </c>
      <c r="T2189" s="23">
        <f t="shared" si="207"/>
        <v>42097.165972222225</v>
      </c>
      <c r="U2189" s="3">
        <f t="shared" si="208"/>
        <v>2015</v>
      </c>
      <c r="V2189" s="25">
        <f t="shared" si="209"/>
        <v>42068.209097222221</v>
      </c>
    </row>
    <row r="2190" spans="1:22" ht="48" x14ac:dyDescent="0.2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3">
        <f t="shared" si="204"/>
        <v>412.18</v>
      </c>
      <c r="P2190" s="3">
        <f t="shared" si="205"/>
        <v>44.06</v>
      </c>
      <c r="Q2190" s="3" t="s">
        <v>8366</v>
      </c>
      <c r="R2190" s="3" t="s">
        <v>8384</v>
      </c>
      <c r="S2190" s="23">
        <f t="shared" si="206"/>
        <v>42633.586122685185</v>
      </c>
      <c r="T2190" s="23">
        <f t="shared" si="207"/>
        <v>42668.708333333328</v>
      </c>
      <c r="U2190" s="3">
        <f t="shared" si="208"/>
        <v>2016</v>
      </c>
      <c r="V2190" s="25">
        <f t="shared" si="209"/>
        <v>42633.586122685185</v>
      </c>
    </row>
    <row r="2191" spans="1:22" ht="48" x14ac:dyDescent="0.2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3">
        <f t="shared" si="204"/>
        <v>503.25</v>
      </c>
      <c r="P2191" s="3">
        <f t="shared" si="205"/>
        <v>68.63</v>
      </c>
      <c r="Q2191" s="3" t="s">
        <v>8366</v>
      </c>
      <c r="R2191" s="3" t="s">
        <v>8384</v>
      </c>
      <c r="S2191" s="23">
        <f t="shared" si="206"/>
        <v>42467.788194444445</v>
      </c>
      <c r="T2191" s="23">
        <f t="shared" si="207"/>
        <v>42481.916666666672</v>
      </c>
      <c r="U2191" s="3">
        <f t="shared" si="208"/>
        <v>2016</v>
      </c>
      <c r="V2191" s="25">
        <f t="shared" si="209"/>
        <v>42467.788194444445</v>
      </c>
    </row>
    <row r="2192" spans="1:22" ht="48" x14ac:dyDescent="0.2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3">
        <f t="shared" si="204"/>
        <v>184.61</v>
      </c>
      <c r="P2192" s="3">
        <f t="shared" si="205"/>
        <v>65.319999999999993</v>
      </c>
      <c r="Q2192" s="3" t="s">
        <v>8366</v>
      </c>
      <c r="R2192" s="3" t="s">
        <v>8384</v>
      </c>
      <c r="S2192" s="23">
        <f t="shared" si="206"/>
        <v>42417.625046296293</v>
      </c>
      <c r="T2192" s="23">
        <f t="shared" si="207"/>
        <v>42452.290972222225</v>
      </c>
      <c r="U2192" s="3">
        <f t="shared" si="208"/>
        <v>2016</v>
      </c>
      <c r="V2192" s="25">
        <f t="shared" si="209"/>
        <v>42417.625046296293</v>
      </c>
    </row>
    <row r="2193" spans="1:22" ht="64" x14ac:dyDescent="0.2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3">
        <f t="shared" si="204"/>
        <v>119.73</v>
      </c>
      <c r="P2193" s="3">
        <f t="shared" si="205"/>
        <v>35.92</v>
      </c>
      <c r="Q2193" s="3" t="s">
        <v>8366</v>
      </c>
      <c r="R2193" s="3" t="s">
        <v>8384</v>
      </c>
      <c r="S2193" s="23">
        <f t="shared" si="206"/>
        <v>42768.833645833336</v>
      </c>
      <c r="T2193" s="23">
        <f t="shared" si="207"/>
        <v>42780.833645833336</v>
      </c>
      <c r="U2193" s="3">
        <f t="shared" si="208"/>
        <v>2017</v>
      </c>
      <c r="V2193" s="25">
        <f t="shared" si="209"/>
        <v>42768.833645833336</v>
      </c>
    </row>
    <row r="2194" spans="1:22" ht="64" x14ac:dyDescent="0.2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3">
        <f t="shared" si="204"/>
        <v>1081.24</v>
      </c>
      <c r="P2194" s="3">
        <f t="shared" si="205"/>
        <v>40.07</v>
      </c>
      <c r="Q2194" s="3" t="s">
        <v>8366</v>
      </c>
      <c r="R2194" s="3" t="s">
        <v>8384</v>
      </c>
      <c r="S2194" s="23">
        <f t="shared" si="206"/>
        <v>42691.8512037037</v>
      </c>
      <c r="T2194" s="23">
        <f t="shared" si="207"/>
        <v>42719.958333333328</v>
      </c>
      <c r="U2194" s="3">
        <f t="shared" si="208"/>
        <v>2016</v>
      </c>
      <c r="V2194" s="25">
        <f t="shared" si="209"/>
        <v>42691.8512037037</v>
      </c>
    </row>
    <row r="2195" spans="1:22" ht="64" x14ac:dyDescent="0.2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3">
        <f t="shared" si="204"/>
        <v>452.37</v>
      </c>
      <c r="P2195" s="3">
        <f t="shared" si="205"/>
        <v>75.650000000000006</v>
      </c>
      <c r="Q2195" s="3" t="s">
        <v>8366</v>
      </c>
      <c r="R2195" s="3" t="s">
        <v>8384</v>
      </c>
      <c r="S2195" s="23">
        <f t="shared" si="206"/>
        <v>42664.405925925923</v>
      </c>
      <c r="T2195" s="23">
        <f t="shared" si="207"/>
        <v>42695.207638888889</v>
      </c>
      <c r="U2195" s="3">
        <f t="shared" si="208"/>
        <v>2016</v>
      </c>
      <c r="V2195" s="25">
        <f t="shared" si="209"/>
        <v>42664.405925925923</v>
      </c>
    </row>
    <row r="2196" spans="1:22" ht="64" x14ac:dyDescent="0.2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3">
        <f t="shared" si="204"/>
        <v>537.37</v>
      </c>
      <c r="P2196" s="3">
        <f t="shared" si="205"/>
        <v>61.2</v>
      </c>
      <c r="Q2196" s="3" t="s">
        <v>8366</v>
      </c>
      <c r="R2196" s="3" t="s">
        <v>8384</v>
      </c>
      <c r="S2196" s="23">
        <f t="shared" si="206"/>
        <v>42425.757986111115</v>
      </c>
      <c r="T2196" s="23">
        <f t="shared" si="207"/>
        <v>42455.716319444444</v>
      </c>
      <c r="U2196" s="3">
        <f t="shared" si="208"/>
        <v>2016</v>
      </c>
      <c r="V2196" s="25">
        <f t="shared" si="209"/>
        <v>42425.757986111115</v>
      </c>
    </row>
    <row r="2197" spans="1:22" ht="32" x14ac:dyDescent="0.2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3">
        <f t="shared" si="204"/>
        <v>120.33</v>
      </c>
      <c r="P2197" s="3">
        <f t="shared" si="205"/>
        <v>48.13</v>
      </c>
      <c r="Q2197" s="3" t="s">
        <v>8366</v>
      </c>
      <c r="R2197" s="3" t="s">
        <v>8384</v>
      </c>
      <c r="S2197" s="23">
        <f t="shared" si="206"/>
        <v>42197.771990740745</v>
      </c>
      <c r="T2197" s="23">
        <f t="shared" si="207"/>
        <v>42227.771990740745</v>
      </c>
      <c r="U2197" s="3">
        <f t="shared" si="208"/>
        <v>2015</v>
      </c>
      <c r="V2197" s="25">
        <f t="shared" si="209"/>
        <v>42197.771990740745</v>
      </c>
    </row>
    <row r="2198" spans="1:22" ht="32" x14ac:dyDescent="0.2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3">
        <f t="shared" si="204"/>
        <v>113.84</v>
      </c>
      <c r="P2198" s="3">
        <f t="shared" si="205"/>
        <v>68.11</v>
      </c>
      <c r="Q2198" s="3" t="s">
        <v>8366</v>
      </c>
      <c r="R2198" s="3" t="s">
        <v>8384</v>
      </c>
      <c r="S2198" s="23">
        <f t="shared" si="206"/>
        <v>42675.487291666665</v>
      </c>
      <c r="T2198" s="23">
        <f t="shared" si="207"/>
        <v>42706.291666666672</v>
      </c>
      <c r="U2198" s="3">
        <f t="shared" si="208"/>
        <v>2016</v>
      </c>
      <c r="V2198" s="25">
        <f t="shared" si="209"/>
        <v>42675.487291666665</v>
      </c>
    </row>
    <row r="2199" spans="1:22" ht="48" x14ac:dyDescent="0.2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3">
        <f t="shared" si="204"/>
        <v>951.03</v>
      </c>
      <c r="P2199" s="3">
        <f t="shared" si="205"/>
        <v>65.89</v>
      </c>
      <c r="Q2199" s="3" t="s">
        <v>8366</v>
      </c>
      <c r="R2199" s="3" t="s">
        <v>8384</v>
      </c>
      <c r="S2199" s="23">
        <f t="shared" si="206"/>
        <v>42033.584016203706</v>
      </c>
      <c r="T2199" s="23">
        <f t="shared" si="207"/>
        <v>42063.584016203706</v>
      </c>
      <c r="U2199" s="3">
        <f t="shared" si="208"/>
        <v>2015</v>
      </c>
      <c r="V2199" s="25">
        <f t="shared" si="209"/>
        <v>42033.584016203706</v>
      </c>
    </row>
    <row r="2200" spans="1:22" ht="48" x14ac:dyDescent="0.2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3">
        <f t="shared" si="204"/>
        <v>132.88999999999999</v>
      </c>
      <c r="P2200" s="3">
        <f t="shared" si="205"/>
        <v>81.650000000000006</v>
      </c>
      <c r="Q2200" s="3" t="s">
        <v>8366</v>
      </c>
      <c r="R2200" s="3" t="s">
        <v>8384</v>
      </c>
      <c r="S2200" s="23">
        <f t="shared" si="206"/>
        <v>42292.513888888891</v>
      </c>
      <c r="T2200" s="23">
        <f t="shared" si="207"/>
        <v>42322.555555555555</v>
      </c>
      <c r="U2200" s="3">
        <f t="shared" si="208"/>
        <v>2015</v>
      </c>
      <c r="V2200" s="25">
        <f t="shared" si="209"/>
        <v>42292.513888888891</v>
      </c>
    </row>
    <row r="2201" spans="1:22" ht="32" x14ac:dyDescent="0.2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3">
        <f t="shared" si="204"/>
        <v>146.97999999999999</v>
      </c>
      <c r="P2201" s="3">
        <f t="shared" si="205"/>
        <v>52.7</v>
      </c>
      <c r="Q2201" s="3" t="s">
        <v>8366</v>
      </c>
      <c r="R2201" s="3" t="s">
        <v>8384</v>
      </c>
      <c r="S2201" s="23">
        <f t="shared" si="206"/>
        <v>42262.416643518518</v>
      </c>
      <c r="T2201" s="23">
        <f t="shared" si="207"/>
        <v>42292.416643518518</v>
      </c>
      <c r="U2201" s="3">
        <f t="shared" si="208"/>
        <v>2015</v>
      </c>
      <c r="V2201" s="25">
        <f t="shared" si="209"/>
        <v>42262.416643518518</v>
      </c>
    </row>
    <row r="2202" spans="1:22" ht="48" x14ac:dyDescent="0.2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3">
        <f t="shared" si="204"/>
        <v>542.15</v>
      </c>
      <c r="P2202" s="3">
        <f t="shared" si="205"/>
        <v>41.23</v>
      </c>
      <c r="Q2202" s="3" t="s">
        <v>8366</v>
      </c>
      <c r="R2202" s="3" t="s">
        <v>8384</v>
      </c>
      <c r="S2202" s="23">
        <f t="shared" si="206"/>
        <v>42163.625787037032</v>
      </c>
      <c r="T2202" s="23">
        <f t="shared" si="207"/>
        <v>42191.125</v>
      </c>
      <c r="U2202" s="3">
        <f t="shared" si="208"/>
        <v>2015</v>
      </c>
      <c r="V2202" s="25">
        <f t="shared" si="209"/>
        <v>42163.625787037032</v>
      </c>
    </row>
    <row r="2203" spans="1:22" ht="48" x14ac:dyDescent="0.2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3">
        <f t="shared" si="204"/>
        <v>382.72</v>
      </c>
      <c r="P2203" s="3">
        <f t="shared" si="205"/>
        <v>15.04</v>
      </c>
      <c r="Q2203" s="3" t="s">
        <v>8366</v>
      </c>
      <c r="R2203" s="3" t="s">
        <v>8384</v>
      </c>
      <c r="S2203" s="23">
        <f t="shared" si="206"/>
        <v>41276.846817129634</v>
      </c>
      <c r="T2203" s="23">
        <f t="shared" si="207"/>
        <v>41290.846817129634</v>
      </c>
      <c r="U2203" s="3">
        <f t="shared" si="208"/>
        <v>2013</v>
      </c>
      <c r="V2203" s="25">
        <f t="shared" si="209"/>
        <v>41276.846817129634</v>
      </c>
    </row>
    <row r="2204" spans="1:22" ht="32" x14ac:dyDescent="0.2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3">
        <f t="shared" si="204"/>
        <v>704.18</v>
      </c>
      <c r="P2204" s="3">
        <f t="shared" si="205"/>
        <v>39.07</v>
      </c>
      <c r="Q2204" s="3" t="s">
        <v>8358</v>
      </c>
      <c r="R2204" s="3" t="s">
        <v>8363</v>
      </c>
      <c r="S2204" s="23">
        <f t="shared" si="206"/>
        <v>41184.849166666667</v>
      </c>
      <c r="T2204" s="23">
        <f t="shared" si="207"/>
        <v>41214.849166666667</v>
      </c>
      <c r="U2204" s="3">
        <f t="shared" si="208"/>
        <v>2012</v>
      </c>
      <c r="V2204" s="25">
        <f t="shared" si="209"/>
        <v>41184.849166666667</v>
      </c>
    </row>
    <row r="2205" spans="1:22" ht="48" x14ac:dyDescent="0.2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3">
        <f t="shared" si="204"/>
        <v>109.55</v>
      </c>
      <c r="P2205" s="3">
        <f t="shared" si="205"/>
        <v>43.82</v>
      </c>
      <c r="Q2205" s="3" t="s">
        <v>8358</v>
      </c>
      <c r="R2205" s="3" t="s">
        <v>8363</v>
      </c>
      <c r="S2205" s="23">
        <f t="shared" si="206"/>
        <v>42241.85974537037</v>
      </c>
      <c r="T2205" s="23">
        <f t="shared" si="207"/>
        <v>42271.85974537037</v>
      </c>
      <c r="U2205" s="3">
        <f t="shared" si="208"/>
        <v>2015</v>
      </c>
      <c r="V2205" s="25">
        <f t="shared" si="209"/>
        <v>42241.85974537037</v>
      </c>
    </row>
    <row r="2206" spans="1:22" ht="48" x14ac:dyDescent="0.2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3">
        <f t="shared" si="204"/>
        <v>132.87</v>
      </c>
      <c r="P2206" s="3">
        <f t="shared" si="205"/>
        <v>27.3</v>
      </c>
      <c r="Q2206" s="3" t="s">
        <v>8358</v>
      </c>
      <c r="R2206" s="3" t="s">
        <v>8363</v>
      </c>
      <c r="S2206" s="23">
        <f t="shared" si="206"/>
        <v>41312.311562499999</v>
      </c>
      <c r="T2206" s="23">
        <f t="shared" si="207"/>
        <v>41342.311562499999</v>
      </c>
      <c r="U2206" s="3">
        <f t="shared" si="208"/>
        <v>2013</v>
      </c>
      <c r="V2206" s="25">
        <f t="shared" si="209"/>
        <v>41312.311562499999</v>
      </c>
    </row>
    <row r="2207" spans="1:22" ht="48" x14ac:dyDescent="0.2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3">
        <f t="shared" si="204"/>
        <v>152</v>
      </c>
      <c r="P2207" s="3">
        <f t="shared" si="205"/>
        <v>42.22</v>
      </c>
      <c r="Q2207" s="3" t="s">
        <v>8358</v>
      </c>
      <c r="R2207" s="3" t="s">
        <v>8363</v>
      </c>
      <c r="S2207" s="23">
        <f t="shared" si="206"/>
        <v>41031.82163194444</v>
      </c>
      <c r="T2207" s="23">
        <f t="shared" si="207"/>
        <v>41061.82163194444</v>
      </c>
      <c r="U2207" s="3">
        <f t="shared" si="208"/>
        <v>2012</v>
      </c>
      <c r="V2207" s="25">
        <f t="shared" si="209"/>
        <v>41031.82163194444</v>
      </c>
    </row>
    <row r="2208" spans="1:22" ht="48" x14ac:dyDescent="0.2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3">
        <f t="shared" si="204"/>
        <v>102.73</v>
      </c>
      <c r="P2208" s="3">
        <f t="shared" si="205"/>
        <v>33.24</v>
      </c>
      <c r="Q2208" s="3" t="s">
        <v>8358</v>
      </c>
      <c r="R2208" s="3" t="s">
        <v>8363</v>
      </c>
      <c r="S2208" s="23">
        <f t="shared" si="206"/>
        <v>40997.257222222222</v>
      </c>
      <c r="T2208" s="23">
        <f t="shared" si="207"/>
        <v>41015.257222222222</v>
      </c>
      <c r="U2208" s="3">
        <f t="shared" si="208"/>
        <v>2012</v>
      </c>
      <c r="V2208" s="25">
        <f t="shared" si="209"/>
        <v>40997.257222222222</v>
      </c>
    </row>
    <row r="2209" spans="1:22" ht="48" x14ac:dyDescent="0.2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3">
        <f t="shared" si="204"/>
        <v>100</v>
      </c>
      <c r="P2209" s="3">
        <f t="shared" si="205"/>
        <v>285.70999999999998</v>
      </c>
      <c r="Q2209" s="3" t="s">
        <v>8358</v>
      </c>
      <c r="R2209" s="3" t="s">
        <v>8363</v>
      </c>
      <c r="S2209" s="23">
        <f t="shared" si="206"/>
        <v>41564.194131944445</v>
      </c>
      <c r="T2209" s="23">
        <f t="shared" si="207"/>
        <v>41594.235798611109</v>
      </c>
      <c r="U2209" s="3">
        <f t="shared" si="208"/>
        <v>2013</v>
      </c>
      <c r="V2209" s="25">
        <f t="shared" si="209"/>
        <v>41564.194131944445</v>
      </c>
    </row>
    <row r="2210" spans="1:22" ht="48" x14ac:dyDescent="0.2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3">
        <f t="shared" si="204"/>
        <v>101.6</v>
      </c>
      <c r="P2210" s="3">
        <f t="shared" si="205"/>
        <v>42.33</v>
      </c>
      <c r="Q2210" s="3" t="s">
        <v>8358</v>
      </c>
      <c r="R2210" s="3" t="s">
        <v>8363</v>
      </c>
      <c r="S2210" s="23">
        <f t="shared" si="206"/>
        <v>40946.882245370369</v>
      </c>
      <c r="T2210" s="23">
        <f t="shared" si="207"/>
        <v>41006.166666666664</v>
      </c>
      <c r="U2210" s="3">
        <f t="shared" si="208"/>
        <v>2012</v>
      </c>
      <c r="V2210" s="25">
        <f t="shared" si="209"/>
        <v>40946.882245370369</v>
      </c>
    </row>
    <row r="2211" spans="1:22" ht="32" x14ac:dyDescent="0.2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3">
        <f t="shared" si="204"/>
        <v>150.80000000000001</v>
      </c>
      <c r="P2211" s="3">
        <f t="shared" si="205"/>
        <v>50.27</v>
      </c>
      <c r="Q2211" s="3" t="s">
        <v>8358</v>
      </c>
      <c r="R2211" s="3" t="s">
        <v>8363</v>
      </c>
      <c r="S2211" s="23">
        <f t="shared" si="206"/>
        <v>41732.479675925926</v>
      </c>
      <c r="T2211" s="23">
        <f t="shared" si="207"/>
        <v>41743.958333333336</v>
      </c>
      <c r="U2211" s="3">
        <f t="shared" si="208"/>
        <v>2014</v>
      </c>
      <c r="V2211" s="25">
        <f t="shared" si="209"/>
        <v>41732.479675925926</v>
      </c>
    </row>
    <row r="2212" spans="1:22" ht="64" x14ac:dyDescent="0.2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3">
        <f t="shared" si="204"/>
        <v>111.43</v>
      </c>
      <c r="P2212" s="3">
        <f t="shared" si="205"/>
        <v>61.9</v>
      </c>
      <c r="Q2212" s="3" t="s">
        <v>8358</v>
      </c>
      <c r="R2212" s="3" t="s">
        <v>8363</v>
      </c>
      <c r="S2212" s="23">
        <f t="shared" si="206"/>
        <v>40956.066087962965</v>
      </c>
      <c r="T2212" s="23">
        <f t="shared" si="207"/>
        <v>41013.73333333333</v>
      </c>
      <c r="U2212" s="3">
        <f t="shared" si="208"/>
        <v>2012</v>
      </c>
      <c r="V2212" s="25">
        <f t="shared" si="209"/>
        <v>40956.066087962965</v>
      </c>
    </row>
    <row r="2213" spans="1:22" ht="64" x14ac:dyDescent="0.2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3">
        <f t="shared" si="204"/>
        <v>195.6</v>
      </c>
      <c r="P2213" s="3">
        <f t="shared" si="205"/>
        <v>40.75</v>
      </c>
      <c r="Q2213" s="3" t="s">
        <v>8358</v>
      </c>
      <c r="R2213" s="3" t="s">
        <v>8363</v>
      </c>
      <c r="S2213" s="23">
        <f t="shared" si="206"/>
        <v>41716.785011574073</v>
      </c>
      <c r="T2213" s="23">
        <f t="shared" si="207"/>
        <v>41739.290972222225</v>
      </c>
      <c r="U2213" s="3">
        <f t="shared" si="208"/>
        <v>2014</v>
      </c>
      <c r="V2213" s="25">
        <f t="shared" si="209"/>
        <v>41716.785011574073</v>
      </c>
    </row>
    <row r="2214" spans="1:22" ht="64" x14ac:dyDescent="0.2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3">
        <f t="shared" si="204"/>
        <v>114.38</v>
      </c>
      <c r="P2214" s="3">
        <f t="shared" si="205"/>
        <v>55.8</v>
      </c>
      <c r="Q2214" s="3" t="s">
        <v>8358</v>
      </c>
      <c r="R2214" s="3" t="s">
        <v>8363</v>
      </c>
      <c r="S2214" s="23">
        <f t="shared" si="206"/>
        <v>41548.747418981482</v>
      </c>
      <c r="T2214" s="23">
        <f t="shared" si="207"/>
        <v>41582.041666666664</v>
      </c>
      <c r="U2214" s="3">
        <f t="shared" si="208"/>
        <v>2013</v>
      </c>
      <c r="V2214" s="25">
        <f t="shared" si="209"/>
        <v>41548.747418981482</v>
      </c>
    </row>
    <row r="2215" spans="1:22" ht="80" x14ac:dyDescent="0.2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3">
        <f t="shared" si="204"/>
        <v>200</v>
      </c>
      <c r="P2215" s="3">
        <f t="shared" si="205"/>
        <v>10</v>
      </c>
      <c r="Q2215" s="3" t="s">
        <v>8358</v>
      </c>
      <c r="R2215" s="3" t="s">
        <v>8363</v>
      </c>
      <c r="S2215" s="23">
        <f t="shared" si="206"/>
        <v>42109.826145833329</v>
      </c>
      <c r="T2215" s="23">
        <f t="shared" si="207"/>
        <v>42139.826145833329</v>
      </c>
      <c r="U2215" s="3">
        <f t="shared" si="208"/>
        <v>2015</v>
      </c>
      <c r="V2215" s="25">
        <f t="shared" si="209"/>
        <v>42109.826145833329</v>
      </c>
    </row>
    <row r="2216" spans="1:22" ht="48" x14ac:dyDescent="0.2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3">
        <f t="shared" si="204"/>
        <v>292.5</v>
      </c>
      <c r="P2216" s="3">
        <f t="shared" si="205"/>
        <v>73.13</v>
      </c>
      <c r="Q2216" s="3" t="s">
        <v>8358</v>
      </c>
      <c r="R2216" s="3" t="s">
        <v>8363</v>
      </c>
      <c r="S2216" s="23">
        <f t="shared" si="206"/>
        <v>41646.792222222226</v>
      </c>
      <c r="T2216" s="23">
        <f t="shared" si="207"/>
        <v>41676.792222222226</v>
      </c>
      <c r="U2216" s="3">
        <f t="shared" si="208"/>
        <v>2014</v>
      </c>
      <c r="V2216" s="25">
        <f t="shared" si="209"/>
        <v>41646.792222222226</v>
      </c>
    </row>
    <row r="2217" spans="1:22" ht="32" x14ac:dyDescent="0.2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3">
        <f t="shared" si="204"/>
        <v>156.36000000000001</v>
      </c>
      <c r="P2217" s="3">
        <f t="shared" si="205"/>
        <v>26.06</v>
      </c>
      <c r="Q2217" s="3" t="s">
        <v>8358</v>
      </c>
      <c r="R2217" s="3" t="s">
        <v>8363</v>
      </c>
      <c r="S2217" s="23">
        <f t="shared" si="206"/>
        <v>40958.717268518521</v>
      </c>
      <c r="T2217" s="23">
        <f t="shared" si="207"/>
        <v>40981.290972222225</v>
      </c>
      <c r="U2217" s="3">
        <f t="shared" si="208"/>
        <v>2012</v>
      </c>
      <c r="V2217" s="25">
        <f t="shared" si="209"/>
        <v>40958.717268518521</v>
      </c>
    </row>
    <row r="2218" spans="1:22" ht="48" x14ac:dyDescent="0.2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3">
        <f t="shared" si="204"/>
        <v>105.67</v>
      </c>
      <c r="P2218" s="3">
        <f t="shared" si="205"/>
        <v>22.64</v>
      </c>
      <c r="Q2218" s="3" t="s">
        <v>8358</v>
      </c>
      <c r="R2218" s="3" t="s">
        <v>8363</v>
      </c>
      <c r="S2218" s="23">
        <f t="shared" si="206"/>
        <v>42194.751678240747</v>
      </c>
      <c r="T2218" s="23">
        <f t="shared" si="207"/>
        <v>42208.751678240747</v>
      </c>
      <c r="U2218" s="3">
        <f t="shared" si="208"/>
        <v>2015</v>
      </c>
      <c r="V2218" s="25">
        <f t="shared" si="209"/>
        <v>42194.751678240747</v>
      </c>
    </row>
    <row r="2219" spans="1:22" ht="48" x14ac:dyDescent="0.2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3">
        <f t="shared" si="204"/>
        <v>101.19</v>
      </c>
      <c r="P2219" s="3">
        <f t="shared" si="205"/>
        <v>47.22</v>
      </c>
      <c r="Q2219" s="3" t="s">
        <v>8358</v>
      </c>
      <c r="R2219" s="3" t="s">
        <v>8363</v>
      </c>
      <c r="S2219" s="23">
        <f t="shared" si="206"/>
        <v>42299.776770833334</v>
      </c>
      <c r="T2219" s="23">
        <f t="shared" si="207"/>
        <v>42310.333333333328</v>
      </c>
      <c r="U2219" s="3">
        <f t="shared" si="208"/>
        <v>2015</v>
      </c>
      <c r="V2219" s="25">
        <f t="shared" si="209"/>
        <v>42299.776770833334</v>
      </c>
    </row>
    <row r="2220" spans="1:22" ht="48" x14ac:dyDescent="0.2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3">
        <f t="shared" si="204"/>
        <v>122.83</v>
      </c>
      <c r="P2220" s="3">
        <f t="shared" si="205"/>
        <v>32.32</v>
      </c>
      <c r="Q2220" s="3" t="s">
        <v>8358</v>
      </c>
      <c r="R2220" s="3" t="s">
        <v>8363</v>
      </c>
      <c r="S2220" s="23">
        <f t="shared" si="206"/>
        <v>41127.812303240738</v>
      </c>
      <c r="T2220" s="23">
        <f t="shared" si="207"/>
        <v>41150</v>
      </c>
      <c r="U2220" s="3">
        <f t="shared" si="208"/>
        <v>2012</v>
      </c>
      <c r="V2220" s="25">
        <f t="shared" si="209"/>
        <v>41127.812303240738</v>
      </c>
    </row>
    <row r="2221" spans="1:22" ht="48" x14ac:dyDescent="0.2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3">
        <f t="shared" si="204"/>
        <v>101.5</v>
      </c>
      <c r="P2221" s="3">
        <f t="shared" si="205"/>
        <v>53.42</v>
      </c>
      <c r="Q2221" s="3" t="s">
        <v>8358</v>
      </c>
      <c r="R2221" s="3" t="s">
        <v>8363</v>
      </c>
      <c r="S2221" s="23">
        <f t="shared" si="206"/>
        <v>42205.718888888892</v>
      </c>
      <c r="T2221" s="23">
        <f t="shared" si="207"/>
        <v>42235.718888888892</v>
      </c>
      <c r="U2221" s="3">
        <f t="shared" si="208"/>
        <v>2015</v>
      </c>
      <c r="V2221" s="25">
        <f t="shared" si="209"/>
        <v>42205.718888888892</v>
      </c>
    </row>
    <row r="2222" spans="1:22" ht="48" x14ac:dyDescent="0.2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3">
        <f t="shared" si="204"/>
        <v>101.14</v>
      </c>
      <c r="P2222" s="3">
        <f t="shared" si="205"/>
        <v>51.3</v>
      </c>
      <c r="Q2222" s="3" t="s">
        <v>8358</v>
      </c>
      <c r="R2222" s="3" t="s">
        <v>8363</v>
      </c>
      <c r="S2222" s="23">
        <f t="shared" si="206"/>
        <v>41452.060601851852</v>
      </c>
      <c r="T2222" s="23">
        <f t="shared" si="207"/>
        <v>41482.060601851852</v>
      </c>
      <c r="U2222" s="3">
        <f t="shared" si="208"/>
        <v>2013</v>
      </c>
      <c r="V2222" s="25">
        <f t="shared" si="209"/>
        <v>41452.060601851852</v>
      </c>
    </row>
    <row r="2223" spans="1:22" ht="48" x14ac:dyDescent="0.2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3">
        <f t="shared" si="204"/>
        <v>108.12</v>
      </c>
      <c r="P2223" s="3">
        <f t="shared" si="205"/>
        <v>37.200000000000003</v>
      </c>
      <c r="Q2223" s="3" t="s">
        <v>8358</v>
      </c>
      <c r="R2223" s="3" t="s">
        <v>8363</v>
      </c>
      <c r="S2223" s="23">
        <f t="shared" si="206"/>
        <v>42452.666770833333</v>
      </c>
      <c r="T2223" s="23">
        <f t="shared" si="207"/>
        <v>42483</v>
      </c>
      <c r="U2223" s="3">
        <f t="shared" si="208"/>
        <v>2016</v>
      </c>
      <c r="V2223" s="25">
        <f t="shared" si="209"/>
        <v>42452.666770833333</v>
      </c>
    </row>
    <row r="2224" spans="1:22" ht="48" x14ac:dyDescent="0.2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3">
        <f t="shared" si="204"/>
        <v>162.6</v>
      </c>
      <c r="P2224" s="3">
        <f t="shared" si="205"/>
        <v>27.1</v>
      </c>
      <c r="Q2224" s="3" t="s">
        <v>8366</v>
      </c>
      <c r="R2224" s="3" t="s">
        <v>8384</v>
      </c>
      <c r="S2224" s="23">
        <f t="shared" si="206"/>
        <v>40906.787581018521</v>
      </c>
      <c r="T2224" s="23">
        <f t="shared" si="207"/>
        <v>40936.787581018521</v>
      </c>
      <c r="U2224" s="3">
        <f t="shared" si="208"/>
        <v>2011</v>
      </c>
      <c r="V2224" s="25">
        <f t="shared" si="209"/>
        <v>40906.787581018521</v>
      </c>
    </row>
    <row r="2225" spans="1:22" ht="64" x14ac:dyDescent="0.2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3">
        <f t="shared" si="204"/>
        <v>105.8</v>
      </c>
      <c r="P2225" s="3">
        <f t="shared" si="205"/>
        <v>206.31</v>
      </c>
      <c r="Q2225" s="3" t="s">
        <v>8366</v>
      </c>
      <c r="R2225" s="3" t="s">
        <v>8384</v>
      </c>
      <c r="S2225" s="23">
        <f t="shared" si="206"/>
        <v>42152.640833333338</v>
      </c>
      <c r="T2225" s="23">
        <f t="shared" si="207"/>
        <v>42182.640833333338</v>
      </c>
      <c r="U2225" s="3">
        <f t="shared" si="208"/>
        <v>2015</v>
      </c>
      <c r="V2225" s="25">
        <f t="shared" si="209"/>
        <v>42152.640833333338</v>
      </c>
    </row>
    <row r="2226" spans="1:22" ht="48" x14ac:dyDescent="0.2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3">
        <f t="shared" si="204"/>
        <v>243.15</v>
      </c>
      <c r="P2226" s="3">
        <f t="shared" si="205"/>
        <v>82.15</v>
      </c>
      <c r="Q2226" s="3" t="s">
        <v>8366</v>
      </c>
      <c r="R2226" s="3" t="s">
        <v>8384</v>
      </c>
      <c r="S2226" s="23">
        <f t="shared" si="206"/>
        <v>42644.667534722219</v>
      </c>
      <c r="T2226" s="23">
        <f t="shared" si="207"/>
        <v>42672.791666666672</v>
      </c>
      <c r="U2226" s="3">
        <f t="shared" si="208"/>
        <v>2016</v>
      </c>
      <c r="V2226" s="25">
        <f t="shared" si="209"/>
        <v>42644.667534722219</v>
      </c>
    </row>
    <row r="2227" spans="1:22" ht="48" x14ac:dyDescent="0.2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3">
        <f t="shared" si="204"/>
        <v>944.83</v>
      </c>
      <c r="P2227" s="3">
        <f t="shared" si="205"/>
        <v>164.8</v>
      </c>
      <c r="Q2227" s="3" t="s">
        <v>8366</v>
      </c>
      <c r="R2227" s="3" t="s">
        <v>8384</v>
      </c>
      <c r="S2227" s="23">
        <f t="shared" si="206"/>
        <v>41873.79184027778</v>
      </c>
      <c r="T2227" s="23">
        <f t="shared" si="207"/>
        <v>41903.79184027778</v>
      </c>
      <c r="U2227" s="3">
        <f t="shared" si="208"/>
        <v>2014</v>
      </c>
      <c r="V2227" s="25">
        <f t="shared" si="209"/>
        <v>41873.79184027778</v>
      </c>
    </row>
    <row r="2228" spans="1:22" ht="48" x14ac:dyDescent="0.2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3">
        <f t="shared" si="204"/>
        <v>108.46</v>
      </c>
      <c r="P2228" s="3">
        <f t="shared" si="205"/>
        <v>60.82</v>
      </c>
      <c r="Q2228" s="3" t="s">
        <v>8366</v>
      </c>
      <c r="R2228" s="3" t="s">
        <v>8384</v>
      </c>
      <c r="S2228" s="23">
        <f t="shared" si="206"/>
        <v>42381.79886574074</v>
      </c>
      <c r="T2228" s="23">
        <f t="shared" si="207"/>
        <v>42412.207638888889</v>
      </c>
      <c r="U2228" s="3">
        <f t="shared" si="208"/>
        <v>2016</v>
      </c>
      <c r="V2228" s="25">
        <f t="shared" si="209"/>
        <v>42381.79886574074</v>
      </c>
    </row>
    <row r="2229" spans="1:22" ht="48" x14ac:dyDescent="0.2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3">
        <f t="shared" si="204"/>
        <v>157.38</v>
      </c>
      <c r="P2229" s="3">
        <f t="shared" si="205"/>
        <v>67.97</v>
      </c>
      <c r="Q2229" s="3" t="s">
        <v>8366</v>
      </c>
      <c r="R2229" s="3" t="s">
        <v>8384</v>
      </c>
      <c r="S2229" s="23">
        <f t="shared" si="206"/>
        <v>41561.807349537034</v>
      </c>
      <c r="T2229" s="23">
        <f t="shared" si="207"/>
        <v>41591.849016203705</v>
      </c>
      <c r="U2229" s="3">
        <f t="shared" si="208"/>
        <v>2013</v>
      </c>
      <c r="V2229" s="25">
        <f t="shared" si="209"/>
        <v>41561.807349537034</v>
      </c>
    </row>
    <row r="2230" spans="1:22" ht="64" x14ac:dyDescent="0.2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3">
        <f t="shared" si="204"/>
        <v>1174.49</v>
      </c>
      <c r="P2230" s="3">
        <f t="shared" si="205"/>
        <v>81.56</v>
      </c>
      <c r="Q2230" s="3" t="s">
        <v>8366</v>
      </c>
      <c r="R2230" s="3" t="s">
        <v>8384</v>
      </c>
      <c r="S2230" s="23">
        <f t="shared" si="206"/>
        <v>42202.278194444443</v>
      </c>
      <c r="T2230" s="23">
        <f t="shared" si="207"/>
        <v>42232.278194444443</v>
      </c>
      <c r="U2230" s="3">
        <f t="shared" si="208"/>
        <v>2015</v>
      </c>
      <c r="V2230" s="25">
        <f t="shared" si="209"/>
        <v>42202.278194444443</v>
      </c>
    </row>
    <row r="2231" spans="1:22" ht="64" x14ac:dyDescent="0.2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3">
        <f t="shared" si="204"/>
        <v>171.05</v>
      </c>
      <c r="P2231" s="3">
        <f t="shared" si="205"/>
        <v>25.43</v>
      </c>
      <c r="Q2231" s="3" t="s">
        <v>8366</v>
      </c>
      <c r="R2231" s="3" t="s">
        <v>8384</v>
      </c>
      <c r="S2231" s="23">
        <f t="shared" si="206"/>
        <v>41484.664247685185</v>
      </c>
      <c r="T2231" s="23">
        <f t="shared" si="207"/>
        <v>41520.166666666664</v>
      </c>
      <c r="U2231" s="3">
        <f t="shared" si="208"/>
        <v>2013</v>
      </c>
      <c r="V2231" s="25">
        <f t="shared" si="209"/>
        <v>41484.664247685185</v>
      </c>
    </row>
    <row r="2232" spans="1:22" ht="48" x14ac:dyDescent="0.2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3">
        <f t="shared" si="204"/>
        <v>125.95</v>
      </c>
      <c r="P2232" s="3">
        <f t="shared" si="205"/>
        <v>21.5</v>
      </c>
      <c r="Q2232" s="3" t="s">
        <v>8366</v>
      </c>
      <c r="R2232" s="3" t="s">
        <v>8384</v>
      </c>
      <c r="S2232" s="23">
        <f t="shared" si="206"/>
        <v>41724.881099537037</v>
      </c>
      <c r="T2232" s="23">
        <f t="shared" si="207"/>
        <v>41754.881099537037</v>
      </c>
      <c r="U2232" s="3">
        <f t="shared" si="208"/>
        <v>2014</v>
      </c>
      <c r="V2232" s="25">
        <f t="shared" si="209"/>
        <v>41724.881099537037</v>
      </c>
    </row>
    <row r="2233" spans="1:22" ht="48" x14ac:dyDescent="0.2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3">
        <f t="shared" si="204"/>
        <v>1212.1300000000001</v>
      </c>
      <c r="P2233" s="3">
        <f t="shared" si="205"/>
        <v>27.23</v>
      </c>
      <c r="Q2233" s="3" t="s">
        <v>8366</v>
      </c>
      <c r="R2233" s="3" t="s">
        <v>8384</v>
      </c>
      <c r="S2233" s="23">
        <f t="shared" si="206"/>
        <v>41423.910891203705</v>
      </c>
      <c r="T2233" s="23">
        <f t="shared" si="207"/>
        <v>41450.208333333336</v>
      </c>
      <c r="U2233" s="3">
        <f t="shared" si="208"/>
        <v>2013</v>
      </c>
      <c r="V2233" s="25">
        <f t="shared" si="209"/>
        <v>41423.910891203705</v>
      </c>
    </row>
    <row r="2234" spans="1:22" ht="48" x14ac:dyDescent="0.2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3">
        <f t="shared" si="204"/>
        <v>495.8</v>
      </c>
      <c r="P2234" s="3">
        <f t="shared" si="205"/>
        <v>25.09</v>
      </c>
      <c r="Q2234" s="3" t="s">
        <v>8366</v>
      </c>
      <c r="R2234" s="3" t="s">
        <v>8384</v>
      </c>
      <c r="S2234" s="23">
        <f t="shared" si="206"/>
        <v>41806.794074074074</v>
      </c>
      <c r="T2234" s="23">
        <f t="shared" si="207"/>
        <v>41839.125</v>
      </c>
      <c r="U2234" s="3">
        <f t="shared" si="208"/>
        <v>2014</v>
      </c>
      <c r="V2234" s="25">
        <f t="shared" si="209"/>
        <v>41806.794074074074</v>
      </c>
    </row>
    <row r="2235" spans="1:22" ht="48" x14ac:dyDescent="0.2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3">
        <f t="shared" si="204"/>
        <v>332.04</v>
      </c>
      <c r="P2235" s="3">
        <f t="shared" si="205"/>
        <v>21.23</v>
      </c>
      <c r="Q2235" s="3" t="s">
        <v>8366</v>
      </c>
      <c r="R2235" s="3" t="s">
        <v>8384</v>
      </c>
      <c r="S2235" s="23">
        <f t="shared" si="206"/>
        <v>42331.378923611104</v>
      </c>
      <c r="T2235" s="23">
        <f t="shared" si="207"/>
        <v>42352</v>
      </c>
      <c r="U2235" s="3">
        <f t="shared" si="208"/>
        <v>2015</v>
      </c>
      <c r="V2235" s="25">
        <f t="shared" si="209"/>
        <v>42331.378923611104</v>
      </c>
    </row>
    <row r="2236" spans="1:22" ht="48" x14ac:dyDescent="0.2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3">
        <f t="shared" si="204"/>
        <v>1165</v>
      </c>
      <c r="P2236" s="3">
        <f t="shared" si="205"/>
        <v>41.61</v>
      </c>
      <c r="Q2236" s="3" t="s">
        <v>8366</v>
      </c>
      <c r="R2236" s="3" t="s">
        <v>8384</v>
      </c>
      <c r="S2236" s="23">
        <f t="shared" si="206"/>
        <v>42710.824618055558</v>
      </c>
      <c r="T2236" s="23">
        <f t="shared" si="207"/>
        <v>42740.824618055558</v>
      </c>
      <c r="U2236" s="3">
        <f t="shared" si="208"/>
        <v>2016</v>
      </c>
      <c r="V2236" s="25">
        <f t="shared" si="209"/>
        <v>42710.824618055558</v>
      </c>
    </row>
    <row r="2237" spans="1:22" ht="32" x14ac:dyDescent="0.2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3">
        <f t="shared" si="204"/>
        <v>153.32</v>
      </c>
      <c r="P2237" s="3">
        <f t="shared" si="205"/>
        <v>135.59</v>
      </c>
      <c r="Q2237" s="3" t="s">
        <v>8366</v>
      </c>
      <c r="R2237" s="3" t="s">
        <v>8384</v>
      </c>
      <c r="S2237" s="23">
        <f t="shared" si="206"/>
        <v>42062.022118055553</v>
      </c>
      <c r="T2237" s="23">
        <f t="shared" si="207"/>
        <v>42091.980451388896</v>
      </c>
      <c r="U2237" s="3">
        <f t="shared" si="208"/>
        <v>2015</v>
      </c>
      <c r="V2237" s="25">
        <f t="shared" si="209"/>
        <v>42062.022118055553</v>
      </c>
    </row>
    <row r="2238" spans="1:22" ht="48" x14ac:dyDescent="0.2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3">
        <f t="shared" si="204"/>
        <v>537.11</v>
      </c>
      <c r="P2238" s="3">
        <f t="shared" si="205"/>
        <v>22.12</v>
      </c>
      <c r="Q2238" s="3" t="s">
        <v>8366</v>
      </c>
      <c r="R2238" s="3" t="s">
        <v>8384</v>
      </c>
      <c r="S2238" s="23">
        <f t="shared" si="206"/>
        <v>42371.617164351846</v>
      </c>
      <c r="T2238" s="23">
        <f t="shared" si="207"/>
        <v>42401.617164351846</v>
      </c>
      <c r="U2238" s="3">
        <f t="shared" si="208"/>
        <v>2016</v>
      </c>
      <c r="V2238" s="25">
        <f t="shared" si="209"/>
        <v>42371.617164351846</v>
      </c>
    </row>
    <row r="2239" spans="1:22" ht="48" x14ac:dyDescent="0.2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3">
        <f t="shared" si="204"/>
        <v>352.93</v>
      </c>
      <c r="P2239" s="3">
        <f t="shared" si="205"/>
        <v>64.63</v>
      </c>
      <c r="Q2239" s="3" t="s">
        <v>8366</v>
      </c>
      <c r="R2239" s="3" t="s">
        <v>8384</v>
      </c>
      <c r="S2239" s="23">
        <f t="shared" si="206"/>
        <v>41915.003275462965</v>
      </c>
      <c r="T2239" s="23">
        <f t="shared" si="207"/>
        <v>41955.332638888889</v>
      </c>
      <c r="U2239" s="3">
        <f t="shared" si="208"/>
        <v>2014</v>
      </c>
      <c r="V2239" s="25">
        <f t="shared" si="209"/>
        <v>41915.003275462965</v>
      </c>
    </row>
    <row r="2240" spans="1:22" ht="32" x14ac:dyDescent="0.2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3">
        <f t="shared" si="204"/>
        <v>137.4</v>
      </c>
      <c r="P2240" s="3">
        <f t="shared" si="205"/>
        <v>69.569999999999993</v>
      </c>
      <c r="Q2240" s="3" t="s">
        <v>8366</v>
      </c>
      <c r="R2240" s="3" t="s">
        <v>8384</v>
      </c>
      <c r="S2240" s="23">
        <f t="shared" si="206"/>
        <v>42774.621712962966</v>
      </c>
      <c r="T2240" s="23">
        <f t="shared" si="207"/>
        <v>42804.621712962966</v>
      </c>
      <c r="U2240" s="3">
        <f t="shared" si="208"/>
        <v>2017</v>
      </c>
      <c r="V2240" s="25">
        <f t="shared" si="209"/>
        <v>42774.621712962966</v>
      </c>
    </row>
    <row r="2241" spans="1:22" ht="32" x14ac:dyDescent="0.2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3">
        <f t="shared" si="204"/>
        <v>128.03</v>
      </c>
      <c r="P2241" s="3">
        <f t="shared" si="205"/>
        <v>75.13</v>
      </c>
      <c r="Q2241" s="3" t="s">
        <v>8366</v>
      </c>
      <c r="R2241" s="3" t="s">
        <v>8384</v>
      </c>
      <c r="S2241" s="23">
        <f t="shared" si="206"/>
        <v>41572.958495370374</v>
      </c>
      <c r="T2241" s="23">
        <f t="shared" si="207"/>
        <v>41609.168055555558</v>
      </c>
      <c r="U2241" s="3">
        <f t="shared" si="208"/>
        <v>2013</v>
      </c>
      <c r="V2241" s="25">
        <f t="shared" si="209"/>
        <v>41572.958495370374</v>
      </c>
    </row>
    <row r="2242" spans="1:22" ht="48" x14ac:dyDescent="0.2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3">
        <f t="shared" si="204"/>
        <v>270.68</v>
      </c>
      <c r="P2242" s="3">
        <f t="shared" si="205"/>
        <v>140.97999999999999</v>
      </c>
      <c r="Q2242" s="3" t="s">
        <v>8366</v>
      </c>
      <c r="R2242" s="3" t="s">
        <v>8384</v>
      </c>
      <c r="S2242" s="23">
        <f t="shared" si="206"/>
        <v>42452.825740740736</v>
      </c>
      <c r="T2242" s="23">
        <f t="shared" si="207"/>
        <v>42482.825740740736</v>
      </c>
      <c r="U2242" s="3">
        <f t="shared" si="208"/>
        <v>2016</v>
      </c>
      <c r="V2242" s="25">
        <f t="shared" si="209"/>
        <v>42452.825740740736</v>
      </c>
    </row>
    <row r="2243" spans="1:22" ht="48" x14ac:dyDescent="0.2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3">
        <f t="shared" ref="O2243:O2306" si="210">ROUND((E2243/D2243)*100,2)</f>
        <v>806.4</v>
      </c>
      <c r="P2243" s="3">
        <f t="shared" ref="P2243:P2306" si="211">ROUND(E2243/L2243,2)</f>
        <v>49.47</v>
      </c>
      <c r="Q2243" s="3" t="s">
        <v>8366</v>
      </c>
      <c r="R2243" s="3" t="s">
        <v>8384</v>
      </c>
      <c r="S2243" s="23">
        <f t="shared" ref="S2243:S2306" si="212">(((J2243/60)/60)/24)+DATE(1970,1,1)</f>
        <v>42766.827546296292</v>
      </c>
      <c r="T2243" s="23">
        <f t="shared" ref="T2243:T2306" si="213">(((I2243/60)/60)/24)+DATE(1970,1,1)</f>
        <v>42796.827546296292</v>
      </c>
      <c r="U2243" s="3">
        <f t="shared" ref="U2243:U2306" si="214">YEAR(S2243)</f>
        <v>2017</v>
      </c>
      <c r="V2243" s="25">
        <f t="shared" ref="V2243:V2306" si="215">S2243</f>
        <v>42766.827546296292</v>
      </c>
    </row>
    <row r="2244" spans="1:22" ht="32" x14ac:dyDescent="0.2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3">
        <f t="shared" si="210"/>
        <v>1360.1</v>
      </c>
      <c r="P2244" s="3">
        <f t="shared" si="211"/>
        <v>53.87</v>
      </c>
      <c r="Q2244" s="3" t="s">
        <v>8366</v>
      </c>
      <c r="R2244" s="3" t="s">
        <v>8384</v>
      </c>
      <c r="S2244" s="23">
        <f t="shared" si="212"/>
        <v>41569.575613425928</v>
      </c>
      <c r="T2244" s="23">
        <f t="shared" si="213"/>
        <v>41605.126388888886</v>
      </c>
      <c r="U2244" s="3">
        <f t="shared" si="214"/>
        <v>2013</v>
      </c>
      <c r="V2244" s="25">
        <f t="shared" si="215"/>
        <v>41569.575613425928</v>
      </c>
    </row>
    <row r="2245" spans="1:22" ht="48" x14ac:dyDescent="0.2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3">
        <f t="shared" si="210"/>
        <v>930250</v>
      </c>
      <c r="P2245" s="3">
        <f t="shared" si="211"/>
        <v>4.57</v>
      </c>
      <c r="Q2245" s="3" t="s">
        <v>8366</v>
      </c>
      <c r="R2245" s="3" t="s">
        <v>8384</v>
      </c>
      <c r="S2245" s="23">
        <f t="shared" si="212"/>
        <v>42800.751041666663</v>
      </c>
      <c r="T2245" s="23">
        <f t="shared" si="213"/>
        <v>42807.125</v>
      </c>
      <c r="U2245" s="3">
        <f t="shared" si="214"/>
        <v>2017</v>
      </c>
      <c r="V2245" s="25">
        <f t="shared" si="215"/>
        <v>42800.751041666663</v>
      </c>
    </row>
    <row r="2246" spans="1:22" ht="48" x14ac:dyDescent="0.2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3">
        <f t="shared" si="210"/>
        <v>377.02</v>
      </c>
      <c r="P2246" s="3">
        <f t="shared" si="211"/>
        <v>65</v>
      </c>
      <c r="Q2246" s="3" t="s">
        <v>8366</v>
      </c>
      <c r="R2246" s="3" t="s">
        <v>8384</v>
      </c>
      <c r="S2246" s="23">
        <f t="shared" si="212"/>
        <v>42647.818819444445</v>
      </c>
      <c r="T2246" s="23">
        <f t="shared" si="213"/>
        <v>42659.854166666672</v>
      </c>
      <c r="U2246" s="3">
        <f t="shared" si="214"/>
        <v>2016</v>
      </c>
      <c r="V2246" s="25">
        <f t="shared" si="215"/>
        <v>42647.818819444445</v>
      </c>
    </row>
    <row r="2247" spans="1:22" ht="48" x14ac:dyDescent="0.2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3">
        <f t="shared" si="210"/>
        <v>2647.03</v>
      </c>
      <c r="P2247" s="3">
        <f t="shared" si="211"/>
        <v>53.48</v>
      </c>
      <c r="Q2247" s="3" t="s">
        <v>8366</v>
      </c>
      <c r="R2247" s="3" t="s">
        <v>8384</v>
      </c>
      <c r="S2247" s="23">
        <f t="shared" si="212"/>
        <v>41660.708530092597</v>
      </c>
      <c r="T2247" s="23">
        <f t="shared" si="213"/>
        <v>41691.75</v>
      </c>
      <c r="U2247" s="3">
        <f t="shared" si="214"/>
        <v>2014</v>
      </c>
      <c r="V2247" s="25">
        <f t="shared" si="215"/>
        <v>41660.708530092597</v>
      </c>
    </row>
    <row r="2248" spans="1:22" ht="48" x14ac:dyDescent="0.2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3">
        <f t="shared" si="210"/>
        <v>100.12</v>
      </c>
      <c r="P2248" s="3">
        <f t="shared" si="211"/>
        <v>43.91</v>
      </c>
      <c r="Q2248" s="3" t="s">
        <v>8366</v>
      </c>
      <c r="R2248" s="3" t="s">
        <v>8384</v>
      </c>
      <c r="S2248" s="23">
        <f t="shared" si="212"/>
        <v>42221.79178240741</v>
      </c>
      <c r="T2248" s="23">
        <f t="shared" si="213"/>
        <v>42251.79178240741</v>
      </c>
      <c r="U2248" s="3">
        <f t="shared" si="214"/>
        <v>2015</v>
      </c>
      <c r="V2248" s="25">
        <f t="shared" si="215"/>
        <v>42221.79178240741</v>
      </c>
    </row>
    <row r="2249" spans="1:22" ht="48" x14ac:dyDescent="0.2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3">
        <f t="shared" si="210"/>
        <v>104.45</v>
      </c>
      <c r="P2249" s="3">
        <f t="shared" si="211"/>
        <v>50.85</v>
      </c>
      <c r="Q2249" s="3" t="s">
        <v>8366</v>
      </c>
      <c r="R2249" s="3" t="s">
        <v>8384</v>
      </c>
      <c r="S2249" s="23">
        <f t="shared" si="212"/>
        <v>42200.666261574079</v>
      </c>
      <c r="T2249" s="23">
        <f t="shared" si="213"/>
        <v>42214.666261574079</v>
      </c>
      <c r="U2249" s="3">
        <f t="shared" si="214"/>
        <v>2015</v>
      </c>
      <c r="V2249" s="25">
        <f t="shared" si="215"/>
        <v>42200.666261574079</v>
      </c>
    </row>
    <row r="2250" spans="1:22" ht="48" x14ac:dyDescent="0.2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3">
        <f t="shared" si="210"/>
        <v>107.21</v>
      </c>
      <c r="P2250" s="3">
        <f t="shared" si="211"/>
        <v>58.63</v>
      </c>
      <c r="Q2250" s="3" t="s">
        <v>8366</v>
      </c>
      <c r="R2250" s="3" t="s">
        <v>8384</v>
      </c>
      <c r="S2250" s="23">
        <f t="shared" si="212"/>
        <v>42688.875902777778</v>
      </c>
      <c r="T2250" s="23">
        <f t="shared" si="213"/>
        <v>42718.875902777778</v>
      </c>
      <c r="U2250" s="3">
        <f t="shared" si="214"/>
        <v>2016</v>
      </c>
      <c r="V2250" s="25">
        <f t="shared" si="215"/>
        <v>42688.875902777778</v>
      </c>
    </row>
    <row r="2251" spans="1:22" ht="48" x14ac:dyDescent="0.2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3">
        <f t="shared" si="210"/>
        <v>168.77</v>
      </c>
      <c r="P2251" s="3">
        <f t="shared" si="211"/>
        <v>32.82</v>
      </c>
      <c r="Q2251" s="3" t="s">
        <v>8366</v>
      </c>
      <c r="R2251" s="3" t="s">
        <v>8384</v>
      </c>
      <c r="S2251" s="23">
        <f t="shared" si="212"/>
        <v>41336.703298611108</v>
      </c>
      <c r="T2251" s="23">
        <f t="shared" si="213"/>
        <v>41366.661631944444</v>
      </c>
      <c r="U2251" s="3">
        <f t="shared" si="214"/>
        <v>2013</v>
      </c>
      <c r="V2251" s="25">
        <f t="shared" si="215"/>
        <v>41336.703298611108</v>
      </c>
    </row>
    <row r="2252" spans="1:22" ht="48" x14ac:dyDescent="0.2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3">
        <f t="shared" si="210"/>
        <v>975.11</v>
      </c>
      <c r="P2252" s="3">
        <f t="shared" si="211"/>
        <v>426.93</v>
      </c>
      <c r="Q2252" s="3" t="s">
        <v>8366</v>
      </c>
      <c r="R2252" s="3" t="s">
        <v>8384</v>
      </c>
      <c r="S2252" s="23">
        <f t="shared" si="212"/>
        <v>42677.005474537036</v>
      </c>
      <c r="T2252" s="23">
        <f t="shared" si="213"/>
        <v>42707.0471412037</v>
      </c>
      <c r="U2252" s="3">
        <f t="shared" si="214"/>
        <v>2016</v>
      </c>
      <c r="V2252" s="25">
        <f t="shared" si="215"/>
        <v>42677.005474537036</v>
      </c>
    </row>
    <row r="2253" spans="1:22" ht="48" x14ac:dyDescent="0.2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3">
        <f t="shared" si="210"/>
        <v>134.44999999999999</v>
      </c>
      <c r="P2253" s="3">
        <f t="shared" si="211"/>
        <v>23.81</v>
      </c>
      <c r="Q2253" s="3" t="s">
        <v>8366</v>
      </c>
      <c r="R2253" s="3" t="s">
        <v>8384</v>
      </c>
      <c r="S2253" s="23">
        <f t="shared" si="212"/>
        <v>41846.34579861111</v>
      </c>
      <c r="T2253" s="23">
        <f t="shared" si="213"/>
        <v>41867.34579861111</v>
      </c>
      <c r="U2253" s="3">
        <f t="shared" si="214"/>
        <v>2014</v>
      </c>
      <c r="V2253" s="25">
        <f t="shared" si="215"/>
        <v>41846.34579861111</v>
      </c>
    </row>
    <row r="2254" spans="1:22" ht="48" x14ac:dyDescent="0.2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3">
        <f t="shared" si="210"/>
        <v>272.27999999999997</v>
      </c>
      <c r="P2254" s="3">
        <f t="shared" si="211"/>
        <v>98.41</v>
      </c>
      <c r="Q2254" s="3" t="s">
        <v>8366</v>
      </c>
      <c r="R2254" s="3" t="s">
        <v>8384</v>
      </c>
      <c r="S2254" s="23">
        <f t="shared" si="212"/>
        <v>42573.327986111108</v>
      </c>
      <c r="T2254" s="23">
        <f t="shared" si="213"/>
        <v>42588.327986111108</v>
      </c>
      <c r="U2254" s="3">
        <f t="shared" si="214"/>
        <v>2016</v>
      </c>
      <c r="V2254" s="25">
        <f t="shared" si="215"/>
        <v>42573.327986111108</v>
      </c>
    </row>
    <row r="2255" spans="1:22" ht="64" x14ac:dyDescent="0.2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3">
        <f t="shared" si="210"/>
        <v>112.69</v>
      </c>
      <c r="P2255" s="3">
        <f t="shared" si="211"/>
        <v>107.32</v>
      </c>
      <c r="Q2255" s="3" t="s">
        <v>8366</v>
      </c>
      <c r="R2255" s="3" t="s">
        <v>8384</v>
      </c>
      <c r="S2255" s="23">
        <f t="shared" si="212"/>
        <v>42296.631331018521</v>
      </c>
      <c r="T2255" s="23">
        <f t="shared" si="213"/>
        <v>42326.672997685186</v>
      </c>
      <c r="U2255" s="3">
        <f t="shared" si="214"/>
        <v>2015</v>
      </c>
      <c r="V2255" s="25">
        <f t="shared" si="215"/>
        <v>42296.631331018521</v>
      </c>
    </row>
    <row r="2256" spans="1:22" ht="48" x14ac:dyDescent="0.2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3">
        <f t="shared" si="210"/>
        <v>459.8</v>
      </c>
      <c r="P2256" s="3">
        <f t="shared" si="211"/>
        <v>11.67</v>
      </c>
      <c r="Q2256" s="3" t="s">
        <v>8366</v>
      </c>
      <c r="R2256" s="3" t="s">
        <v>8384</v>
      </c>
      <c r="S2256" s="23">
        <f t="shared" si="212"/>
        <v>42752.647777777776</v>
      </c>
      <c r="T2256" s="23">
        <f t="shared" si="213"/>
        <v>42759.647777777776</v>
      </c>
      <c r="U2256" s="3">
        <f t="shared" si="214"/>
        <v>2017</v>
      </c>
      <c r="V2256" s="25">
        <f t="shared" si="215"/>
        <v>42752.647777777776</v>
      </c>
    </row>
    <row r="2257" spans="1:22" ht="32" x14ac:dyDescent="0.2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3">
        <f t="shared" si="210"/>
        <v>286.66000000000003</v>
      </c>
      <c r="P2257" s="3">
        <f t="shared" si="211"/>
        <v>41.78</v>
      </c>
      <c r="Q2257" s="3" t="s">
        <v>8366</v>
      </c>
      <c r="R2257" s="3" t="s">
        <v>8384</v>
      </c>
      <c r="S2257" s="23">
        <f t="shared" si="212"/>
        <v>42467.951979166668</v>
      </c>
      <c r="T2257" s="23">
        <f t="shared" si="213"/>
        <v>42497.951979166668</v>
      </c>
      <c r="U2257" s="3">
        <f t="shared" si="214"/>
        <v>2016</v>
      </c>
      <c r="V2257" s="25">
        <f t="shared" si="215"/>
        <v>42467.951979166668</v>
      </c>
    </row>
    <row r="2258" spans="1:22" ht="48" x14ac:dyDescent="0.2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3">
        <f t="shared" si="210"/>
        <v>222.71</v>
      </c>
      <c r="P2258" s="3">
        <f t="shared" si="211"/>
        <v>21.38</v>
      </c>
      <c r="Q2258" s="3" t="s">
        <v>8366</v>
      </c>
      <c r="R2258" s="3" t="s">
        <v>8384</v>
      </c>
      <c r="S2258" s="23">
        <f t="shared" si="212"/>
        <v>42682.451921296291</v>
      </c>
      <c r="T2258" s="23">
        <f t="shared" si="213"/>
        <v>42696.451921296291</v>
      </c>
      <c r="U2258" s="3">
        <f t="shared" si="214"/>
        <v>2016</v>
      </c>
      <c r="V2258" s="25">
        <f t="shared" si="215"/>
        <v>42682.451921296291</v>
      </c>
    </row>
    <row r="2259" spans="1:22" ht="64" x14ac:dyDescent="0.2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3">
        <f t="shared" si="210"/>
        <v>636.14</v>
      </c>
      <c r="P2259" s="3">
        <f t="shared" si="211"/>
        <v>94.1</v>
      </c>
      <c r="Q2259" s="3" t="s">
        <v>8366</v>
      </c>
      <c r="R2259" s="3" t="s">
        <v>8384</v>
      </c>
      <c r="S2259" s="23">
        <f t="shared" si="212"/>
        <v>42505.936678240745</v>
      </c>
      <c r="T2259" s="23">
        <f t="shared" si="213"/>
        <v>42540.958333333328</v>
      </c>
      <c r="U2259" s="3">
        <f t="shared" si="214"/>
        <v>2016</v>
      </c>
      <c r="V2259" s="25">
        <f t="shared" si="215"/>
        <v>42505.936678240745</v>
      </c>
    </row>
    <row r="2260" spans="1:22" ht="32" x14ac:dyDescent="0.2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3">
        <f t="shared" si="210"/>
        <v>146.5</v>
      </c>
      <c r="P2260" s="3">
        <f t="shared" si="211"/>
        <v>15.72</v>
      </c>
      <c r="Q2260" s="3" t="s">
        <v>8366</v>
      </c>
      <c r="R2260" s="3" t="s">
        <v>8384</v>
      </c>
      <c r="S2260" s="23">
        <f t="shared" si="212"/>
        <v>42136.75100694444</v>
      </c>
      <c r="T2260" s="23">
        <f t="shared" si="213"/>
        <v>42166.75100694444</v>
      </c>
      <c r="U2260" s="3">
        <f t="shared" si="214"/>
        <v>2015</v>
      </c>
      <c r="V2260" s="25">
        <f t="shared" si="215"/>
        <v>42136.75100694444</v>
      </c>
    </row>
    <row r="2261" spans="1:22" ht="48" x14ac:dyDescent="0.2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3">
        <f t="shared" si="210"/>
        <v>1867.1</v>
      </c>
      <c r="P2261" s="3">
        <f t="shared" si="211"/>
        <v>90.64</v>
      </c>
      <c r="Q2261" s="3" t="s">
        <v>8366</v>
      </c>
      <c r="R2261" s="3" t="s">
        <v>8384</v>
      </c>
      <c r="S2261" s="23">
        <f t="shared" si="212"/>
        <v>42702.804814814815</v>
      </c>
      <c r="T2261" s="23">
        <f t="shared" si="213"/>
        <v>42712.804814814815</v>
      </c>
      <c r="U2261" s="3">
        <f t="shared" si="214"/>
        <v>2016</v>
      </c>
      <c r="V2261" s="25">
        <f t="shared" si="215"/>
        <v>42702.804814814815</v>
      </c>
    </row>
    <row r="2262" spans="1:22" ht="48" x14ac:dyDescent="0.2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3">
        <f t="shared" si="210"/>
        <v>326.92</v>
      </c>
      <c r="P2262" s="3">
        <f t="shared" si="211"/>
        <v>97.3</v>
      </c>
      <c r="Q2262" s="3" t="s">
        <v>8366</v>
      </c>
      <c r="R2262" s="3" t="s">
        <v>8384</v>
      </c>
      <c r="S2262" s="23">
        <f t="shared" si="212"/>
        <v>41695.016782407409</v>
      </c>
      <c r="T2262" s="23">
        <f t="shared" si="213"/>
        <v>41724.975115740745</v>
      </c>
      <c r="U2262" s="3">
        <f t="shared" si="214"/>
        <v>2014</v>
      </c>
      <c r="V2262" s="25">
        <f t="shared" si="215"/>
        <v>41695.016782407409</v>
      </c>
    </row>
    <row r="2263" spans="1:22" ht="48" x14ac:dyDescent="0.2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3">
        <f t="shared" si="210"/>
        <v>779.5</v>
      </c>
      <c r="P2263" s="3">
        <f t="shared" si="211"/>
        <v>37.119999999999997</v>
      </c>
      <c r="Q2263" s="3" t="s">
        <v>8366</v>
      </c>
      <c r="R2263" s="3" t="s">
        <v>8384</v>
      </c>
      <c r="S2263" s="23">
        <f t="shared" si="212"/>
        <v>42759.724768518514</v>
      </c>
      <c r="T2263" s="23">
        <f t="shared" si="213"/>
        <v>42780.724768518514</v>
      </c>
      <c r="U2263" s="3">
        <f t="shared" si="214"/>
        <v>2017</v>
      </c>
      <c r="V2263" s="25">
        <f t="shared" si="215"/>
        <v>42759.724768518514</v>
      </c>
    </row>
    <row r="2264" spans="1:22" ht="48" x14ac:dyDescent="0.2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3">
        <f t="shared" si="210"/>
        <v>154.15</v>
      </c>
      <c r="P2264" s="3">
        <f t="shared" si="211"/>
        <v>28.1</v>
      </c>
      <c r="Q2264" s="3" t="s">
        <v>8366</v>
      </c>
      <c r="R2264" s="3" t="s">
        <v>8384</v>
      </c>
      <c r="S2264" s="23">
        <f t="shared" si="212"/>
        <v>41926.585162037038</v>
      </c>
      <c r="T2264" s="23">
        <f t="shared" si="213"/>
        <v>41961</v>
      </c>
      <c r="U2264" s="3">
        <f t="shared" si="214"/>
        <v>2014</v>
      </c>
      <c r="V2264" s="25">
        <f t="shared" si="215"/>
        <v>41926.585162037038</v>
      </c>
    </row>
    <row r="2265" spans="1:22" ht="48" x14ac:dyDescent="0.2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3">
        <f t="shared" si="210"/>
        <v>115.55</v>
      </c>
      <c r="P2265" s="3">
        <f t="shared" si="211"/>
        <v>144.43</v>
      </c>
      <c r="Q2265" s="3" t="s">
        <v>8366</v>
      </c>
      <c r="R2265" s="3" t="s">
        <v>8384</v>
      </c>
      <c r="S2265" s="23">
        <f t="shared" si="212"/>
        <v>42014.832326388889</v>
      </c>
      <c r="T2265" s="23">
        <f t="shared" si="213"/>
        <v>42035.832326388889</v>
      </c>
      <c r="U2265" s="3">
        <f t="shared" si="214"/>
        <v>2015</v>
      </c>
      <c r="V2265" s="25">
        <f t="shared" si="215"/>
        <v>42014.832326388889</v>
      </c>
    </row>
    <row r="2266" spans="1:22" ht="64" x14ac:dyDescent="0.2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3">
        <f t="shared" si="210"/>
        <v>180.03</v>
      </c>
      <c r="P2266" s="3">
        <f t="shared" si="211"/>
        <v>24.27</v>
      </c>
      <c r="Q2266" s="3" t="s">
        <v>8366</v>
      </c>
      <c r="R2266" s="3" t="s">
        <v>8384</v>
      </c>
      <c r="S2266" s="23">
        <f t="shared" si="212"/>
        <v>42496.582337962958</v>
      </c>
      <c r="T2266" s="23">
        <f t="shared" si="213"/>
        <v>42513.125</v>
      </c>
      <c r="U2266" s="3">
        <f t="shared" si="214"/>
        <v>2016</v>
      </c>
      <c r="V2266" s="25">
        <f t="shared" si="215"/>
        <v>42496.582337962958</v>
      </c>
    </row>
    <row r="2267" spans="1:22" ht="48" x14ac:dyDescent="0.2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3">
        <f t="shared" si="210"/>
        <v>298.5</v>
      </c>
      <c r="P2267" s="3">
        <f t="shared" si="211"/>
        <v>35.119999999999997</v>
      </c>
      <c r="Q2267" s="3" t="s">
        <v>8366</v>
      </c>
      <c r="R2267" s="3" t="s">
        <v>8384</v>
      </c>
      <c r="S2267" s="23">
        <f t="shared" si="212"/>
        <v>42689.853090277778</v>
      </c>
      <c r="T2267" s="23">
        <f t="shared" si="213"/>
        <v>42696.853090277778</v>
      </c>
      <c r="U2267" s="3">
        <f t="shared" si="214"/>
        <v>2016</v>
      </c>
      <c r="V2267" s="25">
        <f t="shared" si="215"/>
        <v>42689.853090277778</v>
      </c>
    </row>
    <row r="2268" spans="1:22" ht="48" x14ac:dyDescent="0.2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3">
        <f t="shared" si="210"/>
        <v>320.27</v>
      </c>
      <c r="P2268" s="3">
        <f t="shared" si="211"/>
        <v>24.76</v>
      </c>
      <c r="Q2268" s="3" t="s">
        <v>8366</v>
      </c>
      <c r="R2268" s="3" t="s">
        <v>8384</v>
      </c>
      <c r="S2268" s="23">
        <f t="shared" si="212"/>
        <v>42469.874907407408</v>
      </c>
      <c r="T2268" s="23">
        <f t="shared" si="213"/>
        <v>42487.083333333328</v>
      </c>
      <c r="U2268" s="3">
        <f t="shared" si="214"/>
        <v>2016</v>
      </c>
      <c r="V2268" s="25">
        <f t="shared" si="215"/>
        <v>42469.874907407408</v>
      </c>
    </row>
    <row r="2269" spans="1:22" ht="64" x14ac:dyDescent="0.2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3">
        <f t="shared" si="210"/>
        <v>380.53</v>
      </c>
      <c r="P2269" s="3">
        <f t="shared" si="211"/>
        <v>188.38</v>
      </c>
      <c r="Q2269" s="3" t="s">
        <v>8366</v>
      </c>
      <c r="R2269" s="3" t="s">
        <v>8384</v>
      </c>
      <c r="S2269" s="23">
        <f t="shared" si="212"/>
        <v>41968.829826388886</v>
      </c>
      <c r="T2269" s="23">
        <f t="shared" si="213"/>
        <v>41994.041666666672</v>
      </c>
      <c r="U2269" s="3">
        <f t="shared" si="214"/>
        <v>2014</v>
      </c>
      <c r="V2269" s="25">
        <f t="shared" si="215"/>
        <v>41968.829826388886</v>
      </c>
    </row>
    <row r="2270" spans="1:22" ht="48" x14ac:dyDescent="0.2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3">
        <f t="shared" si="210"/>
        <v>102.6</v>
      </c>
      <c r="P2270" s="3">
        <f t="shared" si="211"/>
        <v>148.08000000000001</v>
      </c>
      <c r="Q2270" s="3" t="s">
        <v>8366</v>
      </c>
      <c r="R2270" s="3" t="s">
        <v>8384</v>
      </c>
      <c r="S2270" s="23">
        <f t="shared" si="212"/>
        <v>42776.082349537035</v>
      </c>
      <c r="T2270" s="23">
        <f t="shared" si="213"/>
        <v>42806.082349537035</v>
      </c>
      <c r="U2270" s="3">
        <f t="shared" si="214"/>
        <v>2017</v>
      </c>
      <c r="V2270" s="25">
        <f t="shared" si="215"/>
        <v>42776.082349537035</v>
      </c>
    </row>
    <row r="2271" spans="1:22" ht="48" x14ac:dyDescent="0.2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3">
        <f t="shared" si="210"/>
        <v>1801.64</v>
      </c>
      <c r="P2271" s="3">
        <f t="shared" si="211"/>
        <v>49.93</v>
      </c>
      <c r="Q2271" s="3" t="s">
        <v>8366</v>
      </c>
      <c r="R2271" s="3" t="s">
        <v>8384</v>
      </c>
      <c r="S2271" s="23">
        <f t="shared" si="212"/>
        <v>42776.704432870371</v>
      </c>
      <c r="T2271" s="23">
        <f t="shared" si="213"/>
        <v>42801.208333333328</v>
      </c>
      <c r="U2271" s="3">
        <f t="shared" si="214"/>
        <v>2017</v>
      </c>
      <c r="V2271" s="25">
        <f t="shared" si="215"/>
        <v>42776.704432870371</v>
      </c>
    </row>
    <row r="2272" spans="1:22" ht="48" x14ac:dyDescent="0.2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3">
        <f t="shared" si="210"/>
        <v>720.25</v>
      </c>
      <c r="P2272" s="3">
        <f t="shared" si="211"/>
        <v>107.82</v>
      </c>
      <c r="Q2272" s="3" t="s">
        <v>8366</v>
      </c>
      <c r="R2272" s="3" t="s">
        <v>8384</v>
      </c>
      <c r="S2272" s="23">
        <f t="shared" si="212"/>
        <v>42725.869363425925</v>
      </c>
      <c r="T2272" s="23">
        <f t="shared" si="213"/>
        <v>42745.915972222225</v>
      </c>
      <c r="U2272" s="3">
        <f t="shared" si="214"/>
        <v>2016</v>
      </c>
      <c r="V2272" s="25">
        <f t="shared" si="215"/>
        <v>42725.869363425925</v>
      </c>
    </row>
    <row r="2273" spans="1:22" ht="48" x14ac:dyDescent="0.2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3">
        <f t="shared" si="210"/>
        <v>283.08999999999997</v>
      </c>
      <c r="P2273" s="3">
        <f t="shared" si="211"/>
        <v>42.63</v>
      </c>
      <c r="Q2273" s="3" t="s">
        <v>8366</v>
      </c>
      <c r="R2273" s="3" t="s">
        <v>8384</v>
      </c>
      <c r="S2273" s="23">
        <f t="shared" si="212"/>
        <v>42684.000046296293</v>
      </c>
      <c r="T2273" s="23">
        <f t="shared" si="213"/>
        <v>42714.000046296293</v>
      </c>
      <c r="U2273" s="3">
        <f t="shared" si="214"/>
        <v>2016</v>
      </c>
      <c r="V2273" s="25">
        <f t="shared" si="215"/>
        <v>42684.000046296293</v>
      </c>
    </row>
    <row r="2274" spans="1:22" ht="48" x14ac:dyDescent="0.2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3">
        <f t="shared" si="210"/>
        <v>1356.6</v>
      </c>
      <c r="P2274" s="3">
        <f t="shared" si="211"/>
        <v>14.37</v>
      </c>
      <c r="Q2274" s="3" t="s">
        <v>8366</v>
      </c>
      <c r="R2274" s="3" t="s">
        <v>8384</v>
      </c>
      <c r="S2274" s="23">
        <f t="shared" si="212"/>
        <v>42315.699490740735</v>
      </c>
      <c r="T2274" s="23">
        <f t="shared" si="213"/>
        <v>42345.699490740735</v>
      </c>
      <c r="U2274" s="3">
        <f t="shared" si="214"/>
        <v>2015</v>
      </c>
      <c r="V2274" s="25">
        <f t="shared" si="215"/>
        <v>42315.699490740735</v>
      </c>
    </row>
    <row r="2275" spans="1:22" ht="48" x14ac:dyDescent="0.2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3">
        <f t="shared" si="210"/>
        <v>220.36</v>
      </c>
      <c r="P2275" s="3">
        <f t="shared" si="211"/>
        <v>37.479999999999997</v>
      </c>
      <c r="Q2275" s="3" t="s">
        <v>8366</v>
      </c>
      <c r="R2275" s="3" t="s">
        <v>8384</v>
      </c>
      <c r="S2275" s="23">
        <f t="shared" si="212"/>
        <v>42781.549097222218</v>
      </c>
      <c r="T2275" s="23">
        <f t="shared" si="213"/>
        <v>42806.507430555561</v>
      </c>
      <c r="U2275" s="3">
        <f t="shared" si="214"/>
        <v>2017</v>
      </c>
      <c r="V2275" s="25">
        <f t="shared" si="215"/>
        <v>42781.549097222218</v>
      </c>
    </row>
    <row r="2276" spans="1:22" ht="64" x14ac:dyDescent="0.2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3">
        <f t="shared" si="210"/>
        <v>119.6</v>
      </c>
      <c r="P2276" s="3">
        <f t="shared" si="211"/>
        <v>30.2</v>
      </c>
      <c r="Q2276" s="3" t="s">
        <v>8366</v>
      </c>
      <c r="R2276" s="3" t="s">
        <v>8384</v>
      </c>
      <c r="S2276" s="23">
        <f t="shared" si="212"/>
        <v>41663.500659722224</v>
      </c>
      <c r="T2276" s="23">
        <f t="shared" si="213"/>
        <v>41693.500659722224</v>
      </c>
      <c r="U2276" s="3">
        <f t="shared" si="214"/>
        <v>2014</v>
      </c>
      <c r="V2276" s="25">
        <f t="shared" si="215"/>
        <v>41663.500659722224</v>
      </c>
    </row>
    <row r="2277" spans="1:22" ht="48" x14ac:dyDescent="0.2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3">
        <f t="shared" si="210"/>
        <v>407.77</v>
      </c>
      <c r="P2277" s="3">
        <f t="shared" si="211"/>
        <v>33.549999999999997</v>
      </c>
      <c r="Q2277" s="3" t="s">
        <v>8366</v>
      </c>
      <c r="R2277" s="3" t="s">
        <v>8384</v>
      </c>
      <c r="S2277" s="23">
        <f t="shared" si="212"/>
        <v>41965.616655092599</v>
      </c>
      <c r="T2277" s="23">
        <f t="shared" si="213"/>
        <v>41995.616655092599</v>
      </c>
      <c r="U2277" s="3">
        <f t="shared" si="214"/>
        <v>2014</v>
      </c>
      <c r="V2277" s="25">
        <f t="shared" si="215"/>
        <v>41965.616655092599</v>
      </c>
    </row>
    <row r="2278" spans="1:22" ht="64" x14ac:dyDescent="0.2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3">
        <f t="shared" si="210"/>
        <v>105.82</v>
      </c>
      <c r="P2278" s="3">
        <f t="shared" si="211"/>
        <v>64.75</v>
      </c>
      <c r="Q2278" s="3" t="s">
        <v>8366</v>
      </c>
      <c r="R2278" s="3" t="s">
        <v>8384</v>
      </c>
      <c r="S2278" s="23">
        <f t="shared" si="212"/>
        <v>41614.651493055557</v>
      </c>
      <c r="T2278" s="23">
        <f t="shared" si="213"/>
        <v>41644.651493055557</v>
      </c>
      <c r="U2278" s="3">
        <f t="shared" si="214"/>
        <v>2013</v>
      </c>
      <c r="V2278" s="25">
        <f t="shared" si="215"/>
        <v>41614.651493055557</v>
      </c>
    </row>
    <row r="2279" spans="1:22" ht="48" x14ac:dyDescent="0.2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3">
        <f t="shared" si="210"/>
        <v>141.08000000000001</v>
      </c>
      <c r="P2279" s="3">
        <f t="shared" si="211"/>
        <v>57.93</v>
      </c>
      <c r="Q2279" s="3" t="s">
        <v>8366</v>
      </c>
      <c r="R2279" s="3" t="s">
        <v>8384</v>
      </c>
      <c r="S2279" s="23">
        <f t="shared" si="212"/>
        <v>40936.678506944445</v>
      </c>
      <c r="T2279" s="23">
        <f t="shared" si="213"/>
        <v>40966.678506944445</v>
      </c>
      <c r="U2279" s="3">
        <f t="shared" si="214"/>
        <v>2012</v>
      </c>
      <c r="V2279" s="25">
        <f t="shared" si="215"/>
        <v>40936.678506944445</v>
      </c>
    </row>
    <row r="2280" spans="1:22" ht="32" x14ac:dyDescent="0.2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3">
        <f t="shared" si="210"/>
        <v>270.7</v>
      </c>
      <c r="P2280" s="3">
        <f t="shared" si="211"/>
        <v>53.08</v>
      </c>
      <c r="Q2280" s="3" t="s">
        <v>8366</v>
      </c>
      <c r="R2280" s="3" t="s">
        <v>8384</v>
      </c>
      <c r="S2280" s="23">
        <f t="shared" si="212"/>
        <v>42338.709108796291</v>
      </c>
      <c r="T2280" s="23">
        <f t="shared" si="213"/>
        <v>42372.957638888889</v>
      </c>
      <c r="U2280" s="3">
        <f t="shared" si="214"/>
        <v>2015</v>
      </c>
      <c r="V2280" s="25">
        <f t="shared" si="215"/>
        <v>42338.709108796291</v>
      </c>
    </row>
    <row r="2281" spans="1:22" ht="64" x14ac:dyDescent="0.2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3">
        <f t="shared" si="210"/>
        <v>153.80000000000001</v>
      </c>
      <c r="P2281" s="3">
        <f t="shared" si="211"/>
        <v>48.06</v>
      </c>
      <c r="Q2281" s="3" t="s">
        <v>8366</v>
      </c>
      <c r="R2281" s="3" t="s">
        <v>8384</v>
      </c>
      <c r="S2281" s="23">
        <f t="shared" si="212"/>
        <v>42020.806701388887</v>
      </c>
      <c r="T2281" s="23">
        <f t="shared" si="213"/>
        <v>42039.166666666672</v>
      </c>
      <c r="U2281" s="3">
        <f t="shared" si="214"/>
        <v>2015</v>
      </c>
      <c r="V2281" s="25">
        <f t="shared" si="215"/>
        <v>42020.806701388887</v>
      </c>
    </row>
    <row r="2282" spans="1:22" ht="64" x14ac:dyDescent="0.2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3">
        <f t="shared" si="210"/>
        <v>403.58</v>
      </c>
      <c r="P2282" s="3">
        <f t="shared" si="211"/>
        <v>82.4</v>
      </c>
      <c r="Q2282" s="3" t="s">
        <v>8366</v>
      </c>
      <c r="R2282" s="3" t="s">
        <v>8384</v>
      </c>
      <c r="S2282" s="23">
        <f t="shared" si="212"/>
        <v>42234.624895833331</v>
      </c>
      <c r="T2282" s="23">
        <f t="shared" si="213"/>
        <v>42264.624895833331</v>
      </c>
      <c r="U2282" s="3">
        <f t="shared" si="214"/>
        <v>2015</v>
      </c>
      <c r="V2282" s="25">
        <f t="shared" si="215"/>
        <v>42234.624895833331</v>
      </c>
    </row>
    <row r="2283" spans="1:22" ht="48" x14ac:dyDescent="0.2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3">
        <f t="shared" si="210"/>
        <v>185</v>
      </c>
      <c r="P2283" s="3">
        <f t="shared" si="211"/>
        <v>50.45</v>
      </c>
      <c r="Q2283" s="3" t="s">
        <v>8366</v>
      </c>
      <c r="R2283" s="3" t="s">
        <v>8384</v>
      </c>
      <c r="S2283" s="23">
        <f t="shared" si="212"/>
        <v>40687.285844907405</v>
      </c>
      <c r="T2283" s="23">
        <f t="shared" si="213"/>
        <v>40749.284722222219</v>
      </c>
      <c r="U2283" s="3">
        <f t="shared" si="214"/>
        <v>2011</v>
      </c>
      <c r="V2283" s="25">
        <f t="shared" si="215"/>
        <v>40687.285844907405</v>
      </c>
    </row>
    <row r="2284" spans="1:22" ht="32" x14ac:dyDescent="0.2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3">
        <f t="shared" si="210"/>
        <v>185.33</v>
      </c>
      <c r="P2284" s="3">
        <f t="shared" si="211"/>
        <v>115.83</v>
      </c>
      <c r="Q2284" s="3" t="s">
        <v>8358</v>
      </c>
      <c r="R2284" s="3" t="s">
        <v>8359</v>
      </c>
      <c r="S2284" s="23">
        <f t="shared" si="212"/>
        <v>42323.17460648148</v>
      </c>
      <c r="T2284" s="23">
        <f t="shared" si="213"/>
        <v>42383.17460648148</v>
      </c>
      <c r="U2284" s="3">
        <f t="shared" si="214"/>
        <v>2015</v>
      </c>
      <c r="V2284" s="25">
        <f t="shared" si="215"/>
        <v>42323.17460648148</v>
      </c>
    </row>
    <row r="2285" spans="1:22" ht="48" x14ac:dyDescent="0.2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3">
        <f t="shared" si="210"/>
        <v>100.86</v>
      </c>
      <c r="P2285" s="3">
        <f t="shared" si="211"/>
        <v>63.03</v>
      </c>
      <c r="Q2285" s="3" t="s">
        <v>8358</v>
      </c>
      <c r="R2285" s="3" t="s">
        <v>8359</v>
      </c>
      <c r="S2285" s="23">
        <f t="shared" si="212"/>
        <v>40978.125046296293</v>
      </c>
      <c r="T2285" s="23">
        <f t="shared" si="213"/>
        <v>41038.083379629628</v>
      </c>
      <c r="U2285" s="3">
        <f t="shared" si="214"/>
        <v>2012</v>
      </c>
      <c r="V2285" s="25">
        <f t="shared" si="215"/>
        <v>40978.125046296293</v>
      </c>
    </row>
    <row r="2286" spans="1:22" ht="32" x14ac:dyDescent="0.2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3">
        <f t="shared" si="210"/>
        <v>106.22</v>
      </c>
      <c r="P2286" s="3">
        <f t="shared" si="211"/>
        <v>108.02</v>
      </c>
      <c r="Q2286" s="3" t="s">
        <v>8358</v>
      </c>
      <c r="R2286" s="3" t="s">
        <v>8359</v>
      </c>
      <c r="S2286" s="23">
        <f t="shared" si="212"/>
        <v>40585.796817129631</v>
      </c>
      <c r="T2286" s="23">
        <f t="shared" si="213"/>
        <v>40614.166666666664</v>
      </c>
      <c r="U2286" s="3">
        <f t="shared" si="214"/>
        <v>2011</v>
      </c>
      <c r="V2286" s="25">
        <f t="shared" si="215"/>
        <v>40585.796817129631</v>
      </c>
    </row>
    <row r="2287" spans="1:22" ht="48" x14ac:dyDescent="0.2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3">
        <f t="shared" si="210"/>
        <v>121.37</v>
      </c>
      <c r="P2287" s="3">
        <f t="shared" si="211"/>
        <v>46.09</v>
      </c>
      <c r="Q2287" s="3" t="s">
        <v>8358</v>
      </c>
      <c r="R2287" s="3" t="s">
        <v>8359</v>
      </c>
      <c r="S2287" s="23">
        <f t="shared" si="212"/>
        <v>41059.185682870368</v>
      </c>
      <c r="T2287" s="23">
        <f t="shared" si="213"/>
        <v>41089.185682870368</v>
      </c>
      <c r="U2287" s="3">
        <f t="shared" si="214"/>
        <v>2012</v>
      </c>
      <c r="V2287" s="25">
        <f t="shared" si="215"/>
        <v>41059.185682870368</v>
      </c>
    </row>
    <row r="2288" spans="1:22" ht="48" x14ac:dyDescent="0.2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3">
        <f t="shared" si="210"/>
        <v>100.07</v>
      </c>
      <c r="P2288" s="3">
        <f t="shared" si="211"/>
        <v>107.21</v>
      </c>
      <c r="Q2288" s="3" t="s">
        <v>8358</v>
      </c>
      <c r="R2288" s="3" t="s">
        <v>8359</v>
      </c>
      <c r="S2288" s="23">
        <f t="shared" si="212"/>
        <v>41494.963587962964</v>
      </c>
      <c r="T2288" s="23">
        <f t="shared" si="213"/>
        <v>41523.165972222225</v>
      </c>
      <c r="U2288" s="3">
        <f t="shared" si="214"/>
        <v>2013</v>
      </c>
      <c r="V2288" s="25">
        <f t="shared" si="215"/>
        <v>41494.963587962964</v>
      </c>
    </row>
    <row r="2289" spans="1:22" ht="48" x14ac:dyDescent="0.2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3">
        <f t="shared" si="210"/>
        <v>119.98</v>
      </c>
      <c r="P2289" s="3">
        <f t="shared" si="211"/>
        <v>50.93</v>
      </c>
      <c r="Q2289" s="3" t="s">
        <v>8358</v>
      </c>
      <c r="R2289" s="3" t="s">
        <v>8359</v>
      </c>
      <c r="S2289" s="23">
        <f t="shared" si="212"/>
        <v>41792.667361111111</v>
      </c>
      <c r="T2289" s="23">
        <f t="shared" si="213"/>
        <v>41813.667361111111</v>
      </c>
      <c r="U2289" s="3">
        <f t="shared" si="214"/>
        <v>2014</v>
      </c>
      <c r="V2289" s="25">
        <f t="shared" si="215"/>
        <v>41792.667361111111</v>
      </c>
    </row>
    <row r="2290" spans="1:22" ht="48" x14ac:dyDescent="0.2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3">
        <f t="shared" si="210"/>
        <v>100.1</v>
      </c>
      <c r="P2290" s="3">
        <f t="shared" si="211"/>
        <v>40.04</v>
      </c>
      <c r="Q2290" s="3" t="s">
        <v>8358</v>
      </c>
      <c r="R2290" s="3" t="s">
        <v>8359</v>
      </c>
      <c r="S2290" s="23">
        <f t="shared" si="212"/>
        <v>41067.827418981484</v>
      </c>
      <c r="T2290" s="23">
        <f t="shared" si="213"/>
        <v>41086.75</v>
      </c>
      <c r="U2290" s="3">
        <f t="shared" si="214"/>
        <v>2012</v>
      </c>
      <c r="V2290" s="25">
        <f t="shared" si="215"/>
        <v>41067.827418981484</v>
      </c>
    </row>
    <row r="2291" spans="1:22" ht="48" x14ac:dyDescent="0.2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3">
        <f t="shared" si="210"/>
        <v>107.4</v>
      </c>
      <c r="P2291" s="3">
        <f t="shared" si="211"/>
        <v>64.44</v>
      </c>
      <c r="Q2291" s="3" t="s">
        <v>8358</v>
      </c>
      <c r="R2291" s="3" t="s">
        <v>8359</v>
      </c>
      <c r="S2291" s="23">
        <f t="shared" si="212"/>
        <v>41571.998379629629</v>
      </c>
      <c r="T2291" s="23">
        <f t="shared" si="213"/>
        <v>41614.973611111112</v>
      </c>
      <c r="U2291" s="3">
        <f t="shared" si="214"/>
        <v>2013</v>
      </c>
      <c r="V2291" s="25">
        <f t="shared" si="215"/>
        <v>41571.998379629629</v>
      </c>
    </row>
    <row r="2292" spans="1:22" ht="48" x14ac:dyDescent="0.2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3">
        <f t="shared" si="210"/>
        <v>104.07</v>
      </c>
      <c r="P2292" s="3">
        <f t="shared" si="211"/>
        <v>53.83</v>
      </c>
      <c r="Q2292" s="3" t="s">
        <v>8358</v>
      </c>
      <c r="R2292" s="3" t="s">
        <v>8359</v>
      </c>
      <c r="S2292" s="23">
        <f t="shared" si="212"/>
        <v>40070.253819444442</v>
      </c>
      <c r="T2292" s="23">
        <f t="shared" si="213"/>
        <v>40148.708333333336</v>
      </c>
      <c r="U2292" s="3">
        <f t="shared" si="214"/>
        <v>2009</v>
      </c>
      <c r="V2292" s="25">
        <f t="shared" si="215"/>
        <v>40070.253819444442</v>
      </c>
    </row>
    <row r="2293" spans="1:22" ht="48" x14ac:dyDescent="0.2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3">
        <f t="shared" si="210"/>
        <v>172.8</v>
      </c>
      <c r="P2293" s="3">
        <f t="shared" si="211"/>
        <v>100.47</v>
      </c>
      <c r="Q2293" s="3" t="s">
        <v>8358</v>
      </c>
      <c r="R2293" s="3" t="s">
        <v>8359</v>
      </c>
      <c r="S2293" s="23">
        <f t="shared" si="212"/>
        <v>40987.977060185185</v>
      </c>
      <c r="T2293" s="23">
        <f t="shared" si="213"/>
        <v>41022.166666666664</v>
      </c>
      <c r="U2293" s="3">
        <f t="shared" si="214"/>
        <v>2012</v>
      </c>
      <c r="V2293" s="25">
        <f t="shared" si="215"/>
        <v>40987.977060185185</v>
      </c>
    </row>
    <row r="2294" spans="1:22" ht="48" x14ac:dyDescent="0.2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3">
        <f t="shared" si="210"/>
        <v>107.25</v>
      </c>
      <c r="P2294" s="3">
        <f t="shared" si="211"/>
        <v>46.63</v>
      </c>
      <c r="Q2294" s="3" t="s">
        <v>8358</v>
      </c>
      <c r="R2294" s="3" t="s">
        <v>8359</v>
      </c>
      <c r="S2294" s="23">
        <f t="shared" si="212"/>
        <v>40987.697638888887</v>
      </c>
      <c r="T2294" s="23">
        <f t="shared" si="213"/>
        <v>41017.697638888887</v>
      </c>
      <c r="U2294" s="3">
        <f t="shared" si="214"/>
        <v>2012</v>
      </c>
      <c r="V2294" s="25">
        <f t="shared" si="215"/>
        <v>40987.697638888887</v>
      </c>
    </row>
    <row r="2295" spans="1:22" ht="32" x14ac:dyDescent="0.2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3">
        <f t="shared" si="210"/>
        <v>108.24</v>
      </c>
      <c r="P2295" s="3">
        <f t="shared" si="211"/>
        <v>34.07</v>
      </c>
      <c r="Q2295" s="3" t="s">
        <v>8358</v>
      </c>
      <c r="R2295" s="3" t="s">
        <v>8359</v>
      </c>
      <c r="S2295" s="23">
        <f t="shared" si="212"/>
        <v>41151.708321759259</v>
      </c>
      <c r="T2295" s="23">
        <f t="shared" si="213"/>
        <v>41177.165972222225</v>
      </c>
      <c r="U2295" s="3">
        <f t="shared" si="214"/>
        <v>2012</v>
      </c>
      <c r="V2295" s="25">
        <f t="shared" si="215"/>
        <v>41151.708321759259</v>
      </c>
    </row>
    <row r="2296" spans="1:22" ht="64" x14ac:dyDescent="0.2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3">
        <f t="shared" si="210"/>
        <v>146.08000000000001</v>
      </c>
      <c r="P2296" s="3">
        <f t="shared" si="211"/>
        <v>65.209999999999994</v>
      </c>
      <c r="Q2296" s="3" t="s">
        <v>8358</v>
      </c>
      <c r="R2296" s="3" t="s">
        <v>8359</v>
      </c>
      <c r="S2296" s="23">
        <f t="shared" si="212"/>
        <v>41264.72314814815</v>
      </c>
      <c r="T2296" s="23">
        <f t="shared" si="213"/>
        <v>41294.72314814815</v>
      </c>
      <c r="U2296" s="3">
        <f t="shared" si="214"/>
        <v>2012</v>
      </c>
      <c r="V2296" s="25">
        <f t="shared" si="215"/>
        <v>41264.72314814815</v>
      </c>
    </row>
    <row r="2297" spans="1:22" ht="64" x14ac:dyDescent="0.2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3">
        <f t="shared" si="210"/>
        <v>125.25</v>
      </c>
      <c r="P2297" s="3">
        <f t="shared" si="211"/>
        <v>44.21</v>
      </c>
      <c r="Q2297" s="3" t="s">
        <v>8358</v>
      </c>
      <c r="R2297" s="3" t="s">
        <v>8359</v>
      </c>
      <c r="S2297" s="23">
        <f t="shared" si="212"/>
        <v>41270.954351851848</v>
      </c>
      <c r="T2297" s="23">
        <f t="shared" si="213"/>
        <v>41300.954351851848</v>
      </c>
      <c r="U2297" s="3">
        <f t="shared" si="214"/>
        <v>2012</v>
      </c>
      <c r="V2297" s="25">
        <f t="shared" si="215"/>
        <v>41270.954351851848</v>
      </c>
    </row>
    <row r="2298" spans="1:22" ht="48" x14ac:dyDescent="0.2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3">
        <f t="shared" si="210"/>
        <v>149.07</v>
      </c>
      <c r="P2298" s="3">
        <f t="shared" si="211"/>
        <v>71.97</v>
      </c>
      <c r="Q2298" s="3" t="s">
        <v>8358</v>
      </c>
      <c r="R2298" s="3" t="s">
        <v>8359</v>
      </c>
      <c r="S2298" s="23">
        <f t="shared" si="212"/>
        <v>40927.731782407405</v>
      </c>
      <c r="T2298" s="23">
        <f t="shared" si="213"/>
        <v>40962.731782407405</v>
      </c>
      <c r="U2298" s="3">
        <f t="shared" si="214"/>
        <v>2012</v>
      </c>
      <c r="V2298" s="25">
        <f t="shared" si="215"/>
        <v>40927.731782407405</v>
      </c>
    </row>
    <row r="2299" spans="1:22" ht="32" x14ac:dyDescent="0.2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3">
        <f t="shared" si="210"/>
        <v>100.6</v>
      </c>
      <c r="P2299" s="3">
        <f t="shared" si="211"/>
        <v>52.95</v>
      </c>
      <c r="Q2299" s="3" t="s">
        <v>8358</v>
      </c>
      <c r="R2299" s="3" t="s">
        <v>8359</v>
      </c>
      <c r="S2299" s="23">
        <f t="shared" si="212"/>
        <v>40948.042233796295</v>
      </c>
      <c r="T2299" s="23">
        <f t="shared" si="213"/>
        <v>40982.165972222225</v>
      </c>
      <c r="U2299" s="3">
        <f t="shared" si="214"/>
        <v>2012</v>
      </c>
      <c r="V2299" s="25">
        <f t="shared" si="215"/>
        <v>40948.042233796295</v>
      </c>
    </row>
    <row r="2300" spans="1:22" ht="48" x14ac:dyDescent="0.2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3">
        <f t="shared" si="210"/>
        <v>105.07</v>
      </c>
      <c r="P2300" s="3">
        <f t="shared" si="211"/>
        <v>109.45</v>
      </c>
      <c r="Q2300" s="3" t="s">
        <v>8358</v>
      </c>
      <c r="R2300" s="3" t="s">
        <v>8359</v>
      </c>
      <c r="S2300" s="23">
        <f t="shared" si="212"/>
        <v>41694.84065972222</v>
      </c>
      <c r="T2300" s="23">
        <f t="shared" si="213"/>
        <v>41724.798993055556</v>
      </c>
      <c r="U2300" s="3">
        <f t="shared" si="214"/>
        <v>2014</v>
      </c>
      <c r="V2300" s="25">
        <f t="shared" si="215"/>
        <v>41694.84065972222</v>
      </c>
    </row>
    <row r="2301" spans="1:22" ht="48" x14ac:dyDescent="0.2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3">
        <f t="shared" si="210"/>
        <v>350.17</v>
      </c>
      <c r="P2301" s="3">
        <f t="shared" si="211"/>
        <v>75.040000000000006</v>
      </c>
      <c r="Q2301" s="3" t="s">
        <v>8358</v>
      </c>
      <c r="R2301" s="3" t="s">
        <v>8359</v>
      </c>
      <c r="S2301" s="23">
        <f t="shared" si="212"/>
        <v>40565.032511574071</v>
      </c>
      <c r="T2301" s="23">
        <f t="shared" si="213"/>
        <v>40580.032511574071</v>
      </c>
      <c r="U2301" s="3">
        <f t="shared" si="214"/>
        <v>2011</v>
      </c>
      <c r="V2301" s="25">
        <f t="shared" si="215"/>
        <v>40565.032511574071</v>
      </c>
    </row>
    <row r="2302" spans="1:22" ht="48" x14ac:dyDescent="0.2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3">
        <f t="shared" si="210"/>
        <v>101.25</v>
      </c>
      <c r="P2302" s="3">
        <f t="shared" si="211"/>
        <v>115.71</v>
      </c>
      <c r="Q2302" s="3" t="s">
        <v>8358</v>
      </c>
      <c r="R2302" s="3" t="s">
        <v>8359</v>
      </c>
      <c r="S2302" s="23">
        <f t="shared" si="212"/>
        <v>41074.727037037039</v>
      </c>
      <c r="T2302" s="23">
        <f t="shared" si="213"/>
        <v>41088.727037037039</v>
      </c>
      <c r="U2302" s="3">
        <f t="shared" si="214"/>
        <v>2012</v>
      </c>
      <c r="V2302" s="25">
        <f t="shared" si="215"/>
        <v>41074.727037037039</v>
      </c>
    </row>
    <row r="2303" spans="1:22" ht="32" x14ac:dyDescent="0.2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3">
        <f t="shared" si="210"/>
        <v>133.6</v>
      </c>
      <c r="P2303" s="3">
        <f t="shared" si="211"/>
        <v>31.66</v>
      </c>
      <c r="Q2303" s="3" t="s">
        <v>8358</v>
      </c>
      <c r="R2303" s="3" t="s">
        <v>8359</v>
      </c>
      <c r="S2303" s="23">
        <f t="shared" si="212"/>
        <v>41416.146944444445</v>
      </c>
      <c r="T2303" s="23">
        <f t="shared" si="213"/>
        <v>41446.146944444445</v>
      </c>
      <c r="U2303" s="3">
        <f t="shared" si="214"/>
        <v>2013</v>
      </c>
      <c r="V2303" s="25">
        <f t="shared" si="215"/>
        <v>41416.146944444445</v>
      </c>
    </row>
    <row r="2304" spans="1:22" ht="48" x14ac:dyDescent="0.2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3">
        <f t="shared" si="210"/>
        <v>170.65</v>
      </c>
      <c r="P2304" s="3">
        <f t="shared" si="211"/>
        <v>46.18</v>
      </c>
      <c r="Q2304" s="3" t="s">
        <v>8358</v>
      </c>
      <c r="R2304" s="3" t="s">
        <v>8362</v>
      </c>
      <c r="S2304" s="23">
        <f t="shared" si="212"/>
        <v>41605.868449074071</v>
      </c>
      <c r="T2304" s="23">
        <f t="shared" si="213"/>
        <v>41639.291666666664</v>
      </c>
      <c r="U2304" s="3">
        <f t="shared" si="214"/>
        <v>2013</v>
      </c>
      <c r="V2304" s="25">
        <f t="shared" si="215"/>
        <v>41605.868449074071</v>
      </c>
    </row>
    <row r="2305" spans="1:22" ht="64" x14ac:dyDescent="0.2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3">
        <f t="shared" si="210"/>
        <v>109.36</v>
      </c>
      <c r="P2305" s="3">
        <f t="shared" si="211"/>
        <v>68.48</v>
      </c>
      <c r="Q2305" s="3" t="s">
        <v>8358</v>
      </c>
      <c r="R2305" s="3" t="s">
        <v>8362</v>
      </c>
      <c r="S2305" s="23">
        <f t="shared" si="212"/>
        <v>40850.111064814817</v>
      </c>
      <c r="T2305" s="23">
        <f t="shared" si="213"/>
        <v>40890.152731481481</v>
      </c>
      <c r="U2305" s="3">
        <f t="shared" si="214"/>
        <v>2011</v>
      </c>
      <c r="V2305" s="25">
        <f t="shared" si="215"/>
        <v>40850.111064814817</v>
      </c>
    </row>
    <row r="2306" spans="1:22" ht="48" x14ac:dyDescent="0.2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3">
        <f t="shared" si="210"/>
        <v>100.7</v>
      </c>
      <c r="P2306" s="3">
        <f t="shared" si="211"/>
        <v>53.47</v>
      </c>
      <c r="Q2306" s="3" t="s">
        <v>8358</v>
      </c>
      <c r="R2306" s="3" t="s">
        <v>8362</v>
      </c>
      <c r="S2306" s="23">
        <f t="shared" si="212"/>
        <v>40502.815868055557</v>
      </c>
      <c r="T2306" s="23">
        <f t="shared" si="213"/>
        <v>40544.207638888889</v>
      </c>
      <c r="U2306" s="3">
        <f t="shared" si="214"/>
        <v>2010</v>
      </c>
      <c r="V2306" s="25">
        <f t="shared" si="215"/>
        <v>40502.815868055557</v>
      </c>
    </row>
    <row r="2307" spans="1:22" ht="48" x14ac:dyDescent="0.2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3">
        <f t="shared" ref="O2307:O2370" si="216">ROUND((E2307/D2307)*100,2)</f>
        <v>101.23</v>
      </c>
      <c r="P2307" s="3">
        <f t="shared" ref="P2307:P2370" si="217">ROUND(E2307/L2307,2)</f>
        <v>109.11</v>
      </c>
      <c r="Q2307" s="3" t="s">
        <v>8358</v>
      </c>
      <c r="R2307" s="3" t="s">
        <v>8362</v>
      </c>
      <c r="S2307" s="23">
        <f t="shared" ref="S2307:S2370" si="218">(((J2307/60)/60)/24)+DATE(1970,1,1)</f>
        <v>41834.695277777777</v>
      </c>
      <c r="T2307" s="23">
        <f t="shared" ref="T2307:T2370" si="219">(((I2307/60)/60)/24)+DATE(1970,1,1)</f>
        <v>41859.75</v>
      </c>
      <c r="U2307" s="3">
        <f t="shared" ref="U2307:U2370" si="220">YEAR(S2307)</f>
        <v>2014</v>
      </c>
      <c r="V2307" s="25">
        <f t="shared" ref="V2307:V2370" si="221">S2307</f>
        <v>41834.695277777777</v>
      </c>
    </row>
    <row r="2308" spans="1:22" ht="48" x14ac:dyDescent="0.2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3">
        <f t="shared" si="216"/>
        <v>106.76</v>
      </c>
      <c r="P2308" s="3">
        <f t="shared" si="217"/>
        <v>51.19</v>
      </c>
      <c r="Q2308" s="3" t="s">
        <v>8358</v>
      </c>
      <c r="R2308" s="3" t="s">
        <v>8362</v>
      </c>
      <c r="S2308" s="23">
        <f t="shared" si="218"/>
        <v>40948.16815972222</v>
      </c>
      <c r="T2308" s="23">
        <f t="shared" si="219"/>
        <v>40978.16815972222</v>
      </c>
      <c r="U2308" s="3">
        <f t="shared" si="220"/>
        <v>2012</v>
      </c>
      <c r="V2308" s="25">
        <f t="shared" si="221"/>
        <v>40948.16815972222</v>
      </c>
    </row>
    <row r="2309" spans="1:22" ht="48" x14ac:dyDescent="0.2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3">
        <f t="shared" si="216"/>
        <v>106.66</v>
      </c>
      <c r="P2309" s="3">
        <f t="shared" si="217"/>
        <v>27.94</v>
      </c>
      <c r="Q2309" s="3" t="s">
        <v>8358</v>
      </c>
      <c r="R2309" s="3" t="s">
        <v>8362</v>
      </c>
      <c r="S2309" s="23">
        <f t="shared" si="218"/>
        <v>41004.802465277775</v>
      </c>
      <c r="T2309" s="23">
        <f t="shared" si="219"/>
        <v>41034.802407407406</v>
      </c>
      <c r="U2309" s="3">
        <f t="shared" si="220"/>
        <v>2012</v>
      </c>
      <c r="V2309" s="25">
        <f t="shared" si="221"/>
        <v>41004.802465277775</v>
      </c>
    </row>
    <row r="2310" spans="1:22" ht="48" x14ac:dyDescent="0.2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3">
        <f t="shared" si="216"/>
        <v>101.31</v>
      </c>
      <c r="P2310" s="3">
        <f t="shared" si="217"/>
        <v>82.5</v>
      </c>
      <c r="Q2310" s="3" t="s">
        <v>8358</v>
      </c>
      <c r="R2310" s="3" t="s">
        <v>8362</v>
      </c>
      <c r="S2310" s="23">
        <f t="shared" si="218"/>
        <v>41851.962916666671</v>
      </c>
      <c r="T2310" s="23">
        <f t="shared" si="219"/>
        <v>41880.041666666664</v>
      </c>
      <c r="U2310" s="3">
        <f t="shared" si="220"/>
        <v>2014</v>
      </c>
      <c r="V2310" s="25">
        <f t="shared" si="221"/>
        <v>41851.962916666671</v>
      </c>
    </row>
    <row r="2311" spans="1:22" ht="48" x14ac:dyDescent="0.2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3">
        <f t="shared" si="216"/>
        <v>106.67</v>
      </c>
      <c r="P2311" s="3">
        <f t="shared" si="217"/>
        <v>59.82</v>
      </c>
      <c r="Q2311" s="3" t="s">
        <v>8358</v>
      </c>
      <c r="R2311" s="3" t="s">
        <v>8362</v>
      </c>
      <c r="S2311" s="23">
        <f t="shared" si="218"/>
        <v>41307.987696759257</v>
      </c>
      <c r="T2311" s="23">
        <f t="shared" si="219"/>
        <v>41342.987696759257</v>
      </c>
      <c r="U2311" s="3">
        <f t="shared" si="220"/>
        <v>2013</v>
      </c>
      <c r="V2311" s="25">
        <f t="shared" si="221"/>
        <v>41307.987696759257</v>
      </c>
    </row>
    <row r="2312" spans="1:22" ht="64" x14ac:dyDescent="0.2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3">
        <f t="shared" si="216"/>
        <v>428.84</v>
      </c>
      <c r="P2312" s="3">
        <f t="shared" si="217"/>
        <v>64.819999999999993</v>
      </c>
      <c r="Q2312" s="3" t="s">
        <v>8358</v>
      </c>
      <c r="R2312" s="3" t="s">
        <v>8362</v>
      </c>
      <c r="S2312" s="23">
        <f t="shared" si="218"/>
        <v>41324.79415509259</v>
      </c>
      <c r="T2312" s="23">
        <f t="shared" si="219"/>
        <v>41354.752488425926</v>
      </c>
      <c r="U2312" s="3">
        <f t="shared" si="220"/>
        <v>2013</v>
      </c>
      <c r="V2312" s="25">
        <f t="shared" si="221"/>
        <v>41324.79415509259</v>
      </c>
    </row>
    <row r="2313" spans="1:22" ht="48" x14ac:dyDescent="0.2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3">
        <f t="shared" si="216"/>
        <v>104.11</v>
      </c>
      <c r="P2313" s="3">
        <f t="shared" si="217"/>
        <v>90.1</v>
      </c>
      <c r="Q2313" s="3" t="s">
        <v>8358</v>
      </c>
      <c r="R2313" s="3" t="s">
        <v>8362</v>
      </c>
      <c r="S2313" s="23">
        <f t="shared" si="218"/>
        <v>41736.004502314812</v>
      </c>
      <c r="T2313" s="23">
        <f t="shared" si="219"/>
        <v>41766.004502314812</v>
      </c>
      <c r="U2313" s="3">
        <f t="shared" si="220"/>
        <v>2014</v>
      </c>
      <c r="V2313" s="25">
        <f t="shared" si="221"/>
        <v>41736.004502314812</v>
      </c>
    </row>
    <row r="2314" spans="1:22" ht="48" x14ac:dyDescent="0.2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3">
        <f t="shared" si="216"/>
        <v>107.87</v>
      </c>
      <c r="P2314" s="3">
        <f t="shared" si="217"/>
        <v>40.96</v>
      </c>
      <c r="Q2314" s="3" t="s">
        <v>8358</v>
      </c>
      <c r="R2314" s="3" t="s">
        <v>8362</v>
      </c>
      <c r="S2314" s="23">
        <f t="shared" si="218"/>
        <v>41716.632847222223</v>
      </c>
      <c r="T2314" s="23">
        <f t="shared" si="219"/>
        <v>41747.958333333336</v>
      </c>
      <c r="U2314" s="3">
        <f t="shared" si="220"/>
        <v>2014</v>
      </c>
      <c r="V2314" s="25">
        <f t="shared" si="221"/>
        <v>41716.632847222223</v>
      </c>
    </row>
    <row r="2315" spans="1:22" ht="32" x14ac:dyDescent="0.2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3">
        <f t="shared" si="216"/>
        <v>175.84</v>
      </c>
      <c r="P2315" s="3">
        <f t="shared" si="217"/>
        <v>56</v>
      </c>
      <c r="Q2315" s="3" t="s">
        <v>8358</v>
      </c>
      <c r="R2315" s="3" t="s">
        <v>8362</v>
      </c>
      <c r="S2315" s="23">
        <f t="shared" si="218"/>
        <v>41002.958634259259</v>
      </c>
      <c r="T2315" s="23">
        <f t="shared" si="219"/>
        <v>41032.958634259259</v>
      </c>
      <c r="U2315" s="3">
        <f t="shared" si="220"/>
        <v>2012</v>
      </c>
      <c r="V2315" s="25">
        <f t="shared" si="221"/>
        <v>41002.958634259259</v>
      </c>
    </row>
    <row r="2316" spans="1:22" ht="48" x14ac:dyDescent="0.2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3">
        <f t="shared" si="216"/>
        <v>156.97</v>
      </c>
      <c r="P2316" s="3">
        <f t="shared" si="217"/>
        <v>37.67</v>
      </c>
      <c r="Q2316" s="3" t="s">
        <v>8358</v>
      </c>
      <c r="R2316" s="3" t="s">
        <v>8362</v>
      </c>
      <c r="S2316" s="23">
        <f t="shared" si="218"/>
        <v>41037.551585648151</v>
      </c>
      <c r="T2316" s="23">
        <f t="shared" si="219"/>
        <v>41067.551585648151</v>
      </c>
      <c r="U2316" s="3">
        <f t="shared" si="220"/>
        <v>2012</v>
      </c>
      <c r="V2316" s="25">
        <f t="shared" si="221"/>
        <v>41037.551585648151</v>
      </c>
    </row>
    <row r="2317" spans="1:22" ht="48" x14ac:dyDescent="0.2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3">
        <f t="shared" si="216"/>
        <v>102.6</v>
      </c>
      <c r="P2317" s="3">
        <f t="shared" si="217"/>
        <v>40.08</v>
      </c>
      <c r="Q2317" s="3" t="s">
        <v>8358</v>
      </c>
      <c r="R2317" s="3" t="s">
        <v>8362</v>
      </c>
      <c r="S2317" s="23">
        <f t="shared" si="218"/>
        <v>41004.72619212963</v>
      </c>
      <c r="T2317" s="23">
        <f t="shared" si="219"/>
        <v>41034.72619212963</v>
      </c>
      <c r="U2317" s="3">
        <f t="shared" si="220"/>
        <v>2012</v>
      </c>
      <c r="V2317" s="25">
        <f t="shared" si="221"/>
        <v>41004.72619212963</v>
      </c>
    </row>
    <row r="2318" spans="1:22" ht="64" x14ac:dyDescent="0.2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3">
        <f t="shared" si="216"/>
        <v>104.04</v>
      </c>
      <c r="P2318" s="3">
        <f t="shared" si="217"/>
        <v>78.03</v>
      </c>
      <c r="Q2318" s="3" t="s">
        <v>8358</v>
      </c>
      <c r="R2318" s="3" t="s">
        <v>8362</v>
      </c>
      <c r="S2318" s="23">
        <f t="shared" si="218"/>
        <v>40079.725115740745</v>
      </c>
      <c r="T2318" s="23">
        <f t="shared" si="219"/>
        <v>40156.76666666667</v>
      </c>
      <c r="U2318" s="3">
        <f t="shared" si="220"/>
        <v>2009</v>
      </c>
      <c r="V2318" s="25">
        <f t="shared" si="221"/>
        <v>40079.725115740745</v>
      </c>
    </row>
    <row r="2319" spans="1:22" ht="48" x14ac:dyDescent="0.2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3">
        <f t="shared" si="216"/>
        <v>104</v>
      </c>
      <c r="P2319" s="3">
        <f t="shared" si="217"/>
        <v>18.91</v>
      </c>
      <c r="Q2319" s="3" t="s">
        <v>8358</v>
      </c>
      <c r="R2319" s="3" t="s">
        <v>8362</v>
      </c>
      <c r="S2319" s="23">
        <f t="shared" si="218"/>
        <v>40192.542233796295</v>
      </c>
      <c r="T2319" s="23">
        <f t="shared" si="219"/>
        <v>40224.208333333336</v>
      </c>
      <c r="U2319" s="3">
        <f t="shared" si="220"/>
        <v>2010</v>
      </c>
      <c r="V2319" s="25">
        <f t="shared" si="221"/>
        <v>40192.542233796295</v>
      </c>
    </row>
    <row r="2320" spans="1:22" ht="64" x14ac:dyDescent="0.2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3">
        <f t="shared" si="216"/>
        <v>121.06</v>
      </c>
      <c r="P2320" s="3">
        <f t="shared" si="217"/>
        <v>37.130000000000003</v>
      </c>
      <c r="Q2320" s="3" t="s">
        <v>8358</v>
      </c>
      <c r="R2320" s="3" t="s">
        <v>8362</v>
      </c>
      <c r="S2320" s="23">
        <f t="shared" si="218"/>
        <v>40050.643680555557</v>
      </c>
      <c r="T2320" s="23">
        <f t="shared" si="219"/>
        <v>40082.165972222225</v>
      </c>
      <c r="U2320" s="3">
        <f t="shared" si="220"/>
        <v>2009</v>
      </c>
      <c r="V2320" s="25">
        <f t="shared" si="221"/>
        <v>40050.643680555557</v>
      </c>
    </row>
    <row r="2321" spans="1:22" ht="48" x14ac:dyDescent="0.2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3">
        <f t="shared" si="216"/>
        <v>107.7</v>
      </c>
      <c r="P2321" s="3">
        <f t="shared" si="217"/>
        <v>41.96</v>
      </c>
      <c r="Q2321" s="3" t="s">
        <v>8358</v>
      </c>
      <c r="R2321" s="3" t="s">
        <v>8362</v>
      </c>
      <c r="S2321" s="23">
        <f t="shared" si="218"/>
        <v>41593.082002314812</v>
      </c>
      <c r="T2321" s="23">
        <f t="shared" si="219"/>
        <v>41623.082002314812</v>
      </c>
      <c r="U2321" s="3">
        <f t="shared" si="220"/>
        <v>2013</v>
      </c>
      <c r="V2321" s="25">
        <f t="shared" si="221"/>
        <v>41593.082002314812</v>
      </c>
    </row>
    <row r="2322" spans="1:22" ht="64" x14ac:dyDescent="0.2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3">
        <f t="shared" si="216"/>
        <v>108.66</v>
      </c>
      <c r="P2322" s="3">
        <f t="shared" si="217"/>
        <v>61.04</v>
      </c>
      <c r="Q2322" s="3" t="s">
        <v>8358</v>
      </c>
      <c r="R2322" s="3" t="s">
        <v>8362</v>
      </c>
      <c r="S2322" s="23">
        <f t="shared" si="218"/>
        <v>41696.817129629628</v>
      </c>
      <c r="T2322" s="23">
        <f t="shared" si="219"/>
        <v>41731.775462962964</v>
      </c>
      <c r="U2322" s="3">
        <f t="shared" si="220"/>
        <v>2014</v>
      </c>
      <c r="V2322" s="25">
        <f t="shared" si="221"/>
        <v>41696.817129629628</v>
      </c>
    </row>
    <row r="2323" spans="1:22" ht="48" x14ac:dyDescent="0.2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3">
        <f t="shared" si="216"/>
        <v>39.119999999999997</v>
      </c>
      <c r="P2323" s="3">
        <f t="shared" si="217"/>
        <v>64.53</v>
      </c>
      <c r="Q2323" s="3" t="s">
        <v>8358</v>
      </c>
      <c r="R2323" s="3" t="s">
        <v>8362</v>
      </c>
      <c r="S2323" s="23">
        <f t="shared" si="218"/>
        <v>42799.260428240741</v>
      </c>
      <c r="T2323" s="23">
        <f t="shared" si="219"/>
        <v>42829.21876157407</v>
      </c>
      <c r="U2323" s="3">
        <f t="shared" si="220"/>
        <v>2017</v>
      </c>
      <c r="V2323" s="25">
        <f t="shared" si="221"/>
        <v>42799.260428240741</v>
      </c>
    </row>
    <row r="2324" spans="1:22" ht="48" x14ac:dyDescent="0.2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3">
        <f t="shared" si="216"/>
        <v>3.15</v>
      </c>
      <c r="P2324" s="3">
        <f t="shared" si="217"/>
        <v>21.25</v>
      </c>
      <c r="Q2324" s="3" t="s">
        <v>8369</v>
      </c>
      <c r="R2324" s="3" t="s">
        <v>8385</v>
      </c>
      <c r="S2324" s="23">
        <f t="shared" si="218"/>
        <v>42804.895474537043</v>
      </c>
      <c r="T2324" s="23">
        <f t="shared" si="219"/>
        <v>42834.853807870371</v>
      </c>
      <c r="U2324" s="3">
        <f t="shared" si="220"/>
        <v>2017</v>
      </c>
      <c r="V2324" s="25">
        <f t="shared" si="221"/>
        <v>42804.895474537043</v>
      </c>
    </row>
    <row r="2325" spans="1:22" ht="48" x14ac:dyDescent="0.2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3">
        <f t="shared" si="216"/>
        <v>48</v>
      </c>
      <c r="P2325" s="3">
        <f t="shared" si="217"/>
        <v>30</v>
      </c>
      <c r="Q2325" s="3" t="s">
        <v>8369</v>
      </c>
      <c r="R2325" s="3" t="s">
        <v>8385</v>
      </c>
      <c r="S2325" s="23">
        <f t="shared" si="218"/>
        <v>42807.755173611105</v>
      </c>
      <c r="T2325" s="23">
        <f t="shared" si="219"/>
        <v>42814.755173611105</v>
      </c>
      <c r="U2325" s="3">
        <f t="shared" si="220"/>
        <v>2017</v>
      </c>
      <c r="V2325" s="25">
        <f t="shared" si="221"/>
        <v>42807.755173611105</v>
      </c>
    </row>
    <row r="2326" spans="1:22" ht="48" x14ac:dyDescent="0.2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3">
        <f t="shared" si="216"/>
        <v>20.73</v>
      </c>
      <c r="P2326" s="3">
        <f t="shared" si="217"/>
        <v>25.49</v>
      </c>
      <c r="Q2326" s="3" t="s">
        <v>8369</v>
      </c>
      <c r="R2326" s="3" t="s">
        <v>8385</v>
      </c>
      <c r="S2326" s="23">
        <f t="shared" si="218"/>
        <v>42790.885243055556</v>
      </c>
      <c r="T2326" s="23">
        <f t="shared" si="219"/>
        <v>42820.843576388885</v>
      </c>
      <c r="U2326" s="3">
        <f t="shared" si="220"/>
        <v>2017</v>
      </c>
      <c r="V2326" s="25">
        <f t="shared" si="221"/>
        <v>42790.885243055556</v>
      </c>
    </row>
    <row r="2327" spans="1:22" ht="48" x14ac:dyDescent="0.2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3">
        <f t="shared" si="216"/>
        <v>8</v>
      </c>
      <c r="P2327" s="3">
        <f t="shared" si="217"/>
        <v>11.43</v>
      </c>
      <c r="Q2327" s="3" t="s">
        <v>8369</v>
      </c>
      <c r="R2327" s="3" t="s">
        <v>8385</v>
      </c>
      <c r="S2327" s="23">
        <f t="shared" si="218"/>
        <v>42794.022349537037</v>
      </c>
      <c r="T2327" s="23">
        <f t="shared" si="219"/>
        <v>42823.980682870373</v>
      </c>
      <c r="U2327" s="3">
        <f t="shared" si="220"/>
        <v>2017</v>
      </c>
      <c r="V2327" s="25">
        <f t="shared" si="221"/>
        <v>42794.022349537037</v>
      </c>
    </row>
    <row r="2328" spans="1:22" ht="48" x14ac:dyDescent="0.2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3">
        <f t="shared" si="216"/>
        <v>0.72</v>
      </c>
      <c r="P2328" s="3">
        <f t="shared" si="217"/>
        <v>108</v>
      </c>
      <c r="Q2328" s="3" t="s">
        <v>8369</v>
      </c>
      <c r="R2328" s="3" t="s">
        <v>8385</v>
      </c>
      <c r="S2328" s="23">
        <f t="shared" si="218"/>
        <v>42804.034120370372</v>
      </c>
      <c r="T2328" s="23">
        <f t="shared" si="219"/>
        <v>42855.708333333328</v>
      </c>
      <c r="U2328" s="3">
        <f t="shared" si="220"/>
        <v>2017</v>
      </c>
      <c r="V2328" s="25">
        <f t="shared" si="221"/>
        <v>42804.034120370372</v>
      </c>
    </row>
    <row r="2329" spans="1:22" ht="32" x14ac:dyDescent="0.2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3">
        <f t="shared" si="216"/>
        <v>526.09</v>
      </c>
      <c r="P2329" s="3">
        <f t="shared" si="217"/>
        <v>54.88</v>
      </c>
      <c r="Q2329" s="3" t="s">
        <v>8369</v>
      </c>
      <c r="R2329" s="3" t="s">
        <v>8385</v>
      </c>
      <c r="S2329" s="23">
        <f t="shared" si="218"/>
        <v>41842.917129629634</v>
      </c>
      <c r="T2329" s="23">
        <f t="shared" si="219"/>
        <v>41877.917129629634</v>
      </c>
      <c r="U2329" s="3">
        <f t="shared" si="220"/>
        <v>2014</v>
      </c>
      <c r="V2329" s="25">
        <f t="shared" si="221"/>
        <v>41842.917129629634</v>
      </c>
    </row>
    <row r="2330" spans="1:22" ht="64" x14ac:dyDescent="0.2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3">
        <f t="shared" si="216"/>
        <v>254.45</v>
      </c>
      <c r="P2330" s="3">
        <f t="shared" si="217"/>
        <v>47.38</v>
      </c>
      <c r="Q2330" s="3" t="s">
        <v>8369</v>
      </c>
      <c r="R2330" s="3" t="s">
        <v>8385</v>
      </c>
      <c r="S2330" s="23">
        <f t="shared" si="218"/>
        <v>42139.781678240746</v>
      </c>
      <c r="T2330" s="23">
        <f t="shared" si="219"/>
        <v>42169.781678240746</v>
      </c>
      <c r="U2330" s="3">
        <f t="shared" si="220"/>
        <v>2015</v>
      </c>
      <c r="V2330" s="25">
        <f t="shared" si="221"/>
        <v>42139.781678240746</v>
      </c>
    </row>
    <row r="2331" spans="1:22" ht="48" x14ac:dyDescent="0.2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3">
        <f t="shared" si="216"/>
        <v>105.92</v>
      </c>
      <c r="P2331" s="3">
        <f t="shared" si="217"/>
        <v>211.84</v>
      </c>
      <c r="Q2331" s="3" t="s">
        <v>8369</v>
      </c>
      <c r="R2331" s="3" t="s">
        <v>8385</v>
      </c>
      <c r="S2331" s="23">
        <f t="shared" si="218"/>
        <v>41807.624374999999</v>
      </c>
      <c r="T2331" s="23">
        <f t="shared" si="219"/>
        <v>41837.624374999999</v>
      </c>
      <c r="U2331" s="3">
        <f t="shared" si="220"/>
        <v>2014</v>
      </c>
      <c r="V2331" s="25">
        <f t="shared" si="221"/>
        <v>41807.624374999999</v>
      </c>
    </row>
    <row r="2332" spans="1:22" ht="64" x14ac:dyDescent="0.2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3">
        <f t="shared" si="216"/>
        <v>102.42</v>
      </c>
      <c r="P2332" s="3">
        <f t="shared" si="217"/>
        <v>219.93</v>
      </c>
      <c r="Q2332" s="3" t="s">
        <v>8369</v>
      </c>
      <c r="R2332" s="3" t="s">
        <v>8385</v>
      </c>
      <c r="S2332" s="23">
        <f t="shared" si="218"/>
        <v>42332.89980324074</v>
      </c>
      <c r="T2332" s="23">
        <f t="shared" si="219"/>
        <v>42363</v>
      </c>
      <c r="U2332" s="3">
        <f t="shared" si="220"/>
        <v>2015</v>
      </c>
      <c r="V2332" s="25">
        <f t="shared" si="221"/>
        <v>42332.89980324074</v>
      </c>
    </row>
    <row r="2333" spans="1:22" ht="48" x14ac:dyDescent="0.2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3">
        <f t="shared" si="216"/>
        <v>144.31</v>
      </c>
      <c r="P2333" s="3">
        <f t="shared" si="217"/>
        <v>40.799999999999997</v>
      </c>
      <c r="Q2333" s="3" t="s">
        <v>8369</v>
      </c>
      <c r="R2333" s="3" t="s">
        <v>8385</v>
      </c>
      <c r="S2333" s="23">
        <f t="shared" si="218"/>
        <v>41839.005671296298</v>
      </c>
      <c r="T2333" s="23">
        <f t="shared" si="219"/>
        <v>41869.005671296298</v>
      </c>
      <c r="U2333" s="3">
        <f t="shared" si="220"/>
        <v>2014</v>
      </c>
      <c r="V2333" s="25">
        <f t="shared" si="221"/>
        <v>41839.005671296298</v>
      </c>
    </row>
    <row r="2334" spans="1:22" ht="48" x14ac:dyDescent="0.2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3">
        <f t="shared" si="216"/>
        <v>106.31</v>
      </c>
      <c r="P2334" s="3">
        <f t="shared" si="217"/>
        <v>75.5</v>
      </c>
      <c r="Q2334" s="3" t="s">
        <v>8369</v>
      </c>
      <c r="R2334" s="3" t="s">
        <v>8385</v>
      </c>
      <c r="S2334" s="23">
        <f t="shared" si="218"/>
        <v>42011.628136574072</v>
      </c>
      <c r="T2334" s="23">
        <f t="shared" si="219"/>
        <v>42041.628136574072</v>
      </c>
      <c r="U2334" s="3">
        <f t="shared" si="220"/>
        <v>2015</v>
      </c>
      <c r="V2334" s="25">
        <f t="shared" si="221"/>
        <v>42011.628136574072</v>
      </c>
    </row>
    <row r="2335" spans="1:22" ht="48" x14ac:dyDescent="0.2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3">
        <f t="shared" si="216"/>
        <v>212.17</v>
      </c>
      <c r="P2335" s="3">
        <f t="shared" si="217"/>
        <v>13.54</v>
      </c>
      <c r="Q2335" s="3" t="s">
        <v>8369</v>
      </c>
      <c r="R2335" s="3" t="s">
        <v>8385</v>
      </c>
      <c r="S2335" s="23">
        <f t="shared" si="218"/>
        <v>41767.650347222225</v>
      </c>
      <c r="T2335" s="23">
        <f t="shared" si="219"/>
        <v>41788.743055555555</v>
      </c>
      <c r="U2335" s="3">
        <f t="shared" si="220"/>
        <v>2014</v>
      </c>
      <c r="V2335" s="25">
        <f t="shared" si="221"/>
        <v>41767.650347222225</v>
      </c>
    </row>
    <row r="2336" spans="1:22" ht="48" x14ac:dyDescent="0.2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3">
        <f t="shared" si="216"/>
        <v>101.95</v>
      </c>
      <c r="P2336" s="3">
        <f t="shared" si="217"/>
        <v>60.87</v>
      </c>
      <c r="Q2336" s="3" t="s">
        <v>8369</v>
      </c>
      <c r="R2336" s="3" t="s">
        <v>8385</v>
      </c>
      <c r="S2336" s="23">
        <f t="shared" si="218"/>
        <v>41918.670115740737</v>
      </c>
      <c r="T2336" s="23">
        <f t="shared" si="219"/>
        <v>41948.731944444444</v>
      </c>
      <c r="U2336" s="3">
        <f t="shared" si="220"/>
        <v>2014</v>
      </c>
      <c r="V2336" s="25">
        <f t="shared" si="221"/>
        <v>41918.670115740737</v>
      </c>
    </row>
    <row r="2337" spans="1:22" ht="64" x14ac:dyDescent="0.2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3">
        <f t="shared" si="216"/>
        <v>102.27</v>
      </c>
      <c r="P2337" s="3">
        <f t="shared" si="217"/>
        <v>115.69</v>
      </c>
      <c r="Q2337" s="3" t="s">
        <v>8369</v>
      </c>
      <c r="R2337" s="3" t="s">
        <v>8385</v>
      </c>
      <c r="S2337" s="23">
        <f t="shared" si="218"/>
        <v>41771.572256944448</v>
      </c>
      <c r="T2337" s="23">
        <f t="shared" si="219"/>
        <v>41801.572256944448</v>
      </c>
      <c r="U2337" s="3">
        <f t="shared" si="220"/>
        <v>2014</v>
      </c>
      <c r="V2337" s="25">
        <f t="shared" si="221"/>
        <v>41771.572256944448</v>
      </c>
    </row>
    <row r="2338" spans="1:22" ht="48" x14ac:dyDescent="0.2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3">
        <f t="shared" si="216"/>
        <v>520.73</v>
      </c>
      <c r="P2338" s="3">
        <f t="shared" si="217"/>
        <v>48.1</v>
      </c>
      <c r="Q2338" s="3" t="s">
        <v>8369</v>
      </c>
      <c r="R2338" s="3" t="s">
        <v>8385</v>
      </c>
      <c r="S2338" s="23">
        <f t="shared" si="218"/>
        <v>41666.924710648149</v>
      </c>
      <c r="T2338" s="23">
        <f t="shared" si="219"/>
        <v>41706.924710648149</v>
      </c>
      <c r="U2338" s="3">
        <f t="shared" si="220"/>
        <v>2014</v>
      </c>
      <c r="V2338" s="25">
        <f t="shared" si="221"/>
        <v>41666.924710648149</v>
      </c>
    </row>
    <row r="2339" spans="1:22" ht="32" x14ac:dyDescent="0.2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3">
        <f t="shared" si="216"/>
        <v>110.66</v>
      </c>
      <c r="P2339" s="3">
        <f t="shared" si="217"/>
        <v>74.180000000000007</v>
      </c>
      <c r="Q2339" s="3" t="s">
        <v>8369</v>
      </c>
      <c r="R2339" s="3" t="s">
        <v>8385</v>
      </c>
      <c r="S2339" s="23">
        <f t="shared" si="218"/>
        <v>41786.640543981484</v>
      </c>
      <c r="T2339" s="23">
        <f t="shared" si="219"/>
        <v>41816.640543981484</v>
      </c>
      <c r="U2339" s="3">
        <f t="shared" si="220"/>
        <v>2014</v>
      </c>
      <c r="V2339" s="25">
        <f t="shared" si="221"/>
        <v>41786.640543981484</v>
      </c>
    </row>
    <row r="2340" spans="1:22" ht="48" x14ac:dyDescent="0.2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3">
        <f t="shared" si="216"/>
        <v>101.14</v>
      </c>
      <c r="P2340" s="3">
        <f t="shared" si="217"/>
        <v>123.35</v>
      </c>
      <c r="Q2340" s="3" t="s">
        <v>8369</v>
      </c>
      <c r="R2340" s="3" t="s">
        <v>8385</v>
      </c>
      <c r="S2340" s="23">
        <f t="shared" si="218"/>
        <v>41789.896805555552</v>
      </c>
      <c r="T2340" s="23">
        <f t="shared" si="219"/>
        <v>41819.896805555552</v>
      </c>
      <c r="U2340" s="3">
        <f t="shared" si="220"/>
        <v>2014</v>
      </c>
      <c r="V2340" s="25">
        <f t="shared" si="221"/>
        <v>41789.896805555552</v>
      </c>
    </row>
    <row r="2341" spans="1:22" ht="48" x14ac:dyDescent="0.2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3">
        <f t="shared" si="216"/>
        <v>294.20999999999998</v>
      </c>
      <c r="P2341" s="3">
        <f t="shared" si="217"/>
        <v>66.62</v>
      </c>
      <c r="Q2341" s="3" t="s">
        <v>8369</v>
      </c>
      <c r="R2341" s="3" t="s">
        <v>8385</v>
      </c>
      <c r="S2341" s="23">
        <f t="shared" si="218"/>
        <v>42692.79987268518</v>
      </c>
      <c r="T2341" s="23">
        <f t="shared" si="219"/>
        <v>42723.332638888889</v>
      </c>
      <c r="U2341" s="3">
        <f t="shared" si="220"/>
        <v>2016</v>
      </c>
      <c r="V2341" s="25">
        <f t="shared" si="221"/>
        <v>42692.79987268518</v>
      </c>
    </row>
    <row r="2342" spans="1:22" ht="48" x14ac:dyDescent="0.2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3">
        <f t="shared" si="216"/>
        <v>105.78</v>
      </c>
      <c r="P2342" s="3">
        <f t="shared" si="217"/>
        <v>104.99</v>
      </c>
      <c r="Q2342" s="3" t="s">
        <v>8369</v>
      </c>
      <c r="R2342" s="3" t="s">
        <v>8385</v>
      </c>
      <c r="S2342" s="23">
        <f t="shared" si="218"/>
        <v>42643.642800925925</v>
      </c>
      <c r="T2342" s="23">
        <f t="shared" si="219"/>
        <v>42673.642800925925</v>
      </c>
      <c r="U2342" s="3">
        <f t="shared" si="220"/>
        <v>2016</v>
      </c>
      <c r="V2342" s="25">
        <f t="shared" si="221"/>
        <v>42643.642800925925</v>
      </c>
    </row>
    <row r="2343" spans="1:22" ht="48" x14ac:dyDescent="0.2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3">
        <f t="shared" si="216"/>
        <v>0</v>
      </c>
      <c r="P2343" s="3" t="e">
        <f t="shared" si="217"/>
        <v>#DIV/0!</v>
      </c>
      <c r="Q2343" s="3" t="s">
        <v>8369</v>
      </c>
      <c r="R2343" s="3" t="s">
        <v>8385</v>
      </c>
      <c r="S2343" s="23">
        <f t="shared" si="218"/>
        <v>42167.813703703709</v>
      </c>
      <c r="T2343" s="23">
        <f t="shared" si="219"/>
        <v>42197.813703703709</v>
      </c>
      <c r="U2343" s="3">
        <f t="shared" si="220"/>
        <v>2015</v>
      </c>
      <c r="V2343" s="25">
        <f t="shared" si="221"/>
        <v>42167.813703703709</v>
      </c>
    </row>
    <row r="2344" spans="1:22" ht="64" x14ac:dyDescent="0.2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3">
        <f t="shared" si="216"/>
        <v>0</v>
      </c>
      <c r="P2344" s="3" t="e">
        <f t="shared" si="217"/>
        <v>#DIV/0!</v>
      </c>
      <c r="Q2344" s="3" t="s">
        <v>8352</v>
      </c>
      <c r="R2344" s="3" t="s">
        <v>8353</v>
      </c>
      <c r="S2344" s="23">
        <f t="shared" si="218"/>
        <v>41897.702199074076</v>
      </c>
      <c r="T2344" s="23">
        <f t="shared" si="219"/>
        <v>41918.208333333336</v>
      </c>
      <c r="U2344" s="3">
        <f t="shared" si="220"/>
        <v>2014</v>
      </c>
      <c r="V2344" s="25">
        <f t="shared" si="221"/>
        <v>41897.702199074076</v>
      </c>
    </row>
    <row r="2345" spans="1:22" ht="48" x14ac:dyDescent="0.2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3">
        <f t="shared" si="216"/>
        <v>3</v>
      </c>
      <c r="P2345" s="3">
        <f t="shared" si="217"/>
        <v>300</v>
      </c>
      <c r="Q2345" s="3" t="s">
        <v>8352</v>
      </c>
      <c r="R2345" s="3" t="s">
        <v>8353</v>
      </c>
      <c r="S2345" s="23">
        <f t="shared" si="218"/>
        <v>42327.825289351851</v>
      </c>
      <c r="T2345" s="23">
        <f t="shared" si="219"/>
        <v>42377.82430555555</v>
      </c>
      <c r="U2345" s="3">
        <f t="shared" si="220"/>
        <v>2015</v>
      </c>
      <c r="V2345" s="25">
        <f t="shared" si="221"/>
        <v>42327.825289351851</v>
      </c>
    </row>
    <row r="2346" spans="1:22" ht="64" x14ac:dyDescent="0.2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3">
        <f t="shared" si="216"/>
        <v>0.1</v>
      </c>
      <c r="P2346" s="3">
        <f t="shared" si="217"/>
        <v>1</v>
      </c>
      <c r="Q2346" s="3" t="s">
        <v>8352</v>
      </c>
      <c r="R2346" s="3" t="s">
        <v>8353</v>
      </c>
      <c r="S2346" s="23">
        <f t="shared" si="218"/>
        <v>42515.727650462963</v>
      </c>
      <c r="T2346" s="23">
        <f t="shared" si="219"/>
        <v>42545.727650462963</v>
      </c>
      <c r="U2346" s="3">
        <f t="shared" si="220"/>
        <v>2016</v>
      </c>
      <c r="V2346" s="25">
        <f t="shared" si="221"/>
        <v>42515.727650462963</v>
      </c>
    </row>
    <row r="2347" spans="1:22" ht="48" x14ac:dyDescent="0.2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3">
        <f t="shared" si="216"/>
        <v>0</v>
      </c>
      <c r="P2347" s="3" t="e">
        <f t="shared" si="217"/>
        <v>#DIV/0!</v>
      </c>
      <c r="Q2347" s="3" t="s">
        <v>8352</v>
      </c>
      <c r="R2347" s="3" t="s">
        <v>8353</v>
      </c>
      <c r="S2347" s="23">
        <f t="shared" si="218"/>
        <v>42060.001805555556</v>
      </c>
      <c r="T2347" s="23">
        <f t="shared" si="219"/>
        <v>42094.985416666663</v>
      </c>
      <c r="U2347" s="3">
        <f t="shared" si="220"/>
        <v>2015</v>
      </c>
      <c r="V2347" s="25">
        <f t="shared" si="221"/>
        <v>42060.001805555556</v>
      </c>
    </row>
    <row r="2348" spans="1:22" ht="48" x14ac:dyDescent="0.2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3">
        <f t="shared" si="216"/>
        <v>7.0000000000000007E-2</v>
      </c>
      <c r="P2348" s="3">
        <f t="shared" si="217"/>
        <v>13</v>
      </c>
      <c r="Q2348" s="3" t="s">
        <v>8352</v>
      </c>
      <c r="R2348" s="3" t="s">
        <v>8353</v>
      </c>
      <c r="S2348" s="23">
        <f t="shared" si="218"/>
        <v>42615.79896990741</v>
      </c>
      <c r="T2348" s="23">
        <f t="shared" si="219"/>
        <v>42660.79896990741</v>
      </c>
      <c r="U2348" s="3">
        <f t="shared" si="220"/>
        <v>2016</v>
      </c>
      <c r="V2348" s="25">
        <f t="shared" si="221"/>
        <v>42615.79896990741</v>
      </c>
    </row>
    <row r="2349" spans="1:22" ht="48" x14ac:dyDescent="0.2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3">
        <f t="shared" si="216"/>
        <v>1.5</v>
      </c>
      <c r="P2349" s="3">
        <f t="shared" si="217"/>
        <v>15</v>
      </c>
      <c r="Q2349" s="3" t="s">
        <v>8352</v>
      </c>
      <c r="R2349" s="3" t="s">
        <v>8353</v>
      </c>
      <c r="S2349" s="23">
        <f t="shared" si="218"/>
        <v>42577.607361111113</v>
      </c>
      <c r="T2349" s="23">
        <f t="shared" si="219"/>
        <v>42607.607361111113</v>
      </c>
      <c r="U2349" s="3">
        <f t="shared" si="220"/>
        <v>2016</v>
      </c>
      <c r="V2349" s="25">
        <f t="shared" si="221"/>
        <v>42577.607361111113</v>
      </c>
    </row>
    <row r="2350" spans="1:22" ht="48" x14ac:dyDescent="0.2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3">
        <f t="shared" si="216"/>
        <v>0.39</v>
      </c>
      <c r="P2350" s="3">
        <f t="shared" si="217"/>
        <v>54</v>
      </c>
      <c r="Q2350" s="3" t="s">
        <v>8352</v>
      </c>
      <c r="R2350" s="3" t="s">
        <v>8353</v>
      </c>
      <c r="S2350" s="23">
        <f t="shared" si="218"/>
        <v>42360.932152777779</v>
      </c>
      <c r="T2350" s="23">
        <f t="shared" si="219"/>
        <v>42420.932152777779</v>
      </c>
      <c r="U2350" s="3">
        <f t="shared" si="220"/>
        <v>2015</v>
      </c>
      <c r="V2350" s="25">
        <f t="shared" si="221"/>
        <v>42360.932152777779</v>
      </c>
    </row>
    <row r="2351" spans="1:22" ht="48" x14ac:dyDescent="0.2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3">
        <f t="shared" si="216"/>
        <v>0</v>
      </c>
      <c r="P2351" s="3" t="e">
        <f t="shared" si="217"/>
        <v>#DIV/0!</v>
      </c>
      <c r="Q2351" s="3" t="s">
        <v>8352</v>
      </c>
      <c r="R2351" s="3" t="s">
        <v>8353</v>
      </c>
      <c r="S2351" s="23">
        <f t="shared" si="218"/>
        <v>42198.775787037041</v>
      </c>
      <c r="T2351" s="23">
        <f t="shared" si="219"/>
        <v>42227.775787037041</v>
      </c>
      <c r="U2351" s="3">
        <f t="shared" si="220"/>
        <v>2015</v>
      </c>
      <c r="V2351" s="25">
        <f t="shared" si="221"/>
        <v>42198.775787037041</v>
      </c>
    </row>
    <row r="2352" spans="1:22" ht="48" x14ac:dyDescent="0.2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3">
        <f t="shared" si="216"/>
        <v>0</v>
      </c>
      <c r="P2352" s="3" t="e">
        <f t="shared" si="217"/>
        <v>#DIV/0!</v>
      </c>
      <c r="Q2352" s="3" t="s">
        <v>8352</v>
      </c>
      <c r="R2352" s="3" t="s">
        <v>8353</v>
      </c>
      <c r="S2352" s="23">
        <f t="shared" si="218"/>
        <v>42708.842245370368</v>
      </c>
      <c r="T2352" s="23">
        <f t="shared" si="219"/>
        <v>42738.842245370368</v>
      </c>
      <c r="U2352" s="3">
        <f t="shared" si="220"/>
        <v>2016</v>
      </c>
      <c r="V2352" s="25">
        <f t="shared" si="221"/>
        <v>42708.842245370368</v>
      </c>
    </row>
    <row r="2353" spans="1:22" ht="32" x14ac:dyDescent="0.2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3">
        <f t="shared" si="216"/>
        <v>0.56999999999999995</v>
      </c>
      <c r="P2353" s="3">
        <f t="shared" si="217"/>
        <v>15.43</v>
      </c>
      <c r="Q2353" s="3" t="s">
        <v>8352</v>
      </c>
      <c r="R2353" s="3" t="s">
        <v>8353</v>
      </c>
      <c r="S2353" s="23">
        <f t="shared" si="218"/>
        <v>42094.101145833338</v>
      </c>
      <c r="T2353" s="23">
        <f t="shared" si="219"/>
        <v>42124.101145833338</v>
      </c>
      <c r="U2353" s="3">
        <f t="shared" si="220"/>
        <v>2015</v>
      </c>
      <c r="V2353" s="25">
        <f t="shared" si="221"/>
        <v>42094.101145833338</v>
      </c>
    </row>
    <row r="2354" spans="1:22" ht="48" x14ac:dyDescent="0.2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3">
        <f t="shared" si="216"/>
        <v>0</v>
      </c>
      <c r="P2354" s="3" t="e">
        <f t="shared" si="217"/>
        <v>#DIV/0!</v>
      </c>
      <c r="Q2354" s="3" t="s">
        <v>8352</v>
      </c>
      <c r="R2354" s="3" t="s">
        <v>8353</v>
      </c>
      <c r="S2354" s="23">
        <f t="shared" si="218"/>
        <v>42101.633703703701</v>
      </c>
      <c r="T2354" s="23">
        <f t="shared" si="219"/>
        <v>42161.633703703701</v>
      </c>
      <c r="U2354" s="3">
        <f t="shared" si="220"/>
        <v>2015</v>
      </c>
      <c r="V2354" s="25">
        <f t="shared" si="221"/>
        <v>42101.633703703701</v>
      </c>
    </row>
    <row r="2355" spans="1:22" ht="48" x14ac:dyDescent="0.2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3">
        <f t="shared" si="216"/>
        <v>0</v>
      </c>
      <c r="P2355" s="3" t="e">
        <f t="shared" si="217"/>
        <v>#DIV/0!</v>
      </c>
      <c r="Q2355" s="3" t="s">
        <v>8352</v>
      </c>
      <c r="R2355" s="3" t="s">
        <v>8353</v>
      </c>
      <c r="S2355" s="23">
        <f t="shared" si="218"/>
        <v>42103.676180555558</v>
      </c>
      <c r="T2355" s="23">
        <f t="shared" si="219"/>
        <v>42115.676180555558</v>
      </c>
      <c r="U2355" s="3">
        <f t="shared" si="220"/>
        <v>2015</v>
      </c>
      <c r="V2355" s="25">
        <f t="shared" si="221"/>
        <v>42103.676180555558</v>
      </c>
    </row>
    <row r="2356" spans="1:22" ht="48" x14ac:dyDescent="0.2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3">
        <f t="shared" si="216"/>
        <v>7.0000000000000007E-2</v>
      </c>
      <c r="P2356" s="3">
        <f t="shared" si="217"/>
        <v>25</v>
      </c>
      <c r="Q2356" s="3" t="s">
        <v>8352</v>
      </c>
      <c r="R2356" s="3" t="s">
        <v>8353</v>
      </c>
      <c r="S2356" s="23">
        <f t="shared" si="218"/>
        <v>41954.722916666666</v>
      </c>
      <c r="T2356" s="23">
        <f t="shared" si="219"/>
        <v>42014.722916666666</v>
      </c>
      <c r="U2356" s="3">
        <f t="shared" si="220"/>
        <v>2014</v>
      </c>
      <c r="V2356" s="25">
        <f t="shared" si="221"/>
        <v>41954.722916666666</v>
      </c>
    </row>
    <row r="2357" spans="1:22" ht="48" x14ac:dyDescent="0.2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3">
        <f t="shared" si="216"/>
        <v>0.69</v>
      </c>
      <c r="P2357" s="3">
        <f t="shared" si="217"/>
        <v>27.5</v>
      </c>
      <c r="Q2357" s="3" t="s">
        <v>8352</v>
      </c>
      <c r="R2357" s="3" t="s">
        <v>8353</v>
      </c>
      <c r="S2357" s="23">
        <f t="shared" si="218"/>
        <v>42096.918240740735</v>
      </c>
      <c r="T2357" s="23">
        <f t="shared" si="219"/>
        <v>42126.918240740735</v>
      </c>
      <c r="U2357" s="3">
        <f t="shared" si="220"/>
        <v>2015</v>
      </c>
      <c r="V2357" s="25">
        <f t="shared" si="221"/>
        <v>42096.918240740735</v>
      </c>
    </row>
    <row r="2358" spans="1:22" ht="32" x14ac:dyDescent="0.2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3">
        <f t="shared" si="216"/>
        <v>0</v>
      </c>
      <c r="P2358" s="3" t="e">
        <f t="shared" si="217"/>
        <v>#DIV/0!</v>
      </c>
      <c r="Q2358" s="3" t="s">
        <v>8352</v>
      </c>
      <c r="R2358" s="3" t="s">
        <v>8353</v>
      </c>
      <c r="S2358" s="23">
        <f t="shared" si="218"/>
        <v>42130.78361111111</v>
      </c>
      <c r="T2358" s="23">
        <f t="shared" si="219"/>
        <v>42160.78361111111</v>
      </c>
      <c r="U2358" s="3">
        <f t="shared" si="220"/>
        <v>2015</v>
      </c>
      <c r="V2358" s="25">
        <f t="shared" si="221"/>
        <v>42130.78361111111</v>
      </c>
    </row>
    <row r="2359" spans="1:22" ht="48" x14ac:dyDescent="0.2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3">
        <f t="shared" si="216"/>
        <v>0</v>
      </c>
      <c r="P2359" s="3" t="e">
        <f t="shared" si="217"/>
        <v>#DIV/0!</v>
      </c>
      <c r="Q2359" s="3" t="s">
        <v>8352</v>
      </c>
      <c r="R2359" s="3" t="s">
        <v>8353</v>
      </c>
      <c r="S2359" s="23">
        <f t="shared" si="218"/>
        <v>42264.620115740734</v>
      </c>
      <c r="T2359" s="23">
        <f t="shared" si="219"/>
        <v>42294.620115740734</v>
      </c>
      <c r="U2359" s="3">
        <f t="shared" si="220"/>
        <v>2015</v>
      </c>
      <c r="V2359" s="25">
        <f t="shared" si="221"/>
        <v>42264.620115740734</v>
      </c>
    </row>
    <row r="2360" spans="1:22" ht="48" x14ac:dyDescent="0.2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3">
        <f t="shared" si="216"/>
        <v>0</v>
      </c>
      <c r="P2360" s="3" t="e">
        <f t="shared" si="217"/>
        <v>#DIV/0!</v>
      </c>
      <c r="Q2360" s="3" t="s">
        <v>8352</v>
      </c>
      <c r="R2360" s="3" t="s">
        <v>8353</v>
      </c>
      <c r="S2360" s="23">
        <f t="shared" si="218"/>
        <v>41978.930972222224</v>
      </c>
      <c r="T2360" s="23">
        <f t="shared" si="219"/>
        <v>42035.027083333334</v>
      </c>
      <c r="U2360" s="3">
        <f t="shared" si="220"/>
        <v>2014</v>
      </c>
      <c r="V2360" s="25">
        <f t="shared" si="221"/>
        <v>41978.930972222224</v>
      </c>
    </row>
    <row r="2361" spans="1:22" ht="48" x14ac:dyDescent="0.2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3">
        <f t="shared" si="216"/>
        <v>14.68</v>
      </c>
      <c r="P2361" s="3">
        <f t="shared" si="217"/>
        <v>367</v>
      </c>
      <c r="Q2361" s="3" t="s">
        <v>8352</v>
      </c>
      <c r="R2361" s="3" t="s">
        <v>8353</v>
      </c>
      <c r="S2361" s="23">
        <f t="shared" si="218"/>
        <v>42159.649583333332</v>
      </c>
      <c r="T2361" s="23">
        <f t="shared" si="219"/>
        <v>42219.649583333332</v>
      </c>
      <c r="U2361" s="3">
        <f t="shared" si="220"/>
        <v>2015</v>
      </c>
      <c r="V2361" s="25">
        <f t="shared" si="221"/>
        <v>42159.649583333332</v>
      </c>
    </row>
    <row r="2362" spans="1:22" ht="48" x14ac:dyDescent="0.2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3">
        <f t="shared" si="216"/>
        <v>0.04</v>
      </c>
      <c r="P2362" s="3">
        <f t="shared" si="217"/>
        <v>2</v>
      </c>
      <c r="Q2362" s="3" t="s">
        <v>8352</v>
      </c>
      <c r="R2362" s="3" t="s">
        <v>8353</v>
      </c>
      <c r="S2362" s="23">
        <f t="shared" si="218"/>
        <v>42377.70694444445</v>
      </c>
      <c r="T2362" s="23">
        <f t="shared" si="219"/>
        <v>42407.70694444445</v>
      </c>
      <c r="U2362" s="3">
        <f t="shared" si="220"/>
        <v>2016</v>
      </c>
      <c r="V2362" s="25">
        <f t="shared" si="221"/>
        <v>42377.70694444445</v>
      </c>
    </row>
    <row r="2363" spans="1:22" ht="64" x14ac:dyDescent="0.2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3">
        <f t="shared" si="216"/>
        <v>0</v>
      </c>
      <c r="P2363" s="3" t="e">
        <f t="shared" si="217"/>
        <v>#DIV/0!</v>
      </c>
      <c r="Q2363" s="3" t="s">
        <v>8352</v>
      </c>
      <c r="R2363" s="3" t="s">
        <v>8353</v>
      </c>
      <c r="S2363" s="23">
        <f t="shared" si="218"/>
        <v>42466.858888888892</v>
      </c>
      <c r="T2363" s="23">
        <f t="shared" si="219"/>
        <v>42490.916666666672</v>
      </c>
      <c r="U2363" s="3">
        <f t="shared" si="220"/>
        <v>2016</v>
      </c>
      <c r="V2363" s="25">
        <f t="shared" si="221"/>
        <v>42466.858888888892</v>
      </c>
    </row>
    <row r="2364" spans="1:22" ht="48" x14ac:dyDescent="0.2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3">
        <f t="shared" si="216"/>
        <v>28.57</v>
      </c>
      <c r="P2364" s="3">
        <f t="shared" si="217"/>
        <v>60</v>
      </c>
      <c r="Q2364" s="3" t="s">
        <v>8352</v>
      </c>
      <c r="R2364" s="3" t="s">
        <v>8353</v>
      </c>
      <c r="S2364" s="23">
        <f t="shared" si="218"/>
        <v>41954.688310185185</v>
      </c>
      <c r="T2364" s="23">
        <f t="shared" si="219"/>
        <v>41984.688310185185</v>
      </c>
      <c r="U2364" s="3">
        <f t="shared" si="220"/>
        <v>2014</v>
      </c>
      <c r="V2364" s="25">
        <f t="shared" si="221"/>
        <v>41954.688310185185</v>
      </c>
    </row>
    <row r="2365" spans="1:22" ht="64" x14ac:dyDescent="0.2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3">
        <f t="shared" si="216"/>
        <v>0</v>
      </c>
      <c r="P2365" s="3" t="e">
        <f t="shared" si="217"/>
        <v>#DIV/0!</v>
      </c>
      <c r="Q2365" s="3" t="s">
        <v>8352</v>
      </c>
      <c r="R2365" s="3" t="s">
        <v>8353</v>
      </c>
      <c r="S2365" s="23">
        <f t="shared" si="218"/>
        <v>42322.011574074073</v>
      </c>
      <c r="T2365" s="23">
        <f t="shared" si="219"/>
        <v>42367.011574074073</v>
      </c>
      <c r="U2365" s="3">
        <f t="shared" si="220"/>
        <v>2015</v>
      </c>
      <c r="V2365" s="25">
        <f t="shared" si="221"/>
        <v>42322.011574074073</v>
      </c>
    </row>
    <row r="2366" spans="1:22" ht="32" x14ac:dyDescent="0.2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3">
        <f t="shared" si="216"/>
        <v>0</v>
      </c>
      <c r="P2366" s="3" t="e">
        <f t="shared" si="217"/>
        <v>#DIV/0!</v>
      </c>
      <c r="Q2366" s="3" t="s">
        <v>8352</v>
      </c>
      <c r="R2366" s="3" t="s">
        <v>8353</v>
      </c>
      <c r="S2366" s="23">
        <f t="shared" si="218"/>
        <v>42248.934675925921</v>
      </c>
      <c r="T2366" s="23">
        <f t="shared" si="219"/>
        <v>42303.934675925921</v>
      </c>
      <c r="U2366" s="3">
        <f t="shared" si="220"/>
        <v>2015</v>
      </c>
      <c r="V2366" s="25">
        <f t="shared" si="221"/>
        <v>42248.934675925921</v>
      </c>
    </row>
    <row r="2367" spans="1:22" ht="48" x14ac:dyDescent="0.2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3">
        <f t="shared" si="216"/>
        <v>0</v>
      </c>
      <c r="P2367" s="3" t="e">
        <f t="shared" si="217"/>
        <v>#DIV/0!</v>
      </c>
      <c r="Q2367" s="3" t="s">
        <v>8352</v>
      </c>
      <c r="R2367" s="3" t="s">
        <v>8353</v>
      </c>
      <c r="S2367" s="23">
        <f t="shared" si="218"/>
        <v>42346.736400462964</v>
      </c>
      <c r="T2367" s="23">
        <f t="shared" si="219"/>
        <v>42386.958333333328</v>
      </c>
      <c r="U2367" s="3">
        <f t="shared" si="220"/>
        <v>2015</v>
      </c>
      <c r="V2367" s="25">
        <f t="shared" si="221"/>
        <v>42346.736400462964</v>
      </c>
    </row>
    <row r="2368" spans="1:22" ht="48" x14ac:dyDescent="0.2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3">
        <f t="shared" si="216"/>
        <v>10.52</v>
      </c>
      <c r="P2368" s="3">
        <f t="shared" si="217"/>
        <v>97.41</v>
      </c>
      <c r="Q2368" s="3" t="s">
        <v>8352</v>
      </c>
      <c r="R2368" s="3" t="s">
        <v>8353</v>
      </c>
      <c r="S2368" s="23">
        <f t="shared" si="218"/>
        <v>42268.531631944439</v>
      </c>
      <c r="T2368" s="23">
        <f t="shared" si="219"/>
        <v>42298.531631944439</v>
      </c>
      <c r="U2368" s="3">
        <f t="shared" si="220"/>
        <v>2015</v>
      </c>
      <c r="V2368" s="25">
        <f t="shared" si="221"/>
        <v>42268.531631944439</v>
      </c>
    </row>
    <row r="2369" spans="1:22" ht="48" x14ac:dyDescent="0.2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3">
        <f t="shared" si="216"/>
        <v>1.34</v>
      </c>
      <c r="P2369" s="3">
        <f t="shared" si="217"/>
        <v>47.86</v>
      </c>
      <c r="Q2369" s="3" t="s">
        <v>8352</v>
      </c>
      <c r="R2369" s="3" t="s">
        <v>8353</v>
      </c>
      <c r="S2369" s="23">
        <f t="shared" si="218"/>
        <v>42425.970092592594</v>
      </c>
      <c r="T2369" s="23">
        <f t="shared" si="219"/>
        <v>42485.928425925929</v>
      </c>
      <c r="U2369" s="3">
        <f t="shared" si="220"/>
        <v>2016</v>
      </c>
      <c r="V2369" s="25">
        <f t="shared" si="221"/>
        <v>42425.970092592594</v>
      </c>
    </row>
    <row r="2370" spans="1:22" ht="48" x14ac:dyDescent="0.2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3">
        <f t="shared" si="216"/>
        <v>0.25</v>
      </c>
      <c r="P2370" s="3">
        <f t="shared" si="217"/>
        <v>50</v>
      </c>
      <c r="Q2370" s="3" t="s">
        <v>8352</v>
      </c>
      <c r="R2370" s="3" t="s">
        <v>8353</v>
      </c>
      <c r="S2370" s="23">
        <f t="shared" si="218"/>
        <v>42063.721817129626</v>
      </c>
      <c r="T2370" s="23">
        <f t="shared" si="219"/>
        <v>42108.680150462969</v>
      </c>
      <c r="U2370" s="3">
        <f t="shared" si="220"/>
        <v>2015</v>
      </c>
      <c r="V2370" s="25">
        <f t="shared" si="221"/>
        <v>42063.721817129626</v>
      </c>
    </row>
    <row r="2371" spans="1:22" ht="48" x14ac:dyDescent="0.2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3">
        <f t="shared" ref="O2371:O2434" si="222">ROUND((E2371/D2371)*100,2)</f>
        <v>0</v>
      </c>
      <c r="P2371" s="3" t="e">
        <f t="shared" ref="P2371:P2434" si="223">ROUND(E2371/L2371,2)</f>
        <v>#DIV/0!</v>
      </c>
      <c r="Q2371" s="3" t="s">
        <v>8352</v>
      </c>
      <c r="R2371" s="3" t="s">
        <v>8353</v>
      </c>
      <c r="S2371" s="23">
        <f t="shared" ref="S2371:S2434" si="224">(((J2371/60)/60)/24)+DATE(1970,1,1)</f>
        <v>42380.812627314815</v>
      </c>
      <c r="T2371" s="23">
        <f t="shared" ref="T2371:T2434" si="225">(((I2371/60)/60)/24)+DATE(1970,1,1)</f>
        <v>42410.812627314815</v>
      </c>
      <c r="U2371" s="3">
        <f t="shared" ref="U2371:U2434" si="226">YEAR(S2371)</f>
        <v>2016</v>
      </c>
      <c r="V2371" s="25">
        <f t="shared" ref="V2371:V2434" si="227">S2371</f>
        <v>42380.812627314815</v>
      </c>
    </row>
    <row r="2372" spans="1:22" ht="64" x14ac:dyDescent="0.2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3">
        <f t="shared" si="222"/>
        <v>0.33</v>
      </c>
      <c r="P2372" s="3">
        <f t="shared" si="223"/>
        <v>20.5</v>
      </c>
      <c r="Q2372" s="3" t="s">
        <v>8352</v>
      </c>
      <c r="R2372" s="3" t="s">
        <v>8353</v>
      </c>
      <c r="S2372" s="23">
        <f t="shared" si="224"/>
        <v>41961.18913194444</v>
      </c>
      <c r="T2372" s="23">
        <f t="shared" si="225"/>
        <v>41991.18913194444</v>
      </c>
      <c r="U2372" s="3">
        <f t="shared" si="226"/>
        <v>2014</v>
      </c>
      <c r="V2372" s="25">
        <f t="shared" si="227"/>
        <v>41961.18913194444</v>
      </c>
    </row>
    <row r="2373" spans="1:22" ht="48" x14ac:dyDescent="0.2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3">
        <f t="shared" si="222"/>
        <v>0</v>
      </c>
      <c r="P2373" s="3" t="e">
        <f t="shared" si="223"/>
        <v>#DIV/0!</v>
      </c>
      <c r="Q2373" s="3" t="s">
        <v>8352</v>
      </c>
      <c r="R2373" s="3" t="s">
        <v>8353</v>
      </c>
      <c r="S2373" s="23">
        <f t="shared" si="224"/>
        <v>42150.777731481481</v>
      </c>
      <c r="T2373" s="23">
        <f t="shared" si="225"/>
        <v>42180.777731481481</v>
      </c>
      <c r="U2373" s="3">
        <f t="shared" si="226"/>
        <v>2015</v>
      </c>
      <c r="V2373" s="25">
        <f t="shared" si="227"/>
        <v>42150.777731481481</v>
      </c>
    </row>
    <row r="2374" spans="1:22" ht="48" x14ac:dyDescent="0.2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3">
        <f t="shared" si="222"/>
        <v>3.27</v>
      </c>
      <c r="P2374" s="3">
        <f t="shared" si="223"/>
        <v>30</v>
      </c>
      <c r="Q2374" s="3" t="s">
        <v>8352</v>
      </c>
      <c r="R2374" s="3" t="s">
        <v>8353</v>
      </c>
      <c r="S2374" s="23">
        <f t="shared" si="224"/>
        <v>42088.069108796291</v>
      </c>
      <c r="T2374" s="23">
        <f t="shared" si="225"/>
        <v>42118.069108796291</v>
      </c>
      <c r="U2374" s="3">
        <f t="shared" si="226"/>
        <v>2015</v>
      </c>
      <c r="V2374" s="25">
        <f t="shared" si="227"/>
        <v>42088.069108796291</v>
      </c>
    </row>
    <row r="2375" spans="1:22" ht="32" x14ac:dyDescent="0.2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3">
        <f t="shared" si="222"/>
        <v>0.01</v>
      </c>
      <c r="P2375" s="3">
        <f t="shared" si="223"/>
        <v>50</v>
      </c>
      <c r="Q2375" s="3" t="s">
        <v>8352</v>
      </c>
      <c r="R2375" s="3" t="s">
        <v>8353</v>
      </c>
      <c r="S2375" s="23">
        <f t="shared" si="224"/>
        <v>42215.662314814821</v>
      </c>
      <c r="T2375" s="23">
        <f t="shared" si="225"/>
        <v>42245.662314814821</v>
      </c>
      <c r="U2375" s="3">
        <f t="shared" si="226"/>
        <v>2015</v>
      </c>
      <c r="V2375" s="25">
        <f t="shared" si="227"/>
        <v>42215.662314814821</v>
      </c>
    </row>
    <row r="2376" spans="1:22" ht="48" x14ac:dyDescent="0.2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3">
        <f t="shared" si="222"/>
        <v>0.05</v>
      </c>
      <c r="P2376" s="3">
        <f t="shared" si="223"/>
        <v>10</v>
      </c>
      <c r="Q2376" s="3" t="s">
        <v>8352</v>
      </c>
      <c r="R2376" s="3" t="s">
        <v>8353</v>
      </c>
      <c r="S2376" s="23">
        <f t="shared" si="224"/>
        <v>42017.843287037031</v>
      </c>
      <c r="T2376" s="23">
        <f t="shared" si="225"/>
        <v>42047.843287037031</v>
      </c>
      <c r="U2376" s="3">
        <f t="shared" si="226"/>
        <v>2015</v>
      </c>
      <c r="V2376" s="25">
        <f t="shared" si="227"/>
        <v>42017.843287037031</v>
      </c>
    </row>
    <row r="2377" spans="1:22" ht="48" x14ac:dyDescent="0.2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3">
        <f t="shared" si="222"/>
        <v>0</v>
      </c>
      <c r="P2377" s="3" t="e">
        <f t="shared" si="223"/>
        <v>#DIV/0!</v>
      </c>
      <c r="Q2377" s="3" t="s">
        <v>8352</v>
      </c>
      <c r="R2377" s="3" t="s">
        <v>8353</v>
      </c>
      <c r="S2377" s="23">
        <f t="shared" si="224"/>
        <v>42592.836076388892</v>
      </c>
      <c r="T2377" s="23">
        <f t="shared" si="225"/>
        <v>42622.836076388892</v>
      </c>
      <c r="U2377" s="3">
        <f t="shared" si="226"/>
        <v>2016</v>
      </c>
      <c r="V2377" s="25">
        <f t="shared" si="227"/>
        <v>42592.836076388892</v>
      </c>
    </row>
    <row r="2378" spans="1:22" ht="48" x14ac:dyDescent="0.2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3">
        <f t="shared" si="222"/>
        <v>10.88</v>
      </c>
      <c r="P2378" s="3">
        <f t="shared" si="223"/>
        <v>81.58</v>
      </c>
      <c r="Q2378" s="3" t="s">
        <v>8352</v>
      </c>
      <c r="R2378" s="3" t="s">
        <v>8353</v>
      </c>
      <c r="S2378" s="23">
        <f t="shared" si="224"/>
        <v>42318.925532407404</v>
      </c>
      <c r="T2378" s="23">
        <f t="shared" si="225"/>
        <v>42348.925532407404</v>
      </c>
      <c r="U2378" s="3">
        <f t="shared" si="226"/>
        <v>2015</v>
      </c>
      <c r="V2378" s="25">
        <f t="shared" si="227"/>
        <v>42318.925532407404</v>
      </c>
    </row>
    <row r="2379" spans="1:22" ht="48" x14ac:dyDescent="0.2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3">
        <f t="shared" si="222"/>
        <v>0</v>
      </c>
      <c r="P2379" s="3" t="e">
        <f t="shared" si="223"/>
        <v>#DIV/0!</v>
      </c>
      <c r="Q2379" s="3" t="s">
        <v>8352</v>
      </c>
      <c r="R2379" s="3" t="s">
        <v>8353</v>
      </c>
      <c r="S2379" s="23">
        <f t="shared" si="224"/>
        <v>42669.870173611111</v>
      </c>
      <c r="T2379" s="23">
        <f t="shared" si="225"/>
        <v>42699.911840277782</v>
      </c>
      <c r="U2379" s="3">
        <f t="shared" si="226"/>
        <v>2016</v>
      </c>
      <c r="V2379" s="25">
        <f t="shared" si="227"/>
        <v>42669.870173611111</v>
      </c>
    </row>
    <row r="2380" spans="1:22" ht="48" x14ac:dyDescent="0.2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3">
        <f t="shared" si="222"/>
        <v>0</v>
      </c>
      <c r="P2380" s="3" t="e">
        <f t="shared" si="223"/>
        <v>#DIV/0!</v>
      </c>
      <c r="Q2380" s="3" t="s">
        <v>8352</v>
      </c>
      <c r="R2380" s="3" t="s">
        <v>8353</v>
      </c>
      <c r="S2380" s="23">
        <f t="shared" si="224"/>
        <v>42213.013078703705</v>
      </c>
      <c r="T2380" s="23">
        <f t="shared" si="225"/>
        <v>42242.013078703705</v>
      </c>
      <c r="U2380" s="3">
        <f t="shared" si="226"/>
        <v>2015</v>
      </c>
      <c r="V2380" s="25">
        <f t="shared" si="227"/>
        <v>42213.013078703705</v>
      </c>
    </row>
    <row r="2381" spans="1:22" ht="32" x14ac:dyDescent="0.2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3">
        <f t="shared" si="222"/>
        <v>0</v>
      </c>
      <c r="P2381" s="3" t="e">
        <f t="shared" si="223"/>
        <v>#DIV/0!</v>
      </c>
      <c r="Q2381" s="3" t="s">
        <v>8352</v>
      </c>
      <c r="R2381" s="3" t="s">
        <v>8353</v>
      </c>
      <c r="S2381" s="23">
        <f t="shared" si="224"/>
        <v>42237.016388888893</v>
      </c>
      <c r="T2381" s="23">
        <f t="shared" si="225"/>
        <v>42282.016388888893</v>
      </c>
      <c r="U2381" s="3">
        <f t="shared" si="226"/>
        <v>2015</v>
      </c>
      <c r="V2381" s="25">
        <f t="shared" si="227"/>
        <v>42237.016388888893</v>
      </c>
    </row>
    <row r="2382" spans="1:22" ht="48" x14ac:dyDescent="0.2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3">
        <f t="shared" si="222"/>
        <v>0.37</v>
      </c>
      <c r="P2382" s="3">
        <f t="shared" si="223"/>
        <v>18.329999999999998</v>
      </c>
      <c r="Q2382" s="3" t="s">
        <v>8352</v>
      </c>
      <c r="R2382" s="3" t="s">
        <v>8353</v>
      </c>
      <c r="S2382" s="23">
        <f t="shared" si="224"/>
        <v>42248.793310185181</v>
      </c>
      <c r="T2382" s="23">
        <f t="shared" si="225"/>
        <v>42278.793310185181</v>
      </c>
      <c r="U2382" s="3">
        <f t="shared" si="226"/>
        <v>2015</v>
      </c>
      <c r="V2382" s="25">
        <f t="shared" si="227"/>
        <v>42248.793310185181</v>
      </c>
    </row>
    <row r="2383" spans="1:22" ht="48" x14ac:dyDescent="0.2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3">
        <f t="shared" si="222"/>
        <v>1.82</v>
      </c>
      <c r="P2383" s="3">
        <f t="shared" si="223"/>
        <v>224.43</v>
      </c>
      <c r="Q2383" s="3" t="s">
        <v>8352</v>
      </c>
      <c r="R2383" s="3" t="s">
        <v>8353</v>
      </c>
      <c r="S2383" s="23">
        <f t="shared" si="224"/>
        <v>42074.935740740737</v>
      </c>
      <c r="T2383" s="23">
        <f t="shared" si="225"/>
        <v>42104.935740740737</v>
      </c>
      <c r="U2383" s="3">
        <f t="shared" si="226"/>
        <v>2015</v>
      </c>
      <c r="V2383" s="25">
        <f t="shared" si="227"/>
        <v>42074.935740740737</v>
      </c>
    </row>
    <row r="2384" spans="1:22" ht="64" x14ac:dyDescent="0.2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3">
        <f t="shared" si="222"/>
        <v>2.5</v>
      </c>
      <c r="P2384" s="3">
        <f t="shared" si="223"/>
        <v>37.5</v>
      </c>
      <c r="Q2384" s="3" t="s">
        <v>8352</v>
      </c>
      <c r="R2384" s="3" t="s">
        <v>8353</v>
      </c>
      <c r="S2384" s="23">
        <f t="shared" si="224"/>
        <v>42195.187534722223</v>
      </c>
      <c r="T2384" s="23">
        <f t="shared" si="225"/>
        <v>42220.187534722223</v>
      </c>
      <c r="U2384" s="3">
        <f t="shared" si="226"/>
        <v>2015</v>
      </c>
      <c r="V2384" s="25">
        <f t="shared" si="227"/>
        <v>42195.187534722223</v>
      </c>
    </row>
    <row r="2385" spans="1:22" ht="48" x14ac:dyDescent="0.2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3">
        <f t="shared" si="222"/>
        <v>4.3499999999999996</v>
      </c>
      <c r="P2385" s="3">
        <f t="shared" si="223"/>
        <v>145</v>
      </c>
      <c r="Q2385" s="3" t="s">
        <v>8352</v>
      </c>
      <c r="R2385" s="3" t="s">
        <v>8353</v>
      </c>
      <c r="S2385" s="23">
        <f t="shared" si="224"/>
        <v>42027.056793981479</v>
      </c>
      <c r="T2385" s="23">
        <f t="shared" si="225"/>
        <v>42057.056793981479</v>
      </c>
      <c r="U2385" s="3">
        <f t="shared" si="226"/>
        <v>2015</v>
      </c>
      <c r="V2385" s="25">
        <f t="shared" si="227"/>
        <v>42027.056793981479</v>
      </c>
    </row>
    <row r="2386" spans="1:22" ht="64" x14ac:dyDescent="0.2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3">
        <f t="shared" si="222"/>
        <v>0.8</v>
      </c>
      <c r="P2386" s="3">
        <f t="shared" si="223"/>
        <v>1</v>
      </c>
      <c r="Q2386" s="3" t="s">
        <v>8352</v>
      </c>
      <c r="R2386" s="3" t="s">
        <v>8353</v>
      </c>
      <c r="S2386" s="23">
        <f t="shared" si="224"/>
        <v>41927.067627314813</v>
      </c>
      <c r="T2386" s="23">
        <f t="shared" si="225"/>
        <v>41957.109293981484</v>
      </c>
      <c r="U2386" s="3">
        <f t="shared" si="226"/>
        <v>2014</v>
      </c>
      <c r="V2386" s="25">
        <f t="shared" si="227"/>
        <v>41927.067627314813</v>
      </c>
    </row>
    <row r="2387" spans="1:22" ht="48" x14ac:dyDescent="0.2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3">
        <f t="shared" si="222"/>
        <v>1.21</v>
      </c>
      <c r="P2387" s="3">
        <f t="shared" si="223"/>
        <v>112.57</v>
      </c>
      <c r="Q2387" s="3" t="s">
        <v>8352</v>
      </c>
      <c r="R2387" s="3" t="s">
        <v>8353</v>
      </c>
      <c r="S2387" s="23">
        <f t="shared" si="224"/>
        <v>42191.70175925926</v>
      </c>
      <c r="T2387" s="23">
        <f t="shared" si="225"/>
        <v>42221.70175925926</v>
      </c>
      <c r="U2387" s="3">
        <f t="shared" si="226"/>
        <v>2015</v>
      </c>
      <c r="V2387" s="25">
        <f t="shared" si="227"/>
        <v>42191.70175925926</v>
      </c>
    </row>
    <row r="2388" spans="1:22" ht="48" x14ac:dyDescent="0.2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3">
        <f t="shared" si="222"/>
        <v>0</v>
      </c>
      <c r="P2388" s="3" t="e">
        <f t="shared" si="223"/>
        <v>#DIV/0!</v>
      </c>
      <c r="Q2388" s="3" t="s">
        <v>8352</v>
      </c>
      <c r="R2388" s="3" t="s">
        <v>8353</v>
      </c>
      <c r="S2388" s="23">
        <f t="shared" si="224"/>
        <v>41954.838240740741</v>
      </c>
      <c r="T2388" s="23">
        <f t="shared" si="225"/>
        <v>42014.838240740741</v>
      </c>
      <c r="U2388" s="3">
        <f t="shared" si="226"/>
        <v>2014</v>
      </c>
      <c r="V2388" s="25">
        <f t="shared" si="227"/>
        <v>41954.838240740741</v>
      </c>
    </row>
    <row r="2389" spans="1:22" ht="64" x14ac:dyDescent="0.2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3">
        <f t="shared" si="222"/>
        <v>0.68</v>
      </c>
      <c r="P2389" s="3">
        <f t="shared" si="223"/>
        <v>342</v>
      </c>
      <c r="Q2389" s="3" t="s">
        <v>8352</v>
      </c>
      <c r="R2389" s="3" t="s">
        <v>8353</v>
      </c>
      <c r="S2389" s="23">
        <f t="shared" si="224"/>
        <v>42528.626620370371</v>
      </c>
      <c r="T2389" s="23">
        <f t="shared" si="225"/>
        <v>42573.626620370371</v>
      </c>
      <c r="U2389" s="3">
        <f t="shared" si="226"/>
        <v>2016</v>
      </c>
      <c r="V2389" s="25">
        <f t="shared" si="227"/>
        <v>42528.626620370371</v>
      </c>
    </row>
    <row r="2390" spans="1:22" ht="48" x14ac:dyDescent="0.2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3">
        <f t="shared" si="222"/>
        <v>1.25</v>
      </c>
      <c r="P2390" s="3">
        <f t="shared" si="223"/>
        <v>57.88</v>
      </c>
      <c r="Q2390" s="3" t="s">
        <v>8352</v>
      </c>
      <c r="R2390" s="3" t="s">
        <v>8353</v>
      </c>
      <c r="S2390" s="23">
        <f t="shared" si="224"/>
        <v>41989.853692129633</v>
      </c>
      <c r="T2390" s="23">
        <f t="shared" si="225"/>
        <v>42019.811805555553</v>
      </c>
      <c r="U2390" s="3">
        <f t="shared" si="226"/>
        <v>2014</v>
      </c>
      <c r="V2390" s="25">
        <f t="shared" si="227"/>
        <v>41989.853692129633</v>
      </c>
    </row>
    <row r="2391" spans="1:22" ht="64" x14ac:dyDescent="0.2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3">
        <f t="shared" si="222"/>
        <v>0.19</v>
      </c>
      <c r="P2391" s="3">
        <f t="shared" si="223"/>
        <v>30</v>
      </c>
      <c r="Q2391" s="3" t="s">
        <v>8352</v>
      </c>
      <c r="R2391" s="3" t="s">
        <v>8353</v>
      </c>
      <c r="S2391" s="23">
        <f t="shared" si="224"/>
        <v>42179.653379629628</v>
      </c>
      <c r="T2391" s="23">
        <f t="shared" si="225"/>
        <v>42210.915972222225</v>
      </c>
      <c r="U2391" s="3">
        <f t="shared" si="226"/>
        <v>2015</v>
      </c>
      <c r="V2391" s="25">
        <f t="shared" si="227"/>
        <v>42179.653379629628</v>
      </c>
    </row>
    <row r="2392" spans="1:22" ht="48" x14ac:dyDescent="0.2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3">
        <f t="shared" si="222"/>
        <v>0</v>
      </c>
      <c r="P2392" s="3" t="e">
        <f t="shared" si="223"/>
        <v>#DIV/0!</v>
      </c>
      <c r="Q2392" s="3" t="s">
        <v>8352</v>
      </c>
      <c r="R2392" s="3" t="s">
        <v>8353</v>
      </c>
      <c r="S2392" s="23">
        <f t="shared" si="224"/>
        <v>41968.262314814812</v>
      </c>
      <c r="T2392" s="23">
        <f t="shared" si="225"/>
        <v>42008.262314814812</v>
      </c>
      <c r="U2392" s="3">
        <f t="shared" si="226"/>
        <v>2014</v>
      </c>
      <c r="V2392" s="25">
        <f t="shared" si="227"/>
        <v>41968.262314814812</v>
      </c>
    </row>
    <row r="2393" spans="1:22" ht="32" x14ac:dyDescent="0.2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3">
        <f t="shared" si="222"/>
        <v>0.13</v>
      </c>
      <c r="P2393" s="3">
        <f t="shared" si="223"/>
        <v>25</v>
      </c>
      <c r="Q2393" s="3" t="s">
        <v>8352</v>
      </c>
      <c r="R2393" s="3" t="s">
        <v>8353</v>
      </c>
      <c r="S2393" s="23">
        <f t="shared" si="224"/>
        <v>42064.794490740736</v>
      </c>
      <c r="T2393" s="23">
        <f t="shared" si="225"/>
        <v>42094.752824074079</v>
      </c>
      <c r="U2393" s="3">
        <f t="shared" si="226"/>
        <v>2015</v>
      </c>
      <c r="V2393" s="25">
        <f t="shared" si="227"/>
        <v>42064.794490740736</v>
      </c>
    </row>
    <row r="2394" spans="1:22" ht="64" x14ac:dyDescent="0.2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3">
        <f t="shared" si="222"/>
        <v>0</v>
      </c>
      <c r="P2394" s="3" t="e">
        <f t="shared" si="223"/>
        <v>#DIV/0!</v>
      </c>
      <c r="Q2394" s="3" t="s">
        <v>8352</v>
      </c>
      <c r="R2394" s="3" t="s">
        <v>8353</v>
      </c>
      <c r="S2394" s="23">
        <f t="shared" si="224"/>
        <v>42276.120636574073</v>
      </c>
      <c r="T2394" s="23">
        <f t="shared" si="225"/>
        <v>42306.120636574073</v>
      </c>
      <c r="U2394" s="3">
        <f t="shared" si="226"/>
        <v>2015</v>
      </c>
      <c r="V2394" s="25">
        <f t="shared" si="227"/>
        <v>42276.120636574073</v>
      </c>
    </row>
    <row r="2395" spans="1:22" ht="48" x14ac:dyDescent="0.2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3">
        <f t="shared" si="222"/>
        <v>0.05</v>
      </c>
      <c r="P2395" s="3">
        <f t="shared" si="223"/>
        <v>50</v>
      </c>
      <c r="Q2395" s="3" t="s">
        <v>8352</v>
      </c>
      <c r="R2395" s="3" t="s">
        <v>8353</v>
      </c>
      <c r="S2395" s="23">
        <f t="shared" si="224"/>
        <v>42194.648344907408</v>
      </c>
      <c r="T2395" s="23">
        <f t="shared" si="225"/>
        <v>42224.648344907408</v>
      </c>
      <c r="U2395" s="3">
        <f t="shared" si="226"/>
        <v>2015</v>
      </c>
      <c r="V2395" s="25">
        <f t="shared" si="227"/>
        <v>42194.648344907408</v>
      </c>
    </row>
    <row r="2396" spans="1:22" ht="48" x14ac:dyDescent="0.2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3">
        <f t="shared" si="222"/>
        <v>0.06</v>
      </c>
      <c r="P2396" s="3">
        <f t="shared" si="223"/>
        <v>1.5</v>
      </c>
      <c r="Q2396" s="3" t="s">
        <v>8352</v>
      </c>
      <c r="R2396" s="3" t="s">
        <v>8353</v>
      </c>
      <c r="S2396" s="23">
        <f t="shared" si="224"/>
        <v>42031.362187499995</v>
      </c>
      <c r="T2396" s="23">
        <f t="shared" si="225"/>
        <v>42061.362187499995</v>
      </c>
      <c r="U2396" s="3">
        <f t="shared" si="226"/>
        <v>2015</v>
      </c>
      <c r="V2396" s="25">
        <f t="shared" si="227"/>
        <v>42031.362187499995</v>
      </c>
    </row>
    <row r="2397" spans="1:22" ht="48" x14ac:dyDescent="0.2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3">
        <f t="shared" si="222"/>
        <v>0</v>
      </c>
      <c r="P2397" s="3" t="e">
        <f t="shared" si="223"/>
        <v>#DIV/0!</v>
      </c>
      <c r="Q2397" s="3" t="s">
        <v>8352</v>
      </c>
      <c r="R2397" s="3" t="s">
        <v>8353</v>
      </c>
      <c r="S2397" s="23">
        <f t="shared" si="224"/>
        <v>42717.121377314819</v>
      </c>
      <c r="T2397" s="23">
        <f t="shared" si="225"/>
        <v>42745.372916666667</v>
      </c>
      <c r="U2397" s="3">
        <f t="shared" si="226"/>
        <v>2016</v>
      </c>
      <c r="V2397" s="25">
        <f t="shared" si="227"/>
        <v>42717.121377314819</v>
      </c>
    </row>
    <row r="2398" spans="1:22" ht="48" x14ac:dyDescent="0.2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3">
        <f t="shared" si="222"/>
        <v>0.2</v>
      </c>
      <c r="P2398" s="3">
        <f t="shared" si="223"/>
        <v>10</v>
      </c>
      <c r="Q2398" s="3" t="s">
        <v>8352</v>
      </c>
      <c r="R2398" s="3" t="s">
        <v>8353</v>
      </c>
      <c r="S2398" s="23">
        <f t="shared" si="224"/>
        <v>42262.849050925928</v>
      </c>
      <c r="T2398" s="23">
        <f t="shared" si="225"/>
        <v>42292.849050925928</v>
      </c>
      <c r="U2398" s="3">
        <f t="shared" si="226"/>
        <v>2015</v>
      </c>
      <c r="V2398" s="25">
        <f t="shared" si="227"/>
        <v>42262.849050925928</v>
      </c>
    </row>
    <row r="2399" spans="1:22" ht="48" x14ac:dyDescent="0.2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3">
        <f t="shared" si="222"/>
        <v>0</v>
      </c>
      <c r="P2399" s="3" t="e">
        <f t="shared" si="223"/>
        <v>#DIV/0!</v>
      </c>
      <c r="Q2399" s="3" t="s">
        <v>8352</v>
      </c>
      <c r="R2399" s="3" t="s">
        <v>8353</v>
      </c>
      <c r="S2399" s="23">
        <f t="shared" si="224"/>
        <v>41976.88490740741</v>
      </c>
      <c r="T2399" s="23">
        <f t="shared" si="225"/>
        <v>42006.88490740741</v>
      </c>
      <c r="U2399" s="3">
        <f t="shared" si="226"/>
        <v>2014</v>
      </c>
      <c r="V2399" s="25">
        <f t="shared" si="227"/>
        <v>41976.88490740741</v>
      </c>
    </row>
    <row r="2400" spans="1:22" ht="48" x14ac:dyDescent="0.2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3">
        <f t="shared" si="222"/>
        <v>0</v>
      </c>
      <c r="P2400" s="3" t="e">
        <f t="shared" si="223"/>
        <v>#DIV/0!</v>
      </c>
      <c r="Q2400" s="3" t="s">
        <v>8352</v>
      </c>
      <c r="R2400" s="3" t="s">
        <v>8353</v>
      </c>
      <c r="S2400" s="23">
        <f t="shared" si="224"/>
        <v>42157.916481481487</v>
      </c>
      <c r="T2400" s="23">
        <f t="shared" si="225"/>
        <v>42187.916481481487</v>
      </c>
      <c r="U2400" s="3">
        <f t="shared" si="226"/>
        <v>2015</v>
      </c>
      <c r="V2400" s="25">
        <f t="shared" si="227"/>
        <v>42157.916481481487</v>
      </c>
    </row>
    <row r="2401" spans="1:22" ht="48" x14ac:dyDescent="0.2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3">
        <f t="shared" si="222"/>
        <v>0</v>
      </c>
      <c r="P2401" s="3" t="e">
        <f t="shared" si="223"/>
        <v>#DIV/0!</v>
      </c>
      <c r="Q2401" s="3" t="s">
        <v>8352</v>
      </c>
      <c r="R2401" s="3" t="s">
        <v>8353</v>
      </c>
      <c r="S2401" s="23">
        <f t="shared" si="224"/>
        <v>41956.853078703702</v>
      </c>
      <c r="T2401" s="23">
        <f t="shared" si="225"/>
        <v>41991.853078703702</v>
      </c>
      <c r="U2401" s="3">
        <f t="shared" si="226"/>
        <v>2014</v>
      </c>
      <c r="V2401" s="25">
        <f t="shared" si="227"/>
        <v>41956.853078703702</v>
      </c>
    </row>
    <row r="2402" spans="1:22" ht="48" x14ac:dyDescent="0.2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3">
        <f t="shared" si="222"/>
        <v>0</v>
      </c>
      <c r="P2402" s="3" t="e">
        <f t="shared" si="223"/>
        <v>#DIV/0!</v>
      </c>
      <c r="Q2402" s="3" t="s">
        <v>8352</v>
      </c>
      <c r="R2402" s="3" t="s">
        <v>8353</v>
      </c>
      <c r="S2402" s="23">
        <f t="shared" si="224"/>
        <v>42444.268101851849</v>
      </c>
      <c r="T2402" s="23">
        <f t="shared" si="225"/>
        <v>42474.268101851849</v>
      </c>
      <c r="U2402" s="3">
        <f t="shared" si="226"/>
        <v>2016</v>
      </c>
      <c r="V2402" s="25">
        <f t="shared" si="227"/>
        <v>42444.268101851849</v>
      </c>
    </row>
    <row r="2403" spans="1:22" ht="48" x14ac:dyDescent="0.2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3">
        <f t="shared" si="222"/>
        <v>0.72</v>
      </c>
      <c r="P2403" s="3">
        <f t="shared" si="223"/>
        <v>22.33</v>
      </c>
      <c r="Q2403" s="3" t="s">
        <v>8352</v>
      </c>
      <c r="R2403" s="3" t="s">
        <v>8353</v>
      </c>
      <c r="S2403" s="23">
        <f t="shared" si="224"/>
        <v>42374.822870370372</v>
      </c>
      <c r="T2403" s="23">
        <f t="shared" si="225"/>
        <v>42434.822870370372</v>
      </c>
      <c r="U2403" s="3">
        <f t="shared" si="226"/>
        <v>2016</v>
      </c>
      <c r="V2403" s="25">
        <f t="shared" si="227"/>
        <v>42374.822870370372</v>
      </c>
    </row>
    <row r="2404" spans="1:22" ht="32" x14ac:dyDescent="0.2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3">
        <f t="shared" si="222"/>
        <v>0.43</v>
      </c>
      <c r="P2404" s="3">
        <f t="shared" si="223"/>
        <v>52</v>
      </c>
      <c r="Q2404" s="3" t="s">
        <v>8369</v>
      </c>
      <c r="R2404" s="3" t="s">
        <v>8370</v>
      </c>
      <c r="S2404" s="23">
        <f t="shared" si="224"/>
        <v>42107.679756944446</v>
      </c>
      <c r="T2404" s="23">
        <f t="shared" si="225"/>
        <v>42137.679756944446</v>
      </c>
      <c r="U2404" s="3">
        <f t="shared" si="226"/>
        <v>2015</v>
      </c>
      <c r="V2404" s="25">
        <f t="shared" si="227"/>
        <v>42107.679756944446</v>
      </c>
    </row>
    <row r="2405" spans="1:22" ht="48" x14ac:dyDescent="0.2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3">
        <f t="shared" si="222"/>
        <v>16.829999999999998</v>
      </c>
      <c r="P2405" s="3">
        <f t="shared" si="223"/>
        <v>16.829999999999998</v>
      </c>
      <c r="Q2405" s="3" t="s">
        <v>8369</v>
      </c>
      <c r="R2405" s="3" t="s">
        <v>8370</v>
      </c>
      <c r="S2405" s="23">
        <f t="shared" si="224"/>
        <v>42399.882615740738</v>
      </c>
      <c r="T2405" s="23">
        <f t="shared" si="225"/>
        <v>42459.840949074074</v>
      </c>
      <c r="U2405" s="3">
        <f t="shared" si="226"/>
        <v>2016</v>
      </c>
      <c r="V2405" s="25">
        <f t="shared" si="227"/>
        <v>42399.882615740738</v>
      </c>
    </row>
    <row r="2406" spans="1:22" ht="48" x14ac:dyDescent="0.2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3">
        <f t="shared" si="222"/>
        <v>0</v>
      </c>
      <c r="P2406" s="3" t="e">
        <f t="shared" si="223"/>
        <v>#DIV/0!</v>
      </c>
      <c r="Q2406" s="3" t="s">
        <v>8369</v>
      </c>
      <c r="R2406" s="3" t="s">
        <v>8370</v>
      </c>
      <c r="S2406" s="23">
        <f t="shared" si="224"/>
        <v>42342.03943287037</v>
      </c>
      <c r="T2406" s="23">
        <f t="shared" si="225"/>
        <v>42372.03943287037</v>
      </c>
      <c r="U2406" s="3">
        <f t="shared" si="226"/>
        <v>2015</v>
      </c>
      <c r="V2406" s="25">
        <f t="shared" si="227"/>
        <v>42342.03943287037</v>
      </c>
    </row>
    <row r="2407" spans="1:22" ht="48" x14ac:dyDescent="0.2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3">
        <f t="shared" si="222"/>
        <v>22.52</v>
      </c>
      <c r="P2407" s="3">
        <f t="shared" si="223"/>
        <v>56.3</v>
      </c>
      <c r="Q2407" s="3" t="s">
        <v>8369</v>
      </c>
      <c r="R2407" s="3" t="s">
        <v>8370</v>
      </c>
      <c r="S2407" s="23">
        <f t="shared" si="224"/>
        <v>42595.585358796292</v>
      </c>
      <c r="T2407" s="23">
        <f t="shared" si="225"/>
        <v>42616.585358796292</v>
      </c>
      <c r="U2407" s="3">
        <f t="shared" si="226"/>
        <v>2016</v>
      </c>
      <c r="V2407" s="25">
        <f t="shared" si="227"/>
        <v>42595.585358796292</v>
      </c>
    </row>
    <row r="2408" spans="1:22" ht="48" x14ac:dyDescent="0.2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3">
        <f t="shared" si="222"/>
        <v>41.38</v>
      </c>
      <c r="P2408" s="3">
        <f t="shared" si="223"/>
        <v>84.06</v>
      </c>
      <c r="Q2408" s="3" t="s">
        <v>8369</v>
      </c>
      <c r="R2408" s="3" t="s">
        <v>8370</v>
      </c>
      <c r="S2408" s="23">
        <f t="shared" si="224"/>
        <v>41983.110995370371</v>
      </c>
      <c r="T2408" s="23">
        <f t="shared" si="225"/>
        <v>42023.110995370371</v>
      </c>
      <c r="U2408" s="3">
        <f t="shared" si="226"/>
        <v>2014</v>
      </c>
      <c r="V2408" s="25">
        <f t="shared" si="227"/>
        <v>41983.110995370371</v>
      </c>
    </row>
    <row r="2409" spans="1:22" ht="64" x14ac:dyDescent="0.2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3">
        <f t="shared" si="222"/>
        <v>25.26</v>
      </c>
      <c r="P2409" s="3">
        <f t="shared" si="223"/>
        <v>168.39</v>
      </c>
      <c r="Q2409" s="3" t="s">
        <v>8369</v>
      </c>
      <c r="R2409" s="3" t="s">
        <v>8370</v>
      </c>
      <c r="S2409" s="23">
        <f t="shared" si="224"/>
        <v>42082.575555555552</v>
      </c>
      <c r="T2409" s="23">
        <f t="shared" si="225"/>
        <v>42105.25</v>
      </c>
      <c r="U2409" s="3">
        <f t="shared" si="226"/>
        <v>2015</v>
      </c>
      <c r="V2409" s="25">
        <f t="shared" si="227"/>
        <v>42082.575555555552</v>
      </c>
    </row>
    <row r="2410" spans="1:22" ht="48" x14ac:dyDescent="0.2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3">
        <f t="shared" si="222"/>
        <v>0.2</v>
      </c>
      <c r="P2410" s="3">
        <f t="shared" si="223"/>
        <v>15</v>
      </c>
      <c r="Q2410" s="3" t="s">
        <v>8369</v>
      </c>
      <c r="R2410" s="3" t="s">
        <v>8370</v>
      </c>
      <c r="S2410" s="23">
        <f t="shared" si="224"/>
        <v>41919.140706018516</v>
      </c>
      <c r="T2410" s="23">
        <f t="shared" si="225"/>
        <v>41949.182372685187</v>
      </c>
      <c r="U2410" s="3">
        <f t="shared" si="226"/>
        <v>2014</v>
      </c>
      <c r="V2410" s="25">
        <f t="shared" si="227"/>
        <v>41919.140706018516</v>
      </c>
    </row>
    <row r="2411" spans="1:22" ht="48" x14ac:dyDescent="0.2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3">
        <f t="shared" si="222"/>
        <v>1.84</v>
      </c>
      <c r="P2411" s="3">
        <f t="shared" si="223"/>
        <v>76.67</v>
      </c>
      <c r="Q2411" s="3" t="s">
        <v>8369</v>
      </c>
      <c r="R2411" s="3" t="s">
        <v>8370</v>
      </c>
      <c r="S2411" s="23">
        <f t="shared" si="224"/>
        <v>42204.875868055555</v>
      </c>
      <c r="T2411" s="23">
        <f t="shared" si="225"/>
        <v>42234.875868055555</v>
      </c>
      <c r="U2411" s="3">
        <f t="shared" si="226"/>
        <v>2015</v>
      </c>
      <c r="V2411" s="25">
        <f t="shared" si="227"/>
        <v>42204.875868055555</v>
      </c>
    </row>
    <row r="2412" spans="1:22" ht="64" x14ac:dyDescent="0.2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3">
        <f t="shared" si="222"/>
        <v>0</v>
      </c>
      <c r="P2412" s="3" t="e">
        <f t="shared" si="223"/>
        <v>#DIV/0!</v>
      </c>
      <c r="Q2412" s="3" t="s">
        <v>8369</v>
      </c>
      <c r="R2412" s="3" t="s">
        <v>8370</v>
      </c>
      <c r="S2412" s="23">
        <f t="shared" si="224"/>
        <v>42224.408275462964</v>
      </c>
      <c r="T2412" s="23">
        <f t="shared" si="225"/>
        <v>42254.408275462964</v>
      </c>
      <c r="U2412" s="3">
        <f t="shared" si="226"/>
        <v>2015</v>
      </c>
      <c r="V2412" s="25">
        <f t="shared" si="227"/>
        <v>42224.408275462964</v>
      </c>
    </row>
    <row r="2413" spans="1:22" ht="64" x14ac:dyDescent="0.2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3">
        <f t="shared" si="222"/>
        <v>0.6</v>
      </c>
      <c r="P2413" s="3">
        <f t="shared" si="223"/>
        <v>50.33</v>
      </c>
      <c r="Q2413" s="3" t="s">
        <v>8369</v>
      </c>
      <c r="R2413" s="3" t="s">
        <v>8370</v>
      </c>
      <c r="S2413" s="23">
        <f t="shared" si="224"/>
        <v>42211.732430555552</v>
      </c>
      <c r="T2413" s="23">
        <f t="shared" si="225"/>
        <v>42241.732430555552</v>
      </c>
      <c r="U2413" s="3">
        <f t="shared" si="226"/>
        <v>2015</v>
      </c>
      <c r="V2413" s="25">
        <f t="shared" si="227"/>
        <v>42211.732430555552</v>
      </c>
    </row>
    <row r="2414" spans="1:22" ht="64" x14ac:dyDescent="0.2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3">
        <f t="shared" si="222"/>
        <v>0</v>
      </c>
      <c r="P2414" s="3" t="e">
        <f t="shared" si="223"/>
        <v>#DIV/0!</v>
      </c>
      <c r="Q2414" s="3" t="s">
        <v>8369</v>
      </c>
      <c r="R2414" s="3" t="s">
        <v>8370</v>
      </c>
      <c r="S2414" s="23">
        <f t="shared" si="224"/>
        <v>42655.736956018518</v>
      </c>
      <c r="T2414" s="23">
        <f t="shared" si="225"/>
        <v>42700.778622685189</v>
      </c>
      <c r="U2414" s="3">
        <f t="shared" si="226"/>
        <v>2016</v>
      </c>
      <c r="V2414" s="25">
        <f t="shared" si="227"/>
        <v>42655.736956018518</v>
      </c>
    </row>
    <row r="2415" spans="1:22" ht="48" x14ac:dyDescent="0.2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3">
        <f t="shared" si="222"/>
        <v>0.83</v>
      </c>
      <c r="P2415" s="3">
        <f t="shared" si="223"/>
        <v>8.33</v>
      </c>
      <c r="Q2415" s="3" t="s">
        <v>8369</v>
      </c>
      <c r="R2415" s="3" t="s">
        <v>8370</v>
      </c>
      <c r="S2415" s="23">
        <f t="shared" si="224"/>
        <v>41760.10974537037</v>
      </c>
      <c r="T2415" s="23">
        <f t="shared" si="225"/>
        <v>41790.979166666664</v>
      </c>
      <c r="U2415" s="3">
        <f t="shared" si="226"/>
        <v>2014</v>
      </c>
      <c r="V2415" s="25">
        <f t="shared" si="227"/>
        <v>41760.10974537037</v>
      </c>
    </row>
    <row r="2416" spans="1:22" ht="48" x14ac:dyDescent="0.2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3">
        <f t="shared" si="222"/>
        <v>3.07</v>
      </c>
      <c r="P2416" s="3">
        <f t="shared" si="223"/>
        <v>35.380000000000003</v>
      </c>
      <c r="Q2416" s="3" t="s">
        <v>8369</v>
      </c>
      <c r="R2416" s="3" t="s">
        <v>8370</v>
      </c>
      <c r="S2416" s="23">
        <f t="shared" si="224"/>
        <v>42198.695138888885</v>
      </c>
      <c r="T2416" s="23">
        <f t="shared" si="225"/>
        <v>42238.165972222225</v>
      </c>
      <c r="U2416" s="3">
        <f t="shared" si="226"/>
        <v>2015</v>
      </c>
      <c r="V2416" s="25">
        <f t="shared" si="227"/>
        <v>42198.695138888885</v>
      </c>
    </row>
    <row r="2417" spans="1:22" ht="48" x14ac:dyDescent="0.2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3">
        <f t="shared" si="222"/>
        <v>0.56000000000000005</v>
      </c>
      <c r="P2417" s="3">
        <f t="shared" si="223"/>
        <v>55.83</v>
      </c>
      <c r="Q2417" s="3" t="s">
        <v>8369</v>
      </c>
      <c r="R2417" s="3" t="s">
        <v>8370</v>
      </c>
      <c r="S2417" s="23">
        <f t="shared" si="224"/>
        <v>42536.862800925926</v>
      </c>
      <c r="T2417" s="23">
        <f t="shared" si="225"/>
        <v>42566.862800925926</v>
      </c>
      <c r="U2417" s="3">
        <f t="shared" si="226"/>
        <v>2016</v>
      </c>
      <c r="V2417" s="25">
        <f t="shared" si="227"/>
        <v>42536.862800925926</v>
      </c>
    </row>
    <row r="2418" spans="1:22" ht="48" x14ac:dyDescent="0.2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3">
        <f t="shared" si="222"/>
        <v>0.03</v>
      </c>
      <c r="P2418" s="3">
        <f t="shared" si="223"/>
        <v>5</v>
      </c>
      <c r="Q2418" s="3" t="s">
        <v>8369</v>
      </c>
      <c r="R2418" s="3" t="s">
        <v>8370</v>
      </c>
      <c r="S2418" s="23">
        <f t="shared" si="224"/>
        <v>42019.737766203703</v>
      </c>
      <c r="T2418" s="23">
        <f t="shared" si="225"/>
        <v>42077.625</v>
      </c>
      <c r="U2418" s="3">
        <f t="shared" si="226"/>
        <v>2015</v>
      </c>
      <c r="V2418" s="25">
        <f t="shared" si="227"/>
        <v>42019.737766203703</v>
      </c>
    </row>
    <row r="2419" spans="1:22" ht="48" x14ac:dyDescent="0.2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3">
        <f t="shared" si="222"/>
        <v>0</v>
      </c>
      <c r="P2419" s="3" t="e">
        <f t="shared" si="223"/>
        <v>#DIV/0!</v>
      </c>
      <c r="Q2419" s="3" t="s">
        <v>8369</v>
      </c>
      <c r="R2419" s="3" t="s">
        <v>8370</v>
      </c>
      <c r="S2419" s="23">
        <f t="shared" si="224"/>
        <v>41831.884108796294</v>
      </c>
      <c r="T2419" s="23">
        <f t="shared" si="225"/>
        <v>41861.884108796294</v>
      </c>
      <c r="U2419" s="3">
        <f t="shared" si="226"/>
        <v>2014</v>
      </c>
      <c r="V2419" s="25">
        <f t="shared" si="227"/>
        <v>41831.884108796294</v>
      </c>
    </row>
    <row r="2420" spans="1:22" ht="18" x14ac:dyDescent="0.2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3">
        <f t="shared" si="222"/>
        <v>0.02</v>
      </c>
      <c r="P2420" s="3">
        <f t="shared" si="223"/>
        <v>1</v>
      </c>
      <c r="Q2420" s="3" t="s">
        <v>8369</v>
      </c>
      <c r="R2420" s="3" t="s">
        <v>8370</v>
      </c>
      <c r="S2420" s="23">
        <f t="shared" si="224"/>
        <v>42027.856990740736</v>
      </c>
      <c r="T2420" s="23">
        <f t="shared" si="225"/>
        <v>42087.815324074079</v>
      </c>
      <c r="U2420" s="3">
        <f t="shared" si="226"/>
        <v>2015</v>
      </c>
      <c r="V2420" s="25">
        <f t="shared" si="227"/>
        <v>42027.856990740736</v>
      </c>
    </row>
    <row r="2421" spans="1:22" ht="64" x14ac:dyDescent="0.2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3">
        <f t="shared" si="222"/>
        <v>0</v>
      </c>
      <c r="P2421" s="3" t="e">
        <f t="shared" si="223"/>
        <v>#DIV/0!</v>
      </c>
      <c r="Q2421" s="3" t="s">
        <v>8369</v>
      </c>
      <c r="R2421" s="3" t="s">
        <v>8370</v>
      </c>
      <c r="S2421" s="23">
        <f t="shared" si="224"/>
        <v>41993.738298611104</v>
      </c>
      <c r="T2421" s="23">
        <f t="shared" si="225"/>
        <v>42053.738298611104</v>
      </c>
      <c r="U2421" s="3">
        <f t="shared" si="226"/>
        <v>2014</v>
      </c>
      <c r="V2421" s="25">
        <f t="shared" si="227"/>
        <v>41993.738298611104</v>
      </c>
    </row>
    <row r="2422" spans="1:22" ht="48" x14ac:dyDescent="0.2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3">
        <f t="shared" si="222"/>
        <v>14.83</v>
      </c>
      <c r="P2422" s="3">
        <f t="shared" si="223"/>
        <v>69.47</v>
      </c>
      <c r="Q2422" s="3" t="s">
        <v>8369</v>
      </c>
      <c r="R2422" s="3" t="s">
        <v>8370</v>
      </c>
      <c r="S2422" s="23">
        <f t="shared" si="224"/>
        <v>41893.028877314813</v>
      </c>
      <c r="T2422" s="23">
        <f t="shared" si="225"/>
        <v>41953.070543981477</v>
      </c>
      <c r="U2422" s="3">
        <f t="shared" si="226"/>
        <v>2014</v>
      </c>
      <c r="V2422" s="25">
        <f t="shared" si="227"/>
        <v>41893.028877314813</v>
      </c>
    </row>
    <row r="2423" spans="1:22" ht="32" x14ac:dyDescent="0.2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3">
        <f t="shared" si="222"/>
        <v>0.02</v>
      </c>
      <c r="P2423" s="3">
        <f t="shared" si="223"/>
        <v>1</v>
      </c>
      <c r="Q2423" s="3" t="s">
        <v>8369</v>
      </c>
      <c r="R2423" s="3" t="s">
        <v>8370</v>
      </c>
      <c r="S2423" s="23">
        <f t="shared" si="224"/>
        <v>42026.687453703707</v>
      </c>
      <c r="T2423" s="23">
        <f t="shared" si="225"/>
        <v>42056.687453703707</v>
      </c>
      <c r="U2423" s="3">
        <f t="shared" si="226"/>
        <v>2015</v>
      </c>
      <c r="V2423" s="25">
        <f t="shared" si="227"/>
        <v>42026.687453703707</v>
      </c>
    </row>
    <row r="2424" spans="1:22" ht="32" x14ac:dyDescent="0.2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3">
        <f t="shared" si="222"/>
        <v>0.2</v>
      </c>
      <c r="P2424" s="3">
        <f t="shared" si="223"/>
        <v>1</v>
      </c>
      <c r="Q2424" s="3" t="s">
        <v>8369</v>
      </c>
      <c r="R2424" s="3" t="s">
        <v>8370</v>
      </c>
      <c r="S2424" s="23">
        <f t="shared" si="224"/>
        <v>42044.724953703699</v>
      </c>
      <c r="T2424" s="23">
        <f t="shared" si="225"/>
        <v>42074.683287037042</v>
      </c>
      <c r="U2424" s="3">
        <f t="shared" si="226"/>
        <v>2015</v>
      </c>
      <c r="V2424" s="25">
        <f t="shared" si="227"/>
        <v>42044.724953703699</v>
      </c>
    </row>
    <row r="2425" spans="1:22" ht="48" x14ac:dyDescent="0.2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3">
        <f t="shared" si="222"/>
        <v>0.01</v>
      </c>
      <c r="P2425" s="3">
        <f t="shared" si="223"/>
        <v>8</v>
      </c>
      <c r="Q2425" s="3" t="s">
        <v>8369</v>
      </c>
      <c r="R2425" s="3" t="s">
        <v>8370</v>
      </c>
      <c r="S2425" s="23">
        <f t="shared" si="224"/>
        <v>41974.704745370371</v>
      </c>
      <c r="T2425" s="23">
        <f t="shared" si="225"/>
        <v>42004.704745370371</v>
      </c>
      <c r="U2425" s="3">
        <f t="shared" si="226"/>
        <v>2014</v>
      </c>
      <c r="V2425" s="25">
        <f t="shared" si="227"/>
        <v>41974.704745370371</v>
      </c>
    </row>
    <row r="2426" spans="1:22" ht="32" x14ac:dyDescent="0.2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3">
        <f t="shared" si="222"/>
        <v>1.24</v>
      </c>
      <c r="P2426" s="3">
        <f t="shared" si="223"/>
        <v>34.44</v>
      </c>
      <c r="Q2426" s="3" t="s">
        <v>8369</v>
      </c>
      <c r="R2426" s="3" t="s">
        <v>8370</v>
      </c>
      <c r="S2426" s="23">
        <f t="shared" si="224"/>
        <v>41909.892453703702</v>
      </c>
      <c r="T2426" s="23">
        <f t="shared" si="225"/>
        <v>41939.892453703702</v>
      </c>
      <c r="U2426" s="3">
        <f t="shared" si="226"/>
        <v>2014</v>
      </c>
      <c r="V2426" s="25">
        <f t="shared" si="227"/>
        <v>41909.892453703702</v>
      </c>
    </row>
    <row r="2427" spans="1:22" ht="64" x14ac:dyDescent="0.2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3">
        <f t="shared" si="222"/>
        <v>0.03</v>
      </c>
      <c r="P2427" s="3">
        <f t="shared" si="223"/>
        <v>1</v>
      </c>
      <c r="Q2427" s="3" t="s">
        <v>8369</v>
      </c>
      <c r="R2427" s="3" t="s">
        <v>8370</v>
      </c>
      <c r="S2427" s="23">
        <f t="shared" si="224"/>
        <v>42502.913761574076</v>
      </c>
      <c r="T2427" s="23">
        <f t="shared" si="225"/>
        <v>42517.919444444444</v>
      </c>
      <c r="U2427" s="3">
        <f t="shared" si="226"/>
        <v>2016</v>
      </c>
      <c r="V2427" s="25">
        <f t="shared" si="227"/>
        <v>42502.913761574076</v>
      </c>
    </row>
    <row r="2428" spans="1:22" ht="48" x14ac:dyDescent="0.2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3">
        <f t="shared" si="222"/>
        <v>0</v>
      </c>
      <c r="P2428" s="3" t="e">
        <f t="shared" si="223"/>
        <v>#DIV/0!</v>
      </c>
      <c r="Q2428" s="3" t="s">
        <v>8369</v>
      </c>
      <c r="R2428" s="3" t="s">
        <v>8370</v>
      </c>
      <c r="S2428" s="23">
        <f t="shared" si="224"/>
        <v>42164.170046296291</v>
      </c>
      <c r="T2428" s="23">
        <f t="shared" si="225"/>
        <v>42224.170046296291</v>
      </c>
      <c r="U2428" s="3">
        <f t="shared" si="226"/>
        <v>2015</v>
      </c>
      <c r="V2428" s="25">
        <f t="shared" si="227"/>
        <v>42164.170046296291</v>
      </c>
    </row>
    <row r="2429" spans="1:22" ht="32" x14ac:dyDescent="0.2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3">
        <f t="shared" si="222"/>
        <v>0</v>
      </c>
      <c r="P2429" s="3">
        <f t="shared" si="223"/>
        <v>1</v>
      </c>
      <c r="Q2429" s="3" t="s">
        <v>8369</v>
      </c>
      <c r="R2429" s="3" t="s">
        <v>8370</v>
      </c>
      <c r="S2429" s="23">
        <f t="shared" si="224"/>
        <v>42412.318668981476</v>
      </c>
      <c r="T2429" s="23">
        <f t="shared" si="225"/>
        <v>42452.277002314819</v>
      </c>
      <c r="U2429" s="3">
        <f t="shared" si="226"/>
        <v>2016</v>
      </c>
      <c r="V2429" s="25">
        <f t="shared" si="227"/>
        <v>42412.318668981476</v>
      </c>
    </row>
    <row r="2430" spans="1:22" ht="32" x14ac:dyDescent="0.2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3">
        <f t="shared" si="222"/>
        <v>0</v>
      </c>
      <c r="P2430" s="3">
        <f t="shared" si="223"/>
        <v>1</v>
      </c>
      <c r="Q2430" s="3" t="s">
        <v>8369</v>
      </c>
      <c r="R2430" s="3" t="s">
        <v>8370</v>
      </c>
      <c r="S2430" s="23">
        <f t="shared" si="224"/>
        <v>42045.784155092595</v>
      </c>
      <c r="T2430" s="23">
        <f t="shared" si="225"/>
        <v>42075.742488425924</v>
      </c>
      <c r="U2430" s="3">
        <f t="shared" si="226"/>
        <v>2015</v>
      </c>
      <c r="V2430" s="25">
        <f t="shared" si="227"/>
        <v>42045.784155092595</v>
      </c>
    </row>
    <row r="2431" spans="1:22" ht="48" x14ac:dyDescent="0.2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3">
        <f t="shared" si="222"/>
        <v>1.43</v>
      </c>
      <c r="P2431" s="3">
        <f t="shared" si="223"/>
        <v>501.25</v>
      </c>
      <c r="Q2431" s="3" t="s">
        <v>8369</v>
      </c>
      <c r="R2431" s="3" t="s">
        <v>8370</v>
      </c>
      <c r="S2431" s="23">
        <f t="shared" si="224"/>
        <v>42734.879236111112</v>
      </c>
      <c r="T2431" s="23">
        <f t="shared" si="225"/>
        <v>42771.697222222225</v>
      </c>
      <c r="U2431" s="3">
        <f t="shared" si="226"/>
        <v>2016</v>
      </c>
      <c r="V2431" s="25">
        <f t="shared" si="227"/>
        <v>42734.879236111112</v>
      </c>
    </row>
    <row r="2432" spans="1:22" ht="64" x14ac:dyDescent="0.2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3">
        <f t="shared" si="222"/>
        <v>0.7</v>
      </c>
      <c r="P2432" s="3">
        <f t="shared" si="223"/>
        <v>10.5</v>
      </c>
      <c r="Q2432" s="3" t="s">
        <v>8369</v>
      </c>
      <c r="R2432" s="3" t="s">
        <v>8370</v>
      </c>
      <c r="S2432" s="23">
        <f t="shared" si="224"/>
        <v>42382.130833333329</v>
      </c>
      <c r="T2432" s="23">
        <f t="shared" si="225"/>
        <v>42412.130833333329</v>
      </c>
      <c r="U2432" s="3">
        <f t="shared" si="226"/>
        <v>2016</v>
      </c>
      <c r="V2432" s="25">
        <f t="shared" si="227"/>
        <v>42382.130833333329</v>
      </c>
    </row>
    <row r="2433" spans="1:22" ht="32" x14ac:dyDescent="0.2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3">
        <f t="shared" si="222"/>
        <v>0</v>
      </c>
      <c r="P2433" s="3">
        <f t="shared" si="223"/>
        <v>1</v>
      </c>
      <c r="Q2433" s="3" t="s">
        <v>8369</v>
      </c>
      <c r="R2433" s="3" t="s">
        <v>8370</v>
      </c>
      <c r="S2433" s="23">
        <f t="shared" si="224"/>
        <v>42489.099687499998</v>
      </c>
      <c r="T2433" s="23">
        <f t="shared" si="225"/>
        <v>42549.099687499998</v>
      </c>
      <c r="U2433" s="3">
        <f t="shared" si="226"/>
        <v>2016</v>
      </c>
      <c r="V2433" s="25">
        <f t="shared" si="227"/>
        <v>42489.099687499998</v>
      </c>
    </row>
    <row r="2434" spans="1:22" ht="48" x14ac:dyDescent="0.2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3">
        <f t="shared" si="222"/>
        <v>0.01</v>
      </c>
      <c r="P2434" s="3">
        <f t="shared" si="223"/>
        <v>1</v>
      </c>
      <c r="Q2434" s="3" t="s">
        <v>8369</v>
      </c>
      <c r="R2434" s="3" t="s">
        <v>8370</v>
      </c>
      <c r="S2434" s="23">
        <f t="shared" si="224"/>
        <v>42041.218715277777</v>
      </c>
      <c r="T2434" s="23">
        <f t="shared" si="225"/>
        <v>42071.218715277777</v>
      </c>
      <c r="U2434" s="3">
        <f t="shared" si="226"/>
        <v>2015</v>
      </c>
      <c r="V2434" s="25">
        <f t="shared" si="227"/>
        <v>42041.218715277777</v>
      </c>
    </row>
    <row r="2435" spans="1:22" ht="64" x14ac:dyDescent="0.2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3">
        <f t="shared" ref="O2435:O2498" si="228">ROUND((E2435/D2435)*100,2)</f>
        <v>0</v>
      </c>
      <c r="P2435" s="3" t="e">
        <f t="shared" ref="P2435:P2498" si="229">ROUND(E2435/L2435,2)</f>
        <v>#DIV/0!</v>
      </c>
      <c r="Q2435" s="3" t="s">
        <v>8369</v>
      </c>
      <c r="R2435" s="3" t="s">
        <v>8370</v>
      </c>
      <c r="S2435" s="23">
        <f t="shared" ref="S2435:S2498" si="230">(((J2435/60)/60)/24)+DATE(1970,1,1)</f>
        <v>42397.89980324074</v>
      </c>
      <c r="T2435" s="23">
        <f t="shared" ref="T2435:T2498" si="231">(((I2435/60)/60)/24)+DATE(1970,1,1)</f>
        <v>42427.89980324074</v>
      </c>
      <c r="U2435" s="3">
        <f t="shared" ref="U2435:U2498" si="232">YEAR(S2435)</f>
        <v>2016</v>
      </c>
      <c r="V2435" s="25">
        <f t="shared" ref="V2435:V2498" si="233">S2435</f>
        <v>42397.89980324074</v>
      </c>
    </row>
    <row r="2436" spans="1:22" ht="48" x14ac:dyDescent="0.2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3">
        <f t="shared" si="228"/>
        <v>0.13</v>
      </c>
      <c r="P2436" s="3">
        <f t="shared" si="229"/>
        <v>13</v>
      </c>
      <c r="Q2436" s="3" t="s">
        <v>8369</v>
      </c>
      <c r="R2436" s="3" t="s">
        <v>8370</v>
      </c>
      <c r="S2436" s="23">
        <f t="shared" si="230"/>
        <v>42180.18604166666</v>
      </c>
      <c r="T2436" s="23">
        <f t="shared" si="231"/>
        <v>42220.18604166666</v>
      </c>
      <c r="U2436" s="3">
        <f t="shared" si="232"/>
        <v>2015</v>
      </c>
      <c r="V2436" s="25">
        <f t="shared" si="233"/>
        <v>42180.18604166666</v>
      </c>
    </row>
    <row r="2437" spans="1:22" ht="48" x14ac:dyDescent="0.2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3">
        <f t="shared" si="228"/>
        <v>0.49</v>
      </c>
      <c r="P2437" s="3">
        <f t="shared" si="229"/>
        <v>306</v>
      </c>
      <c r="Q2437" s="3" t="s">
        <v>8369</v>
      </c>
      <c r="R2437" s="3" t="s">
        <v>8370</v>
      </c>
      <c r="S2437" s="23">
        <f t="shared" si="230"/>
        <v>42252.277615740735</v>
      </c>
      <c r="T2437" s="23">
        <f t="shared" si="231"/>
        <v>42282.277615740735</v>
      </c>
      <c r="U2437" s="3">
        <f t="shared" si="232"/>
        <v>2015</v>
      </c>
      <c r="V2437" s="25">
        <f t="shared" si="233"/>
        <v>42252.277615740735</v>
      </c>
    </row>
    <row r="2438" spans="1:22" ht="64" x14ac:dyDescent="0.2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3">
        <f t="shared" si="228"/>
        <v>0.04</v>
      </c>
      <c r="P2438" s="3">
        <f t="shared" si="229"/>
        <v>22.5</v>
      </c>
      <c r="Q2438" s="3" t="s">
        <v>8369</v>
      </c>
      <c r="R2438" s="3" t="s">
        <v>8370</v>
      </c>
      <c r="S2438" s="23">
        <f t="shared" si="230"/>
        <v>42338.615393518514</v>
      </c>
      <c r="T2438" s="23">
        <f t="shared" si="231"/>
        <v>42398.615393518514</v>
      </c>
      <c r="U2438" s="3">
        <f t="shared" si="232"/>
        <v>2015</v>
      </c>
      <c r="V2438" s="25">
        <f t="shared" si="233"/>
        <v>42338.615393518514</v>
      </c>
    </row>
    <row r="2439" spans="1:22" ht="48" x14ac:dyDescent="0.2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3">
        <f t="shared" si="228"/>
        <v>0</v>
      </c>
      <c r="P2439" s="3" t="e">
        <f t="shared" si="229"/>
        <v>#DIV/0!</v>
      </c>
      <c r="Q2439" s="3" t="s">
        <v>8369</v>
      </c>
      <c r="R2439" s="3" t="s">
        <v>8370</v>
      </c>
      <c r="S2439" s="23">
        <f t="shared" si="230"/>
        <v>42031.965138888889</v>
      </c>
      <c r="T2439" s="23">
        <f t="shared" si="231"/>
        <v>42080.75</v>
      </c>
      <c r="U2439" s="3">
        <f t="shared" si="232"/>
        <v>2015</v>
      </c>
      <c r="V2439" s="25">
        <f t="shared" si="233"/>
        <v>42031.965138888889</v>
      </c>
    </row>
    <row r="2440" spans="1:22" ht="48" x14ac:dyDescent="0.2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3">
        <f t="shared" si="228"/>
        <v>0.33</v>
      </c>
      <c r="P2440" s="3">
        <f t="shared" si="229"/>
        <v>50</v>
      </c>
      <c r="Q2440" s="3" t="s">
        <v>8369</v>
      </c>
      <c r="R2440" s="3" t="s">
        <v>8370</v>
      </c>
      <c r="S2440" s="23">
        <f t="shared" si="230"/>
        <v>42285.91506944444</v>
      </c>
      <c r="T2440" s="23">
        <f t="shared" si="231"/>
        <v>42345.956736111111</v>
      </c>
      <c r="U2440" s="3">
        <f t="shared" si="232"/>
        <v>2015</v>
      </c>
      <c r="V2440" s="25">
        <f t="shared" si="233"/>
        <v>42285.91506944444</v>
      </c>
    </row>
    <row r="2441" spans="1:22" ht="64" x14ac:dyDescent="0.2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3">
        <f t="shared" si="228"/>
        <v>0</v>
      </c>
      <c r="P2441" s="3" t="e">
        <f t="shared" si="229"/>
        <v>#DIV/0!</v>
      </c>
      <c r="Q2441" s="3" t="s">
        <v>8369</v>
      </c>
      <c r="R2441" s="3" t="s">
        <v>8370</v>
      </c>
      <c r="S2441" s="23">
        <f t="shared" si="230"/>
        <v>42265.818622685183</v>
      </c>
      <c r="T2441" s="23">
        <f t="shared" si="231"/>
        <v>42295.818622685183</v>
      </c>
      <c r="U2441" s="3">
        <f t="shared" si="232"/>
        <v>2015</v>
      </c>
      <c r="V2441" s="25">
        <f t="shared" si="233"/>
        <v>42265.818622685183</v>
      </c>
    </row>
    <row r="2442" spans="1:22" ht="32" x14ac:dyDescent="0.2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3">
        <f t="shared" si="228"/>
        <v>0.2</v>
      </c>
      <c r="P2442" s="3">
        <f t="shared" si="229"/>
        <v>5</v>
      </c>
      <c r="Q2442" s="3" t="s">
        <v>8369</v>
      </c>
      <c r="R2442" s="3" t="s">
        <v>8370</v>
      </c>
      <c r="S2442" s="23">
        <f t="shared" si="230"/>
        <v>42383.899456018517</v>
      </c>
      <c r="T2442" s="23">
        <f t="shared" si="231"/>
        <v>42413.899456018517</v>
      </c>
      <c r="U2442" s="3">
        <f t="shared" si="232"/>
        <v>2016</v>
      </c>
      <c r="V2442" s="25">
        <f t="shared" si="233"/>
        <v>42383.899456018517</v>
      </c>
    </row>
    <row r="2443" spans="1:22" ht="32" x14ac:dyDescent="0.2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3">
        <f t="shared" si="228"/>
        <v>107.88</v>
      </c>
      <c r="P2443" s="3">
        <f t="shared" si="229"/>
        <v>74.23</v>
      </c>
      <c r="Q2443" s="3" t="s">
        <v>8369</v>
      </c>
      <c r="R2443" s="3" t="s">
        <v>8370</v>
      </c>
      <c r="S2443" s="23">
        <f t="shared" si="230"/>
        <v>42187.125625000001</v>
      </c>
      <c r="T2443" s="23">
        <f t="shared" si="231"/>
        <v>42208.207638888889</v>
      </c>
      <c r="U2443" s="3">
        <f t="shared" si="232"/>
        <v>2015</v>
      </c>
      <c r="V2443" s="25">
        <f t="shared" si="233"/>
        <v>42187.125625000001</v>
      </c>
    </row>
    <row r="2444" spans="1:22" ht="32" x14ac:dyDescent="0.2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3">
        <f t="shared" si="228"/>
        <v>125.94</v>
      </c>
      <c r="P2444" s="3">
        <f t="shared" si="229"/>
        <v>81.25</v>
      </c>
      <c r="Q2444" s="3" t="s">
        <v>8369</v>
      </c>
      <c r="R2444" s="3" t="s">
        <v>8385</v>
      </c>
      <c r="S2444" s="23">
        <f t="shared" si="230"/>
        <v>42052.666990740734</v>
      </c>
      <c r="T2444" s="23">
        <f t="shared" si="231"/>
        <v>42082.625324074077</v>
      </c>
      <c r="U2444" s="3">
        <f t="shared" si="232"/>
        <v>2015</v>
      </c>
      <c r="V2444" s="25">
        <f t="shared" si="233"/>
        <v>42052.666990740734</v>
      </c>
    </row>
    <row r="2445" spans="1:22" ht="64" x14ac:dyDescent="0.2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3">
        <f t="shared" si="228"/>
        <v>202.51</v>
      </c>
      <c r="P2445" s="3">
        <f t="shared" si="229"/>
        <v>130.22999999999999</v>
      </c>
      <c r="Q2445" s="3" t="s">
        <v>8369</v>
      </c>
      <c r="R2445" s="3" t="s">
        <v>8385</v>
      </c>
      <c r="S2445" s="23">
        <f t="shared" si="230"/>
        <v>41836.625254629631</v>
      </c>
      <c r="T2445" s="23">
        <f t="shared" si="231"/>
        <v>41866.625254629631</v>
      </c>
      <c r="U2445" s="3">
        <f t="shared" si="232"/>
        <v>2014</v>
      </c>
      <c r="V2445" s="25">
        <f t="shared" si="233"/>
        <v>41836.625254629631</v>
      </c>
    </row>
    <row r="2446" spans="1:22" ht="48" x14ac:dyDescent="0.2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3">
        <f t="shared" si="228"/>
        <v>108.6</v>
      </c>
      <c r="P2446" s="3">
        <f t="shared" si="229"/>
        <v>53.41</v>
      </c>
      <c r="Q2446" s="3" t="s">
        <v>8369</v>
      </c>
      <c r="R2446" s="3" t="s">
        <v>8385</v>
      </c>
      <c r="S2446" s="23">
        <f t="shared" si="230"/>
        <v>42485.754525462966</v>
      </c>
      <c r="T2446" s="23">
        <f t="shared" si="231"/>
        <v>42515.754525462966</v>
      </c>
      <c r="U2446" s="3">
        <f t="shared" si="232"/>
        <v>2016</v>
      </c>
      <c r="V2446" s="25">
        <f t="shared" si="233"/>
        <v>42485.754525462966</v>
      </c>
    </row>
    <row r="2447" spans="1:22" ht="64" x14ac:dyDescent="0.2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3">
        <f t="shared" si="228"/>
        <v>172.8</v>
      </c>
      <c r="P2447" s="3">
        <f t="shared" si="229"/>
        <v>75.13</v>
      </c>
      <c r="Q2447" s="3" t="s">
        <v>8369</v>
      </c>
      <c r="R2447" s="3" t="s">
        <v>8385</v>
      </c>
      <c r="S2447" s="23">
        <f t="shared" si="230"/>
        <v>42243.190057870372</v>
      </c>
      <c r="T2447" s="23">
        <f t="shared" si="231"/>
        <v>42273.190057870372</v>
      </c>
      <c r="U2447" s="3">
        <f t="shared" si="232"/>
        <v>2015</v>
      </c>
      <c r="V2447" s="25">
        <f t="shared" si="233"/>
        <v>42243.190057870372</v>
      </c>
    </row>
    <row r="2448" spans="1:22" ht="64" x14ac:dyDescent="0.2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3">
        <f t="shared" si="228"/>
        <v>167.98</v>
      </c>
      <c r="P2448" s="3">
        <f t="shared" si="229"/>
        <v>75.67</v>
      </c>
      <c r="Q2448" s="3" t="s">
        <v>8369</v>
      </c>
      <c r="R2448" s="3" t="s">
        <v>8385</v>
      </c>
      <c r="S2448" s="23">
        <f t="shared" si="230"/>
        <v>42670.602673611109</v>
      </c>
      <c r="T2448" s="23">
        <f t="shared" si="231"/>
        <v>42700.64434027778</v>
      </c>
      <c r="U2448" s="3">
        <f t="shared" si="232"/>
        <v>2016</v>
      </c>
      <c r="V2448" s="25">
        <f t="shared" si="233"/>
        <v>42670.602673611109</v>
      </c>
    </row>
    <row r="2449" spans="1:22" ht="64" x14ac:dyDescent="0.2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3">
        <f t="shared" si="228"/>
        <v>427.2</v>
      </c>
      <c r="P2449" s="3">
        <f t="shared" si="229"/>
        <v>31.69</v>
      </c>
      <c r="Q2449" s="3" t="s">
        <v>8369</v>
      </c>
      <c r="R2449" s="3" t="s">
        <v>8385</v>
      </c>
      <c r="S2449" s="23">
        <f t="shared" si="230"/>
        <v>42654.469826388886</v>
      </c>
      <c r="T2449" s="23">
        <f t="shared" si="231"/>
        <v>42686.166666666672</v>
      </c>
      <c r="U2449" s="3">
        <f t="shared" si="232"/>
        <v>2016</v>
      </c>
      <c r="V2449" s="25">
        <f t="shared" si="233"/>
        <v>42654.469826388886</v>
      </c>
    </row>
    <row r="2450" spans="1:22" ht="64" x14ac:dyDescent="0.2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3">
        <f t="shared" si="228"/>
        <v>107.5</v>
      </c>
      <c r="P2450" s="3">
        <f t="shared" si="229"/>
        <v>47.78</v>
      </c>
      <c r="Q2450" s="3" t="s">
        <v>8369</v>
      </c>
      <c r="R2450" s="3" t="s">
        <v>8385</v>
      </c>
      <c r="S2450" s="23">
        <f t="shared" si="230"/>
        <v>42607.316122685181</v>
      </c>
      <c r="T2450" s="23">
        <f t="shared" si="231"/>
        <v>42613.233333333337</v>
      </c>
      <c r="U2450" s="3">
        <f t="shared" si="232"/>
        <v>2016</v>
      </c>
      <c r="V2450" s="25">
        <f t="shared" si="233"/>
        <v>42607.316122685181</v>
      </c>
    </row>
    <row r="2451" spans="1:22" ht="48" x14ac:dyDescent="0.2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3">
        <f t="shared" si="228"/>
        <v>108</v>
      </c>
      <c r="P2451" s="3">
        <f t="shared" si="229"/>
        <v>90</v>
      </c>
      <c r="Q2451" s="3" t="s">
        <v>8369</v>
      </c>
      <c r="R2451" s="3" t="s">
        <v>8385</v>
      </c>
      <c r="S2451" s="23">
        <f t="shared" si="230"/>
        <v>41943.142534722225</v>
      </c>
      <c r="T2451" s="23">
        <f t="shared" si="231"/>
        <v>41973.184201388889</v>
      </c>
      <c r="U2451" s="3">
        <f t="shared" si="232"/>
        <v>2014</v>
      </c>
      <c r="V2451" s="25">
        <f t="shared" si="233"/>
        <v>41943.142534722225</v>
      </c>
    </row>
    <row r="2452" spans="1:22" ht="48" x14ac:dyDescent="0.2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3">
        <f t="shared" si="228"/>
        <v>101.53</v>
      </c>
      <c r="P2452" s="3">
        <f t="shared" si="229"/>
        <v>149.31</v>
      </c>
      <c r="Q2452" s="3" t="s">
        <v>8369</v>
      </c>
      <c r="R2452" s="3" t="s">
        <v>8385</v>
      </c>
      <c r="S2452" s="23">
        <f t="shared" si="230"/>
        <v>41902.07240740741</v>
      </c>
      <c r="T2452" s="23">
        <f t="shared" si="231"/>
        <v>41940.132638888892</v>
      </c>
      <c r="U2452" s="3">
        <f t="shared" si="232"/>
        <v>2014</v>
      </c>
      <c r="V2452" s="25">
        <f t="shared" si="233"/>
        <v>41902.07240740741</v>
      </c>
    </row>
    <row r="2453" spans="1:22" ht="48" x14ac:dyDescent="0.2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3">
        <f t="shared" si="228"/>
        <v>115.45</v>
      </c>
      <c r="P2453" s="3">
        <f t="shared" si="229"/>
        <v>62.07</v>
      </c>
      <c r="Q2453" s="3" t="s">
        <v>8369</v>
      </c>
      <c r="R2453" s="3" t="s">
        <v>8385</v>
      </c>
      <c r="S2453" s="23">
        <f t="shared" si="230"/>
        <v>42779.908449074079</v>
      </c>
      <c r="T2453" s="23">
        <f t="shared" si="231"/>
        <v>42799.908449074079</v>
      </c>
      <c r="U2453" s="3">
        <f t="shared" si="232"/>
        <v>2017</v>
      </c>
      <c r="V2453" s="25">
        <f t="shared" si="233"/>
        <v>42779.908449074079</v>
      </c>
    </row>
    <row r="2454" spans="1:22" ht="48" x14ac:dyDescent="0.2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3">
        <f t="shared" si="228"/>
        <v>133.5</v>
      </c>
      <c r="P2454" s="3">
        <f t="shared" si="229"/>
        <v>53.4</v>
      </c>
      <c r="Q2454" s="3" t="s">
        <v>8369</v>
      </c>
      <c r="R2454" s="3" t="s">
        <v>8385</v>
      </c>
      <c r="S2454" s="23">
        <f t="shared" si="230"/>
        <v>42338.84375</v>
      </c>
      <c r="T2454" s="23">
        <f t="shared" si="231"/>
        <v>42367.958333333328</v>
      </c>
      <c r="U2454" s="3">
        <f t="shared" si="232"/>
        <v>2015</v>
      </c>
      <c r="V2454" s="25">
        <f t="shared" si="233"/>
        <v>42338.84375</v>
      </c>
    </row>
    <row r="2455" spans="1:22" ht="48" x14ac:dyDescent="0.2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3">
        <f t="shared" si="228"/>
        <v>154.69999999999999</v>
      </c>
      <c r="P2455" s="3">
        <f t="shared" si="229"/>
        <v>69.27</v>
      </c>
      <c r="Q2455" s="3" t="s">
        <v>8369</v>
      </c>
      <c r="R2455" s="3" t="s">
        <v>8385</v>
      </c>
      <c r="S2455" s="23">
        <f t="shared" si="230"/>
        <v>42738.692233796297</v>
      </c>
      <c r="T2455" s="23">
        <f t="shared" si="231"/>
        <v>42768.692233796297</v>
      </c>
      <c r="U2455" s="3">
        <f t="shared" si="232"/>
        <v>2017</v>
      </c>
      <c r="V2455" s="25">
        <f t="shared" si="233"/>
        <v>42738.692233796297</v>
      </c>
    </row>
    <row r="2456" spans="1:22" ht="48" x14ac:dyDescent="0.2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3">
        <f t="shared" si="228"/>
        <v>100.85</v>
      </c>
      <c r="P2456" s="3">
        <f t="shared" si="229"/>
        <v>271.51</v>
      </c>
      <c r="Q2456" s="3" t="s">
        <v>8369</v>
      </c>
      <c r="R2456" s="3" t="s">
        <v>8385</v>
      </c>
      <c r="S2456" s="23">
        <f t="shared" si="230"/>
        <v>42770.201481481476</v>
      </c>
      <c r="T2456" s="23">
        <f t="shared" si="231"/>
        <v>42805.201481481476</v>
      </c>
      <c r="U2456" s="3">
        <f t="shared" si="232"/>
        <v>2017</v>
      </c>
      <c r="V2456" s="25">
        <f t="shared" si="233"/>
        <v>42770.201481481476</v>
      </c>
    </row>
    <row r="2457" spans="1:22" ht="48" x14ac:dyDescent="0.2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3">
        <f t="shared" si="228"/>
        <v>182</v>
      </c>
      <c r="P2457" s="3">
        <f t="shared" si="229"/>
        <v>34.130000000000003</v>
      </c>
      <c r="Q2457" s="3" t="s">
        <v>8369</v>
      </c>
      <c r="R2457" s="3" t="s">
        <v>8385</v>
      </c>
      <c r="S2457" s="23">
        <f t="shared" si="230"/>
        <v>42452.781828703708</v>
      </c>
      <c r="T2457" s="23">
        <f t="shared" si="231"/>
        <v>42480.781828703708</v>
      </c>
      <c r="U2457" s="3">
        <f t="shared" si="232"/>
        <v>2016</v>
      </c>
      <c r="V2457" s="25">
        <f t="shared" si="233"/>
        <v>42452.781828703708</v>
      </c>
    </row>
    <row r="2458" spans="1:22" ht="48" x14ac:dyDescent="0.2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3">
        <f t="shared" si="228"/>
        <v>180.87</v>
      </c>
      <c r="P2458" s="3">
        <f t="shared" si="229"/>
        <v>40.49</v>
      </c>
      <c r="Q2458" s="3" t="s">
        <v>8369</v>
      </c>
      <c r="R2458" s="3" t="s">
        <v>8385</v>
      </c>
      <c r="S2458" s="23">
        <f t="shared" si="230"/>
        <v>42761.961099537039</v>
      </c>
      <c r="T2458" s="23">
        <f t="shared" si="231"/>
        <v>42791.961099537039</v>
      </c>
      <c r="U2458" s="3">
        <f t="shared" si="232"/>
        <v>2017</v>
      </c>
      <c r="V2458" s="25">
        <f t="shared" si="233"/>
        <v>42761.961099537039</v>
      </c>
    </row>
    <row r="2459" spans="1:22" ht="48" x14ac:dyDescent="0.2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3">
        <f t="shared" si="228"/>
        <v>102.3</v>
      </c>
      <c r="P2459" s="3">
        <f t="shared" si="229"/>
        <v>189.76</v>
      </c>
      <c r="Q2459" s="3" t="s">
        <v>8369</v>
      </c>
      <c r="R2459" s="3" t="s">
        <v>8385</v>
      </c>
      <c r="S2459" s="23">
        <f t="shared" si="230"/>
        <v>42423.602500000001</v>
      </c>
      <c r="T2459" s="23">
        <f t="shared" si="231"/>
        <v>42453.560833333337</v>
      </c>
      <c r="U2459" s="3">
        <f t="shared" si="232"/>
        <v>2016</v>
      </c>
      <c r="V2459" s="25">
        <f t="shared" si="233"/>
        <v>42423.602500000001</v>
      </c>
    </row>
    <row r="2460" spans="1:22" ht="64" x14ac:dyDescent="0.2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3">
        <f t="shared" si="228"/>
        <v>110.18</v>
      </c>
      <c r="P2460" s="3">
        <f t="shared" si="229"/>
        <v>68.86</v>
      </c>
      <c r="Q2460" s="3" t="s">
        <v>8369</v>
      </c>
      <c r="R2460" s="3" t="s">
        <v>8385</v>
      </c>
      <c r="S2460" s="23">
        <f t="shared" si="230"/>
        <v>42495.871736111112</v>
      </c>
      <c r="T2460" s="23">
        <f t="shared" si="231"/>
        <v>42530.791666666672</v>
      </c>
      <c r="U2460" s="3">
        <f t="shared" si="232"/>
        <v>2016</v>
      </c>
      <c r="V2460" s="25">
        <f t="shared" si="233"/>
        <v>42495.871736111112</v>
      </c>
    </row>
    <row r="2461" spans="1:22" ht="64" x14ac:dyDescent="0.2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3">
        <f t="shared" si="228"/>
        <v>102.25</v>
      </c>
      <c r="P2461" s="3">
        <f t="shared" si="229"/>
        <v>108.78</v>
      </c>
      <c r="Q2461" s="3" t="s">
        <v>8369</v>
      </c>
      <c r="R2461" s="3" t="s">
        <v>8385</v>
      </c>
      <c r="S2461" s="23">
        <f t="shared" si="230"/>
        <v>42407.637557870374</v>
      </c>
      <c r="T2461" s="23">
        <f t="shared" si="231"/>
        <v>42452.595891203702</v>
      </c>
      <c r="U2461" s="3">
        <f t="shared" si="232"/>
        <v>2016</v>
      </c>
      <c r="V2461" s="25">
        <f t="shared" si="233"/>
        <v>42407.637557870374</v>
      </c>
    </row>
    <row r="2462" spans="1:22" ht="48" x14ac:dyDescent="0.2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3">
        <f t="shared" si="228"/>
        <v>100.79</v>
      </c>
      <c r="P2462" s="3">
        <f t="shared" si="229"/>
        <v>125.99</v>
      </c>
      <c r="Q2462" s="3" t="s">
        <v>8369</v>
      </c>
      <c r="R2462" s="3" t="s">
        <v>8385</v>
      </c>
      <c r="S2462" s="23">
        <f t="shared" si="230"/>
        <v>42704.187118055561</v>
      </c>
      <c r="T2462" s="23">
        <f t="shared" si="231"/>
        <v>42738.178472222222</v>
      </c>
      <c r="U2462" s="3">
        <f t="shared" si="232"/>
        <v>2016</v>
      </c>
      <c r="V2462" s="25">
        <f t="shared" si="233"/>
        <v>42704.187118055561</v>
      </c>
    </row>
    <row r="2463" spans="1:22" ht="48" x14ac:dyDescent="0.2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3">
        <f t="shared" si="228"/>
        <v>103.8</v>
      </c>
      <c r="P2463" s="3">
        <f t="shared" si="229"/>
        <v>90.52</v>
      </c>
      <c r="Q2463" s="3" t="s">
        <v>8369</v>
      </c>
      <c r="R2463" s="3" t="s">
        <v>8385</v>
      </c>
      <c r="S2463" s="23">
        <f t="shared" si="230"/>
        <v>40784.012696759259</v>
      </c>
      <c r="T2463" s="23">
        <f t="shared" si="231"/>
        <v>40817.125</v>
      </c>
      <c r="U2463" s="3">
        <f t="shared" si="232"/>
        <v>2011</v>
      </c>
      <c r="V2463" s="25">
        <f t="shared" si="233"/>
        <v>40784.012696759259</v>
      </c>
    </row>
    <row r="2464" spans="1:22" ht="48" x14ac:dyDescent="0.2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3">
        <f t="shared" si="228"/>
        <v>110.71</v>
      </c>
      <c r="P2464" s="3">
        <f t="shared" si="229"/>
        <v>28.88</v>
      </c>
      <c r="Q2464" s="3" t="s">
        <v>8358</v>
      </c>
      <c r="R2464" s="3" t="s">
        <v>8362</v>
      </c>
      <c r="S2464" s="23">
        <f t="shared" si="230"/>
        <v>41089.186296296299</v>
      </c>
      <c r="T2464" s="23">
        <f t="shared" si="231"/>
        <v>41109.186296296299</v>
      </c>
      <c r="U2464" s="3">
        <f t="shared" si="232"/>
        <v>2012</v>
      </c>
      <c r="V2464" s="25">
        <f t="shared" si="233"/>
        <v>41089.186296296299</v>
      </c>
    </row>
    <row r="2465" spans="1:22" ht="18" x14ac:dyDescent="0.2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3">
        <f t="shared" si="228"/>
        <v>116.25</v>
      </c>
      <c r="P2465" s="3">
        <f t="shared" si="229"/>
        <v>31</v>
      </c>
      <c r="Q2465" s="3" t="s">
        <v>8358</v>
      </c>
      <c r="R2465" s="3" t="s">
        <v>8362</v>
      </c>
      <c r="S2465" s="23">
        <f t="shared" si="230"/>
        <v>41341.111400462964</v>
      </c>
      <c r="T2465" s="23">
        <f t="shared" si="231"/>
        <v>41380.791666666664</v>
      </c>
      <c r="U2465" s="3">
        <f t="shared" si="232"/>
        <v>2013</v>
      </c>
      <c r="V2465" s="25">
        <f t="shared" si="233"/>
        <v>41341.111400462964</v>
      </c>
    </row>
    <row r="2466" spans="1:22" ht="48" x14ac:dyDescent="0.2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3">
        <f t="shared" si="228"/>
        <v>111.1</v>
      </c>
      <c r="P2466" s="3">
        <f t="shared" si="229"/>
        <v>51.67</v>
      </c>
      <c r="Q2466" s="3" t="s">
        <v>8358</v>
      </c>
      <c r="R2466" s="3" t="s">
        <v>8362</v>
      </c>
      <c r="S2466" s="23">
        <f t="shared" si="230"/>
        <v>42248.90042824074</v>
      </c>
      <c r="T2466" s="23">
        <f t="shared" si="231"/>
        <v>42277.811805555553</v>
      </c>
      <c r="U2466" s="3">
        <f t="shared" si="232"/>
        <v>2015</v>
      </c>
      <c r="V2466" s="25">
        <f t="shared" si="233"/>
        <v>42248.90042824074</v>
      </c>
    </row>
    <row r="2467" spans="1:22" ht="48" x14ac:dyDescent="0.2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3">
        <f t="shared" si="228"/>
        <v>180.14</v>
      </c>
      <c r="P2467" s="3">
        <f t="shared" si="229"/>
        <v>26.27</v>
      </c>
      <c r="Q2467" s="3" t="s">
        <v>8358</v>
      </c>
      <c r="R2467" s="3" t="s">
        <v>8362</v>
      </c>
      <c r="S2467" s="23">
        <f t="shared" si="230"/>
        <v>41145.719305555554</v>
      </c>
      <c r="T2467" s="23">
        <f t="shared" si="231"/>
        <v>41175.719305555554</v>
      </c>
      <c r="U2467" s="3">
        <f t="shared" si="232"/>
        <v>2012</v>
      </c>
      <c r="V2467" s="25">
        <f t="shared" si="233"/>
        <v>41145.719305555554</v>
      </c>
    </row>
    <row r="2468" spans="1:22" ht="48" x14ac:dyDescent="0.2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3">
        <f t="shared" si="228"/>
        <v>100</v>
      </c>
      <c r="P2468" s="3">
        <f t="shared" si="229"/>
        <v>48.08</v>
      </c>
      <c r="Q2468" s="3" t="s">
        <v>8358</v>
      </c>
      <c r="R2468" s="3" t="s">
        <v>8362</v>
      </c>
      <c r="S2468" s="23">
        <f t="shared" si="230"/>
        <v>41373.102465277778</v>
      </c>
      <c r="T2468" s="23">
        <f t="shared" si="231"/>
        <v>41403.102465277778</v>
      </c>
      <c r="U2468" s="3">
        <f t="shared" si="232"/>
        <v>2013</v>
      </c>
      <c r="V2468" s="25">
        <f t="shared" si="233"/>
        <v>41373.102465277778</v>
      </c>
    </row>
    <row r="2469" spans="1:22" ht="48" x14ac:dyDescent="0.2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3">
        <f t="shared" si="228"/>
        <v>118.5</v>
      </c>
      <c r="P2469" s="3">
        <f t="shared" si="229"/>
        <v>27.56</v>
      </c>
      <c r="Q2469" s="3" t="s">
        <v>8358</v>
      </c>
      <c r="R2469" s="3" t="s">
        <v>8362</v>
      </c>
      <c r="S2469" s="23">
        <f t="shared" si="230"/>
        <v>41025.874201388891</v>
      </c>
      <c r="T2469" s="23">
        <f t="shared" si="231"/>
        <v>41039.708333333336</v>
      </c>
      <c r="U2469" s="3">
        <f t="shared" si="232"/>
        <v>2012</v>
      </c>
      <c r="V2469" s="25">
        <f t="shared" si="233"/>
        <v>41025.874201388891</v>
      </c>
    </row>
    <row r="2470" spans="1:22" ht="48" x14ac:dyDescent="0.2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3">
        <f t="shared" si="228"/>
        <v>107.22</v>
      </c>
      <c r="P2470" s="3">
        <f t="shared" si="229"/>
        <v>36.97</v>
      </c>
      <c r="Q2470" s="3" t="s">
        <v>8358</v>
      </c>
      <c r="R2470" s="3" t="s">
        <v>8362</v>
      </c>
      <c r="S2470" s="23">
        <f t="shared" si="230"/>
        <v>41174.154178240737</v>
      </c>
      <c r="T2470" s="23">
        <f t="shared" si="231"/>
        <v>41210.208333333336</v>
      </c>
      <c r="U2470" s="3">
        <f t="shared" si="232"/>
        <v>2012</v>
      </c>
      <c r="V2470" s="25">
        <f t="shared" si="233"/>
        <v>41174.154178240737</v>
      </c>
    </row>
    <row r="2471" spans="1:22" ht="64" x14ac:dyDescent="0.2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3">
        <f t="shared" si="228"/>
        <v>113.67</v>
      </c>
      <c r="P2471" s="3">
        <f t="shared" si="229"/>
        <v>29.02</v>
      </c>
      <c r="Q2471" s="3" t="s">
        <v>8358</v>
      </c>
      <c r="R2471" s="3" t="s">
        <v>8362</v>
      </c>
      <c r="S2471" s="23">
        <f t="shared" si="230"/>
        <v>40557.429733796293</v>
      </c>
      <c r="T2471" s="23">
        <f t="shared" si="231"/>
        <v>40582.429733796293</v>
      </c>
      <c r="U2471" s="3">
        <f t="shared" si="232"/>
        <v>2011</v>
      </c>
      <c r="V2471" s="25">
        <f t="shared" si="233"/>
        <v>40557.429733796293</v>
      </c>
    </row>
    <row r="2472" spans="1:22" ht="48" x14ac:dyDescent="0.2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3">
        <f t="shared" si="228"/>
        <v>103.16</v>
      </c>
      <c r="P2472" s="3">
        <f t="shared" si="229"/>
        <v>28.66</v>
      </c>
      <c r="Q2472" s="3" t="s">
        <v>8358</v>
      </c>
      <c r="R2472" s="3" t="s">
        <v>8362</v>
      </c>
      <c r="S2472" s="23">
        <f t="shared" si="230"/>
        <v>41023.07471064815</v>
      </c>
      <c r="T2472" s="23">
        <f t="shared" si="231"/>
        <v>41053.07471064815</v>
      </c>
      <c r="U2472" s="3">
        <f t="shared" si="232"/>
        <v>2012</v>
      </c>
      <c r="V2472" s="25">
        <f t="shared" si="233"/>
        <v>41023.07471064815</v>
      </c>
    </row>
    <row r="2473" spans="1:22" ht="64" x14ac:dyDescent="0.2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3">
        <f t="shared" si="228"/>
        <v>128</v>
      </c>
      <c r="P2473" s="3">
        <f t="shared" si="229"/>
        <v>37.65</v>
      </c>
      <c r="Q2473" s="3" t="s">
        <v>8358</v>
      </c>
      <c r="R2473" s="3" t="s">
        <v>8362</v>
      </c>
      <c r="S2473" s="23">
        <f t="shared" si="230"/>
        <v>40893.992962962962</v>
      </c>
      <c r="T2473" s="23">
        <f t="shared" si="231"/>
        <v>40933.992962962962</v>
      </c>
      <c r="U2473" s="3">
        <f t="shared" si="232"/>
        <v>2011</v>
      </c>
      <c r="V2473" s="25">
        <f t="shared" si="233"/>
        <v>40893.992962962962</v>
      </c>
    </row>
    <row r="2474" spans="1:22" ht="64" x14ac:dyDescent="0.2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3">
        <f t="shared" si="228"/>
        <v>135.76</v>
      </c>
      <c r="P2474" s="3">
        <f t="shared" si="229"/>
        <v>97.9</v>
      </c>
      <c r="Q2474" s="3" t="s">
        <v>8358</v>
      </c>
      <c r="R2474" s="3" t="s">
        <v>8362</v>
      </c>
      <c r="S2474" s="23">
        <f t="shared" si="230"/>
        <v>40354.11550925926</v>
      </c>
      <c r="T2474" s="23">
        <f t="shared" si="231"/>
        <v>40425.043749999997</v>
      </c>
      <c r="U2474" s="3">
        <f t="shared" si="232"/>
        <v>2010</v>
      </c>
      <c r="V2474" s="25">
        <f t="shared" si="233"/>
        <v>40354.11550925926</v>
      </c>
    </row>
    <row r="2475" spans="1:22" ht="48" x14ac:dyDescent="0.2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3">
        <f t="shared" si="228"/>
        <v>100</v>
      </c>
      <c r="P2475" s="3">
        <f t="shared" si="229"/>
        <v>42.55</v>
      </c>
      <c r="Q2475" s="3" t="s">
        <v>8358</v>
      </c>
      <c r="R2475" s="3" t="s">
        <v>8362</v>
      </c>
      <c r="S2475" s="23">
        <f t="shared" si="230"/>
        <v>41193.748483796298</v>
      </c>
      <c r="T2475" s="23">
        <f t="shared" si="231"/>
        <v>41223.790150462963</v>
      </c>
      <c r="U2475" s="3">
        <f t="shared" si="232"/>
        <v>2012</v>
      </c>
      <c r="V2475" s="25">
        <f t="shared" si="233"/>
        <v>41193.748483796298</v>
      </c>
    </row>
    <row r="2476" spans="1:22" ht="64" x14ac:dyDescent="0.2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3">
        <f t="shared" si="228"/>
        <v>100</v>
      </c>
      <c r="P2476" s="3">
        <f t="shared" si="229"/>
        <v>131.58000000000001</v>
      </c>
      <c r="Q2476" s="3" t="s">
        <v>8358</v>
      </c>
      <c r="R2476" s="3" t="s">
        <v>8362</v>
      </c>
      <c r="S2476" s="23">
        <f t="shared" si="230"/>
        <v>40417.011296296296</v>
      </c>
      <c r="T2476" s="23">
        <f t="shared" si="231"/>
        <v>40462.011296296296</v>
      </c>
      <c r="U2476" s="3">
        <f t="shared" si="232"/>
        <v>2010</v>
      </c>
      <c r="V2476" s="25">
        <f t="shared" si="233"/>
        <v>40417.011296296296</v>
      </c>
    </row>
    <row r="2477" spans="1:22" ht="32" x14ac:dyDescent="0.2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3">
        <f t="shared" si="228"/>
        <v>104.72</v>
      </c>
      <c r="P2477" s="3">
        <f t="shared" si="229"/>
        <v>32.32</v>
      </c>
      <c r="Q2477" s="3" t="s">
        <v>8358</v>
      </c>
      <c r="R2477" s="3" t="s">
        <v>8362</v>
      </c>
      <c r="S2477" s="23">
        <f t="shared" si="230"/>
        <v>40310.287673611114</v>
      </c>
      <c r="T2477" s="23">
        <f t="shared" si="231"/>
        <v>40369.916666666664</v>
      </c>
      <c r="U2477" s="3">
        <f t="shared" si="232"/>
        <v>2010</v>
      </c>
      <c r="V2477" s="25">
        <f t="shared" si="233"/>
        <v>40310.287673611114</v>
      </c>
    </row>
    <row r="2478" spans="1:22" ht="48" x14ac:dyDescent="0.2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3">
        <f t="shared" si="228"/>
        <v>105.02</v>
      </c>
      <c r="P2478" s="3">
        <f t="shared" si="229"/>
        <v>61.1</v>
      </c>
      <c r="Q2478" s="3" t="s">
        <v>8358</v>
      </c>
      <c r="R2478" s="3" t="s">
        <v>8362</v>
      </c>
      <c r="S2478" s="23">
        <f t="shared" si="230"/>
        <v>41913.328356481477</v>
      </c>
      <c r="T2478" s="23">
        <f t="shared" si="231"/>
        <v>41946.370023148149</v>
      </c>
      <c r="U2478" s="3">
        <f t="shared" si="232"/>
        <v>2014</v>
      </c>
      <c r="V2478" s="25">
        <f t="shared" si="233"/>
        <v>41913.328356481477</v>
      </c>
    </row>
    <row r="2479" spans="1:22" ht="32" x14ac:dyDescent="0.2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3">
        <f t="shared" si="228"/>
        <v>171.33</v>
      </c>
      <c r="P2479" s="3">
        <f t="shared" si="229"/>
        <v>31.34</v>
      </c>
      <c r="Q2479" s="3" t="s">
        <v>8358</v>
      </c>
      <c r="R2479" s="3" t="s">
        <v>8362</v>
      </c>
      <c r="S2479" s="23">
        <f t="shared" si="230"/>
        <v>41088.691493055558</v>
      </c>
      <c r="T2479" s="23">
        <f t="shared" si="231"/>
        <v>41133.691493055558</v>
      </c>
      <c r="U2479" s="3">
        <f t="shared" si="232"/>
        <v>2012</v>
      </c>
      <c r="V2479" s="25">
        <f t="shared" si="233"/>
        <v>41088.691493055558</v>
      </c>
    </row>
    <row r="2480" spans="1:22" ht="48" x14ac:dyDescent="0.2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3">
        <f t="shared" si="228"/>
        <v>127.5</v>
      </c>
      <c r="P2480" s="3">
        <f t="shared" si="229"/>
        <v>129.11000000000001</v>
      </c>
      <c r="Q2480" s="3" t="s">
        <v>8358</v>
      </c>
      <c r="R2480" s="3" t="s">
        <v>8362</v>
      </c>
      <c r="S2480" s="23">
        <f t="shared" si="230"/>
        <v>41257.950381944444</v>
      </c>
      <c r="T2480" s="23">
        <f t="shared" si="231"/>
        <v>41287.950381944444</v>
      </c>
      <c r="U2480" s="3">
        <f t="shared" si="232"/>
        <v>2012</v>
      </c>
      <c r="V2480" s="25">
        <f t="shared" si="233"/>
        <v>41257.950381944444</v>
      </c>
    </row>
    <row r="2481" spans="1:22" ht="32" x14ac:dyDescent="0.2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3">
        <f t="shared" si="228"/>
        <v>133.44</v>
      </c>
      <c r="P2481" s="3">
        <f t="shared" si="229"/>
        <v>25.02</v>
      </c>
      <c r="Q2481" s="3" t="s">
        <v>8358</v>
      </c>
      <c r="R2481" s="3" t="s">
        <v>8362</v>
      </c>
      <c r="S2481" s="23">
        <f t="shared" si="230"/>
        <v>41107.726782407408</v>
      </c>
      <c r="T2481" s="23">
        <f t="shared" si="231"/>
        <v>41118.083333333336</v>
      </c>
      <c r="U2481" s="3">
        <f t="shared" si="232"/>
        <v>2012</v>
      </c>
      <c r="V2481" s="25">
        <f t="shared" si="233"/>
        <v>41107.726782407408</v>
      </c>
    </row>
    <row r="2482" spans="1:22" ht="48" x14ac:dyDescent="0.2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3">
        <f t="shared" si="228"/>
        <v>100</v>
      </c>
      <c r="P2482" s="3">
        <f t="shared" si="229"/>
        <v>250</v>
      </c>
      <c r="Q2482" s="3" t="s">
        <v>8358</v>
      </c>
      <c r="R2482" s="3" t="s">
        <v>8362</v>
      </c>
      <c r="S2482" s="23">
        <f t="shared" si="230"/>
        <v>42227.936157407406</v>
      </c>
      <c r="T2482" s="23">
        <f t="shared" si="231"/>
        <v>42287.936157407406</v>
      </c>
      <c r="U2482" s="3">
        <f t="shared" si="232"/>
        <v>2015</v>
      </c>
      <c r="V2482" s="25">
        <f t="shared" si="233"/>
        <v>42227.936157407406</v>
      </c>
    </row>
    <row r="2483" spans="1:22" ht="48" x14ac:dyDescent="0.2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3">
        <f t="shared" si="228"/>
        <v>112.91</v>
      </c>
      <c r="P2483" s="3">
        <f t="shared" si="229"/>
        <v>47.54</v>
      </c>
      <c r="Q2483" s="3" t="s">
        <v>8358</v>
      </c>
      <c r="R2483" s="3" t="s">
        <v>8362</v>
      </c>
      <c r="S2483" s="23">
        <f t="shared" si="230"/>
        <v>40999.645925925928</v>
      </c>
      <c r="T2483" s="23">
        <f t="shared" si="231"/>
        <v>41029.645925925928</v>
      </c>
      <c r="U2483" s="3">
        <f t="shared" si="232"/>
        <v>2012</v>
      </c>
      <c r="V2483" s="25">
        <f t="shared" si="233"/>
        <v>40999.645925925928</v>
      </c>
    </row>
    <row r="2484" spans="1:22" ht="64" x14ac:dyDescent="0.2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3">
        <f t="shared" si="228"/>
        <v>100.1</v>
      </c>
      <c r="P2484" s="3">
        <f t="shared" si="229"/>
        <v>40.04</v>
      </c>
      <c r="Q2484" s="3" t="s">
        <v>8358</v>
      </c>
      <c r="R2484" s="3" t="s">
        <v>8362</v>
      </c>
      <c r="S2484" s="23">
        <f t="shared" si="230"/>
        <v>40711.782210648147</v>
      </c>
      <c r="T2484" s="23">
        <f t="shared" si="231"/>
        <v>40756.782210648147</v>
      </c>
      <c r="U2484" s="3">
        <f t="shared" si="232"/>
        <v>2011</v>
      </c>
      <c r="V2484" s="25">
        <f t="shared" si="233"/>
        <v>40711.782210648147</v>
      </c>
    </row>
    <row r="2485" spans="1:22" ht="48" x14ac:dyDescent="0.2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3">
        <f t="shared" si="228"/>
        <v>113.73</v>
      </c>
      <c r="P2485" s="3">
        <f t="shared" si="229"/>
        <v>65.84</v>
      </c>
      <c r="Q2485" s="3" t="s">
        <v>8358</v>
      </c>
      <c r="R2485" s="3" t="s">
        <v>8362</v>
      </c>
      <c r="S2485" s="23">
        <f t="shared" si="230"/>
        <v>40970.750034722223</v>
      </c>
      <c r="T2485" s="23">
        <f t="shared" si="231"/>
        <v>41030.708368055559</v>
      </c>
      <c r="U2485" s="3">
        <f t="shared" si="232"/>
        <v>2012</v>
      </c>
      <c r="V2485" s="25">
        <f t="shared" si="233"/>
        <v>40970.750034722223</v>
      </c>
    </row>
    <row r="2486" spans="1:22" ht="64" x14ac:dyDescent="0.2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3">
        <f t="shared" si="228"/>
        <v>119.32</v>
      </c>
      <c r="P2486" s="3">
        <f t="shared" si="229"/>
        <v>46.4</v>
      </c>
      <c r="Q2486" s="3" t="s">
        <v>8358</v>
      </c>
      <c r="R2486" s="3" t="s">
        <v>8362</v>
      </c>
      <c r="S2486" s="23">
        <f t="shared" si="230"/>
        <v>40771.916701388887</v>
      </c>
      <c r="T2486" s="23">
        <f t="shared" si="231"/>
        <v>40801.916701388887</v>
      </c>
      <c r="U2486" s="3">
        <f t="shared" si="232"/>
        <v>2011</v>
      </c>
      <c r="V2486" s="25">
        <f t="shared" si="233"/>
        <v>40771.916701388887</v>
      </c>
    </row>
    <row r="2487" spans="1:22" ht="64" x14ac:dyDescent="0.2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3">
        <f t="shared" si="228"/>
        <v>103.25</v>
      </c>
      <c r="P2487" s="3">
        <f t="shared" si="229"/>
        <v>50.37</v>
      </c>
      <c r="Q2487" s="3" t="s">
        <v>8358</v>
      </c>
      <c r="R2487" s="3" t="s">
        <v>8362</v>
      </c>
      <c r="S2487" s="23">
        <f t="shared" si="230"/>
        <v>40793.998599537037</v>
      </c>
      <c r="T2487" s="23">
        <f t="shared" si="231"/>
        <v>40828.998599537037</v>
      </c>
      <c r="U2487" s="3">
        <f t="shared" si="232"/>
        <v>2011</v>
      </c>
      <c r="V2487" s="25">
        <f t="shared" si="233"/>
        <v>40793.998599537037</v>
      </c>
    </row>
    <row r="2488" spans="1:22" ht="48" x14ac:dyDescent="0.2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3">
        <f t="shared" si="228"/>
        <v>265.67</v>
      </c>
      <c r="P2488" s="3">
        <f t="shared" si="229"/>
        <v>26.57</v>
      </c>
      <c r="Q2488" s="3" t="s">
        <v>8358</v>
      </c>
      <c r="R2488" s="3" t="s">
        <v>8362</v>
      </c>
      <c r="S2488" s="23">
        <f t="shared" si="230"/>
        <v>40991.708055555559</v>
      </c>
      <c r="T2488" s="23">
        <f t="shared" si="231"/>
        <v>41021.708055555559</v>
      </c>
      <c r="U2488" s="3">
        <f t="shared" si="232"/>
        <v>2012</v>
      </c>
      <c r="V2488" s="25">
        <f t="shared" si="233"/>
        <v>40991.708055555559</v>
      </c>
    </row>
    <row r="2489" spans="1:22" ht="48" x14ac:dyDescent="0.2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3">
        <f t="shared" si="228"/>
        <v>100.05</v>
      </c>
      <c r="P2489" s="3">
        <f t="shared" si="229"/>
        <v>39.49</v>
      </c>
      <c r="Q2489" s="3" t="s">
        <v>8358</v>
      </c>
      <c r="R2489" s="3" t="s">
        <v>8362</v>
      </c>
      <c r="S2489" s="23">
        <f t="shared" si="230"/>
        <v>41026.083298611113</v>
      </c>
      <c r="T2489" s="23">
        <f t="shared" si="231"/>
        <v>41056.083298611113</v>
      </c>
      <c r="U2489" s="3">
        <f t="shared" si="232"/>
        <v>2012</v>
      </c>
      <c r="V2489" s="25">
        <f t="shared" si="233"/>
        <v>41026.083298611113</v>
      </c>
    </row>
    <row r="2490" spans="1:22" ht="64" x14ac:dyDescent="0.2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3">
        <f t="shared" si="228"/>
        <v>106.7</v>
      </c>
      <c r="P2490" s="3">
        <f t="shared" si="229"/>
        <v>49.25</v>
      </c>
      <c r="Q2490" s="3" t="s">
        <v>8358</v>
      </c>
      <c r="R2490" s="3" t="s">
        <v>8362</v>
      </c>
      <c r="S2490" s="23">
        <f t="shared" si="230"/>
        <v>40833.633194444446</v>
      </c>
      <c r="T2490" s="23">
        <f t="shared" si="231"/>
        <v>40863.674861111111</v>
      </c>
      <c r="U2490" s="3">
        <f t="shared" si="232"/>
        <v>2011</v>
      </c>
      <c r="V2490" s="25">
        <f t="shared" si="233"/>
        <v>40833.633194444446</v>
      </c>
    </row>
    <row r="2491" spans="1:22" ht="48" x14ac:dyDescent="0.2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3">
        <f t="shared" si="228"/>
        <v>133.66999999999999</v>
      </c>
      <c r="P2491" s="3">
        <f t="shared" si="229"/>
        <v>62.38</v>
      </c>
      <c r="Q2491" s="3" t="s">
        <v>8358</v>
      </c>
      <c r="R2491" s="3" t="s">
        <v>8362</v>
      </c>
      <c r="S2491" s="23">
        <f t="shared" si="230"/>
        <v>41373.690266203703</v>
      </c>
      <c r="T2491" s="23">
        <f t="shared" si="231"/>
        <v>41403.690266203703</v>
      </c>
      <c r="U2491" s="3">
        <f t="shared" si="232"/>
        <v>2013</v>
      </c>
      <c r="V2491" s="25">
        <f t="shared" si="233"/>
        <v>41373.690266203703</v>
      </c>
    </row>
    <row r="2492" spans="1:22" ht="48" x14ac:dyDescent="0.2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3">
        <f t="shared" si="228"/>
        <v>121.4</v>
      </c>
      <c r="P2492" s="3">
        <f t="shared" si="229"/>
        <v>37.94</v>
      </c>
      <c r="Q2492" s="3" t="s">
        <v>8358</v>
      </c>
      <c r="R2492" s="3" t="s">
        <v>8362</v>
      </c>
      <c r="S2492" s="23">
        <f t="shared" si="230"/>
        <v>41023.227731481478</v>
      </c>
      <c r="T2492" s="23">
        <f t="shared" si="231"/>
        <v>41083.227731481478</v>
      </c>
      <c r="U2492" s="3">
        <f t="shared" si="232"/>
        <v>2012</v>
      </c>
      <c r="V2492" s="25">
        <f t="shared" si="233"/>
        <v>41023.227731481478</v>
      </c>
    </row>
    <row r="2493" spans="1:22" ht="48" x14ac:dyDescent="0.2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3">
        <f t="shared" si="228"/>
        <v>103.2</v>
      </c>
      <c r="P2493" s="3">
        <f t="shared" si="229"/>
        <v>51.6</v>
      </c>
      <c r="Q2493" s="3" t="s">
        <v>8358</v>
      </c>
      <c r="R2493" s="3" t="s">
        <v>8362</v>
      </c>
      <c r="S2493" s="23">
        <f t="shared" si="230"/>
        <v>40542.839282407411</v>
      </c>
      <c r="T2493" s="23">
        <f t="shared" si="231"/>
        <v>40559.07708333333</v>
      </c>
      <c r="U2493" s="3">
        <f t="shared" si="232"/>
        <v>2010</v>
      </c>
      <c r="V2493" s="25">
        <f t="shared" si="233"/>
        <v>40542.839282407411</v>
      </c>
    </row>
    <row r="2494" spans="1:22" ht="32" x14ac:dyDescent="0.2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3">
        <f t="shared" si="228"/>
        <v>125</v>
      </c>
      <c r="P2494" s="3">
        <f t="shared" si="229"/>
        <v>27.78</v>
      </c>
      <c r="Q2494" s="3" t="s">
        <v>8358</v>
      </c>
      <c r="R2494" s="3" t="s">
        <v>8362</v>
      </c>
      <c r="S2494" s="23">
        <f t="shared" si="230"/>
        <v>41024.985972222225</v>
      </c>
      <c r="T2494" s="23">
        <f t="shared" si="231"/>
        <v>41076.415972222225</v>
      </c>
      <c r="U2494" s="3">
        <f t="shared" si="232"/>
        <v>2012</v>
      </c>
      <c r="V2494" s="25">
        <f t="shared" si="233"/>
        <v>41024.985972222225</v>
      </c>
    </row>
    <row r="2495" spans="1:22" ht="48" x14ac:dyDescent="0.2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3">
        <f t="shared" si="228"/>
        <v>128.69999999999999</v>
      </c>
      <c r="P2495" s="3">
        <f t="shared" si="229"/>
        <v>99.38</v>
      </c>
      <c r="Q2495" s="3" t="s">
        <v>8358</v>
      </c>
      <c r="R2495" s="3" t="s">
        <v>8362</v>
      </c>
      <c r="S2495" s="23">
        <f t="shared" si="230"/>
        <v>41348.168287037035</v>
      </c>
      <c r="T2495" s="23">
        <f t="shared" si="231"/>
        <v>41393.168287037035</v>
      </c>
      <c r="U2495" s="3">
        <f t="shared" si="232"/>
        <v>2013</v>
      </c>
      <c r="V2495" s="25">
        <f t="shared" si="233"/>
        <v>41348.168287037035</v>
      </c>
    </row>
    <row r="2496" spans="1:22" ht="48" x14ac:dyDescent="0.2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3">
        <f t="shared" si="228"/>
        <v>101.01</v>
      </c>
      <c r="P2496" s="3">
        <f t="shared" si="229"/>
        <v>38.85</v>
      </c>
      <c r="Q2496" s="3" t="s">
        <v>8358</v>
      </c>
      <c r="R2496" s="3" t="s">
        <v>8362</v>
      </c>
      <c r="S2496" s="23">
        <f t="shared" si="230"/>
        <v>41022.645185185182</v>
      </c>
      <c r="T2496" s="23">
        <f t="shared" si="231"/>
        <v>41052.645185185182</v>
      </c>
      <c r="U2496" s="3">
        <f t="shared" si="232"/>
        <v>2012</v>
      </c>
      <c r="V2496" s="25">
        <f t="shared" si="233"/>
        <v>41022.645185185182</v>
      </c>
    </row>
    <row r="2497" spans="1:22" ht="48" x14ac:dyDescent="0.2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3">
        <f t="shared" si="228"/>
        <v>127.54</v>
      </c>
      <c r="P2497" s="3">
        <f t="shared" si="229"/>
        <v>45.55</v>
      </c>
      <c r="Q2497" s="3" t="s">
        <v>8358</v>
      </c>
      <c r="R2497" s="3" t="s">
        <v>8362</v>
      </c>
      <c r="S2497" s="23">
        <f t="shared" si="230"/>
        <v>41036.946469907409</v>
      </c>
      <c r="T2497" s="23">
        <f t="shared" si="231"/>
        <v>41066.946469907409</v>
      </c>
      <c r="U2497" s="3">
        <f t="shared" si="232"/>
        <v>2012</v>
      </c>
      <c r="V2497" s="25">
        <f t="shared" si="233"/>
        <v>41036.946469907409</v>
      </c>
    </row>
    <row r="2498" spans="1:22" ht="32" x14ac:dyDescent="0.2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3">
        <f t="shared" si="228"/>
        <v>100</v>
      </c>
      <c r="P2498" s="3">
        <f t="shared" si="229"/>
        <v>600</v>
      </c>
      <c r="Q2498" s="3" t="s">
        <v>8358</v>
      </c>
      <c r="R2498" s="3" t="s">
        <v>8362</v>
      </c>
      <c r="S2498" s="23">
        <f t="shared" si="230"/>
        <v>41327.996435185189</v>
      </c>
      <c r="T2498" s="23">
        <f t="shared" si="231"/>
        <v>41362.954768518517</v>
      </c>
      <c r="U2498" s="3">
        <f t="shared" si="232"/>
        <v>2013</v>
      </c>
      <c r="V2498" s="25">
        <f t="shared" si="233"/>
        <v>41327.996435185189</v>
      </c>
    </row>
    <row r="2499" spans="1:22" ht="48" x14ac:dyDescent="0.2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3">
        <f t="shared" ref="O2499:O2562" si="234">ROUND((E2499/D2499)*100,2)</f>
        <v>112.77</v>
      </c>
      <c r="P2499" s="3">
        <f t="shared" ref="P2499:P2562" si="235">ROUND(E2499/L2499,2)</f>
        <v>80.55</v>
      </c>
      <c r="Q2499" s="3" t="s">
        <v>8358</v>
      </c>
      <c r="R2499" s="3" t="s">
        <v>8362</v>
      </c>
      <c r="S2499" s="23">
        <f t="shared" ref="S2499:S2562" si="236">(((J2499/60)/60)/24)+DATE(1970,1,1)</f>
        <v>40730.878912037035</v>
      </c>
      <c r="T2499" s="23">
        <f t="shared" ref="T2499:T2562" si="237">(((I2499/60)/60)/24)+DATE(1970,1,1)</f>
        <v>40760.878912037035</v>
      </c>
      <c r="U2499" s="3">
        <f t="shared" ref="U2499:U2562" si="238">YEAR(S2499)</f>
        <v>2011</v>
      </c>
      <c r="V2499" s="25">
        <f t="shared" ref="V2499:V2562" si="239">S2499</f>
        <v>40730.878912037035</v>
      </c>
    </row>
    <row r="2500" spans="1:22" ht="48" x14ac:dyDescent="0.2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3">
        <f t="shared" si="234"/>
        <v>105.6</v>
      </c>
      <c r="P2500" s="3">
        <f t="shared" si="235"/>
        <v>52.8</v>
      </c>
      <c r="Q2500" s="3" t="s">
        <v>8358</v>
      </c>
      <c r="R2500" s="3" t="s">
        <v>8362</v>
      </c>
      <c r="S2500" s="23">
        <f t="shared" si="236"/>
        <v>42017.967442129629</v>
      </c>
      <c r="T2500" s="23">
        <f t="shared" si="237"/>
        <v>42031.967442129629</v>
      </c>
      <c r="U2500" s="3">
        <f t="shared" si="238"/>
        <v>2015</v>
      </c>
      <c r="V2500" s="25">
        <f t="shared" si="239"/>
        <v>42017.967442129629</v>
      </c>
    </row>
    <row r="2501" spans="1:22" ht="48" x14ac:dyDescent="0.2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3">
        <f t="shared" si="234"/>
        <v>202.63</v>
      </c>
      <c r="P2501" s="3">
        <f t="shared" si="235"/>
        <v>47.68</v>
      </c>
      <c r="Q2501" s="3" t="s">
        <v>8358</v>
      </c>
      <c r="R2501" s="3" t="s">
        <v>8362</v>
      </c>
      <c r="S2501" s="23">
        <f t="shared" si="236"/>
        <v>41226.648576388885</v>
      </c>
      <c r="T2501" s="23">
        <f t="shared" si="237"/>
        <v>41274.75</v>
      </c>
      <c r="U2501" s="3">
        <f t="shared" si="238"/>
        <v>2012</v>
      </c>
      <c r="V2501" s="25">
        <f t="shared" si="239"/>
        <v>41226.648576388885</v>
      </c>
    </row>
    <row r="2502" spans="1:22" ht="48" x14ac:dyDescent="0.2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3">
        <f t="shared" si="234"/>
        <v>113.33</v>
      </c>
      <c r="P2502" s="3">
        <f t="shared" si="235"/>
        <v>23.45</v>
      </c>
      <c r="Q2502" s="3" t="s">
        <v>8358</v>
      </c>
      <c r="R2502" s="3" t="s">
        <v>8362</v>
      </c>
      <c r="S2502" s="23">
        <f t="shared" si="236"/>
        <v>41053.772858796299</v>
      </c>
      <c r="T2502" s="23">
        <f t="shared" si="237"/>
        <v>41083.772858796299</v>
      </c>
      <c r="U2502" s="3">
        <f t="shared" si="238"/>
        <v>2012</v>
      </c>
      <c r="V2502" s="25">
        <f t="shared" si="239"/>
        <v>41053.772858796299</v>
      </c>
    </row>
    <row r="2503" spans="1:22" ht="48" x14ac:dyDescent="0.2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3">
        <f t="shared" si="234"/>
        <v>2.5499999999999998</v>
      </c>
      <c r="P2503" s="3">
        <f t="shared" si="235"/>
        <v>40.14</v>
      </c>
      <c r="Q2503" s="3" t="s">
        <v>8358</v>
      </c>
      <c r="R2503" s="3" t="s">
        <v>8362</v>
      </c>
      <c r="S2503" s="23">
        <f t="shared" si="236"/>
        <v>42244.776666666665</v>
      </c>
      <c r="T2503" s="23">
        <f t="shared" si="237"/>
        <v>42274.776666666665</v>
      </c>
      <c r="U2503" s="3">
        <f t="shared" si="238"/>
        <v>2015</v>
      </c>
      <c r="V2503" s="25">
        <f t="shared" si="239"/>
        <v>42244.776666666665</v>
      </c>
    </row>
    <row r="2504" spans="1:22" ht="64" x14ac:dyDescent="0.2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3">
        <f t="shared" si="234"/>
        <v>0.08</v>
      </c>
      <c r="P2504" s="3">
        <f t="shared" si="235"/>
        <v>17.2</v>
      </c>
      <c r="Q2504" s="3" t="s">
        <v>8369</v>
      </c>
      <c r="R2504" s="3" t="s">
        <v>8386</v>
      </c>
      <c r="S2504" s="23">
        <f t="shared" si="236"/>
        <v>41858.825439814813</v>
      </c>
      <c r="T2504" s="23">
        <f t="shared" si="237"/>
        <v>41903.825439814813</v>
      </c>
      <c r="U2504" s="3">
        <f t="shared" si="238"/>
        <v>2014</v>
      </c>
      <c r="V2504" s="25">
        <f t="shared" si="239"/>
        <v>41858.825439814813</v>
      </c>
    </row>
    <row r="2505" spans="1:22" ht="48" x14ac:dyDescent="0.2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3">
        <f t="shared" si="234"/>
        <v>0</v>
      </c>
      <c r="P2505" s="3" t="e">
        <f t="shared" si="235"/>
        <v>#DIV/0!</v>
      </c>
      <c r="Q2505" s="3" t="s">
        <v>8369</v>
      </c>
      <c r="R2505" s="3" t="s">
        <v>8386</v>
      </c>
      <c r="S2505" s="23">
        <f t="shared" si="236"/>
        <v>42498.899398148147</v>
      </c>
      <c r="T2505" s="23">
        <f t="shared" si="237"/>
        <v>42528.879166666666</v>
      </c>
      <c r="U2505" s="3">
        <f t="shared" si="238"/>
        <v>2016</v>
      </c>
      <c r="V2505" s="25">
        <f t="shared" si="239"/>
        <v>42498.899398148147</v>
      </c>
    </row>
    <row r="2506" spans="1:22" ht="32" x14ac:dyDescent="0.2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3">
        <f t="shared" si="234"/>
        <v>0</v>
      </c>
      <c r="P2506" s="3" t="e">
        <f t="shared" si="235"/>
        <v>#DIV/0!</v>
      </c>
      <c r="Q2506" s="3" t="s">
        <v>8369</v>
      </c>
      <c r="R2506" s="3" t="s">
        <v>8386</v>
      </c>
      <c r="S2506" s="23">
        <f t="shared" si="236"/>
        <v>41928.015439814815</v>
      </c>
      <c r="T2506" s="23">
        <f t="shared" si="237"/>
        <v>41958.057106481487</v>
      </c>
      <c r="U2506" s="3">
        <f t="shared" si="238"/>
        <v>2014</v>
      </c>
      <c r="V2506" s="25">
        <f t="shared" si="239"/>
        <v>41928.015439814815</v>
      </c>
    </row>
    <row r="2507" spans="1:22" ht="64" x14ac:dyDescent="0.2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3">
        <f t="shared" si="234"/>
        <v>0</v>
      </c>
      <c r="P2507" s="3" t="e">
        <f t="shared" si="235"/>
        <v>#DIV/0!</v>
      </c>
      <c r="Q2507" s="3" t="s">
        <v>8369</v>
      </c>
      <c r="R2507" s="3" t="s">
        <v>8386</v>
      </c>
      <c r="S2507" s="23">
        <f t="shared" si="236"/>
        <v>42047.05574074074</v>
      </c>
      <c r="T2507" s="23">
        <f t="shared" si="237"/>
        <v>42077.014074074075</v>
      </c>
      <c r="U2507" s="3">
        <f t="shared" si="238"/>
        <v>2015</v>
      </c>
      <c r="V2507" s="25">
        <f t="shared" si="239"/>
        <v>42047.05574074074</v>
      </c>
    </row>
    <row r="2508" spans="1:22" ht="48" x14ac:dyDescent="0.2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3">
        <f t="shared" si="234"/>
        <v>0.6</v>
      </c>
      <c r="P2508" s="3">
        <f t="shared" si="235"/>
        <v>15</v>
      </c>
      <c r="Q2508" s="3" t="s">
        <v>8369</v>
      </c>
      <c r="R2508" s="3" t="s">
        <v>8386</v>
      </c>
      <c r="S2508" s="23">
        <f t="shared" si="236"/>
        <v>42258.297094907408</v>
      </c>
      <c r="T2508" s="23">
        <f t="shared" si="237"/>
        <v>42280.875</v>
      </c>
      <c r="U2508" s="3">
        <f t="shared" si="238"/>
        <v>2015</v>
      </c>
      <c r="V2508" s="25">
        <f t="shared" si="239"/>
        <v>42258.297094907408</v>
      </c>
    </row>
    <row r="2509" spans="1:22" ht="18" x14ac:dyDescent="0.2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3">
        <f t="shared" si="234"/>
        <v>0</v>
      </c>
      <c r="P2509" s="3" t="e">
        <f t="shared" si="235"/>
        <v>#DIV/0!</v>
      </c>
      <c r="Q2509" s="3" t="s">
        <v>8369</v>
      </c>
      <c r="R2509" s="3" t="s">
        <v>8386</v>
      </c>
      <c r="S2509" s="23">
        <f t="shared" si="236"/>
        <v>42105.072962962964</v>
      </c>
      <c r="T2509" s="23">
        <f t="shared" si="237"/>
        <v>42135.072962962964</v>
      </c>
      <c r="U2509" s="3">
        <f t="shared" si="238"/>
        <v>2015</v>
      </c>
      <c r="V2509" s="25">
        <f t="shared" si="239"/>
        <v>42105.072962962964</v>
      </c>
    </row>
    <row r="2510" spans="1:22" ht="48" x14ac:dyDescent="0.2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3">
        <f t="shared" si="234"/>
        <v>0</v>
      </c>
      <c r="P2510" s="3" t="e">
        <f t="shared" si="235"/>
        <v>#DIV/0!</v>
      </c>
      <c r="Q2510" s="3" t="s">
        <v>8369</v>
      </c>
      <c r="R2510" s="3" t="s">
        <v>8386</v>
      </c>
      <c r="S2510" s="23">
        <f t="shared" si="236"/>
        <v>41835.951782407406</v>
      </c>
      <c r="T2510" s="23">
        <f t="shared" si="237"/>
        <v>41865.951782407406</v>
      </c>
      <c r="U2510" s="3">
        <f t="shared" si="238"/>
        <v>2014</v>
      </c>
      <c r="V2510" s="25">
        <f t="shared" si="239"/>
        <v>41835.951782407406</v>
      </c>
    </row>
    <row r="2511" spans="1:22" ht="48" x14ac:dyDescent="0.2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3">
        <f t="shared" si="234"/>
        <v>1.05</v>
      </c>
      <c r="P2511" s="3">
        <f t="shared" si="235"/>
        <v>35.71</v>
      </c>
      <c r="Q2511" s="3" t="s">
        <v>8369</v>
      </c>
      <c r="R2511" s="3" t="s">
        <v>8386</v>
      </c>
      <c r="S2511" s="23">
        <f t="shared" si="236"/>
        <v>42058.809594907405</v>
      </c>
      <c r="T2511" s="23">
        <f t="shared" si="237"/>
        <v>42114.767928240741</v>
      </c>
      <c r="U2511" s="3">
        <f t="shared" si="238"/>
        <v>2015</v>
      </c>
      <c r="V2511" s="25">
        <f t="shared" si="239"/>
        <v>42058.809594907405</v>
      </c>
    </row>
    <row r="2512" spans="1:22" ht="48" x14ac:dyDescent="0.2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3">
        <f t="shared" si="234"/>
        <v>0.15</v>
      </c>
      <c r="P2512" s="3">
        <f t="shared" si="235"/>
        <v>37.5</v>
      </c>
      <c r="Q2512" s="3" t="s">
        <v>8369</v>
      </c>
      <c r="R2512" s="3" t="s">
        <v>8386</v>
      </c>
      <c r="S2512" s="23">
        <f t="shared" si="236"/>
        <v>42078.997361111105</v>
      </c>
      <c r="T2512" s="23">
        <f t="shared" si="237"/>
        <v>42138.997361111105</v>
      </c>
      <c r="U2512" s="3">
        <f t="shared" si="238"/>
        <v>2015</v>
      </c>
      <c r="V2512" s="25">
        <f t="shared" si="239"/>
        <v>42078.997361111105</v>
      </c>
    </row>
    <row r="2513" spans="1:22" ht="48" x14ac:dyDescent="0.2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3">
        <f t="shared" si="234"/>
        <v>0</v>
      </c>
      <c r="P2513" s="3" t="e">
        <f t="shared" si="235"/>
        <v>#DIV/0!</v>
      </c>
      <c r="Q2513" s="3" t="s">
        <v>8369</v>
      </c>
      <c r="R2513" s="3" t="s">
        <v>8386</v>
      </c>
      <c r="S2513" s="23">
        <f t="shared" si="236"/>
        <v>42371.446909722217</v>
      </c>
      <c r="T2513" s="23">
        <f t="shared" si="237"/>
        <v>42401.446909722217</v>
      </c>
      <c r="U2513" s="3">
        <f t="shared" si="238"/>
        <v>2016</v>
      </c>
      <c r="V2513" s="25">
        <f t="shared" si="239"/>
        <v>42371.446909722217</v>
      </c>
    </row>
    <row r="2514" spans="1:22" ht="48" x14ac:dyDescent="0.2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3">
        <f t="shared" si="234"/>
        <v>0</v>
      </c>
      <c r="P2514" s="3" t="e">
        <f t="shared" si="235"/>
        <v>#DIV/0!</v>
      </c>
      <c r="Q2514" s="3" t="s">
        <v>8369</v>
      </c>
      <c r="R2514" s="3" t="s">
        <v>8386</v>
      </c>
      <c r="S2514" s="23">
        <f t="shared" si="236"/>
        <v>41971.876863425925</v>
      </c>
      <c r="T2514" s="23">
        <f t="shared" si="237"/>
        <v>41986.876863425925</v>
      </c>
      <c r="U2514" s="3">
        <f t="shared" si="238"/>
        <v>2014</v>
      </c>
      <c r="V2514" s="25">
        <f t="shared" si="239"/>
        <v>41971.876863425925</v>
      </c>
    </row>
    <row r="2515" spans="1:22" ht="64" x14ac:dyDescent="0.2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3">
        <f t="shared" si="234"/>
        <v>0</v>
      </c>
      <c r="P2515" s="3" t="e">
        <f t="shared" si="235"/>
        <v>#DIV/0!</v>
      </c>
      <c r="Q2515" s="3" t="s">
        <v>8369</v>
      </c>
      <c r="R2515" s="3" t="s">
        <v>8386</v>
      </c>
      <c r="S2515" s="23">
        <f t="shared" si="236"/>
        <v>42732.00681712963</v>
      </c>
      <c r="T2515" s="23">
        <f t="shared" si="237"/>
        <v>42792.00681712963</v>
      </c>
      <c r="U2515" s="3">
        <f t="shared" si="238"/>
        <v>2016</v>
      </c>
      <c r="V2515" s="25">
        <f t="shared" si="239"/>
        <v>42732.00681712963</v>
      </c>
    </row>
    <row r="2516" spans="1:22" ht="48" x14ac:dyDescent="0.2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3">
        <f t="shared" si="234"/>
        <v>1.75</v>
      </c>
      <c r="P2516" s="3">
        <f t="shared" si="235"/>
        <v>52.5</v>
      </c>
      <c r="Q2516" s="3" t="s">
        <v>8369</v>
      </c>
      <c r="R2516" s="3" t="s">
        <v>8386</v>
      </c>
      <c r="S2516" s="23">
        <f t="shared" si="236"/>
        <v>41854.389780092592</v>
      </c>
      <c r="T2516" s="23">
        <f t="shared" si="237"/>
        <v>41871.389780092592</v>
      </c>
      <c r="U2516" s="3">
        <f t="shared" si="238"/>
        <v>2014</v>
      </c>
      <c r="V2516" s="25">
        <f t="shared" si="239"/>
        <v>41854.389780092592</v>
      </c>
    </row>
    <row r="2517" spans="1:22" ht="64" x14ac:dyDescent="0.2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3">
        <f t="shared" si="234"/>
        <v>18.600000000000001</v>
      </c>
      <c r="P2517" s="3">
        <f t="shared" si="235"/>
        <v>77.5</v>
      </c>
      <c r="Q2517" s="3" t="s">
        <v>8369</v>
      </c>
      <c r="R2517" s="3" t="s">
        <v>8386</v>
      </c>
      <c r="S2517" s="23">
        <f t="shared" si="236"/>
        <v>42027.839733796296</v>
      </c>
      <c r="T2517" s="23">
        <f t="shared" si="237"/>
        <v>42057.839733796296</v>
      </c>
      <c r="U2517" s="3">
        <f t="shared" si="238"/>
        <v>2015</v>
      </c>
      <c r="V2517" s="25">
        <f t="shared" si="239"/>
        <v>42027.839733796296</v>
      </c>
    </row>
    <row r="2518" spans="1:22" ht="48" x14ac:dyDescent="0.2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3">
        <f t="shared" si="234"/>
        <v>0</v>
      </c>
      <c r="P2518" s="3" t="e">
        <f t="shared" si="235"/>
        <v>#DIV/0!</v>
      </c>
      <c r="Q2518" s="3" t="s">
        <v>8369</v>
      </c>
      <c r="R2518" s="3" t="s">
        <v>8386</v>
      </c>
      <c r="S2518" s="23">
        <f t="shared" si="236"/>
        <v>41942.653379629628</v>
      </c>
      <c r="T2518" s="23">
        <f t="shared" si="237"/>
        <v>41972.6950462963</v>
      </c>
      <c r="U2518" s="3">
        <f t="shared" si="238"/>
        <v>2014</v>
      </c>
      <c r="V2518" s="25">
        <f t="shared" si="239"/>
        <v>41942.653379629628</v>
      </c>
    </row>
    <row r="2519" spans="1:22" ht="48" x14ac:dyDescent="0.2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3">
        <f t="shared" si="234"/>
        <v>9.82</v>
      </c>
      <c r="P2519" s="3">
        <f t="shared" si="235"/>
        <v>53.55</v>
      </c>
      <c r="Q2519" s="3" t="s">
        <v>8369</v>
      </c>
      <c r="R2519" s="3" t="s">
        <v>8386</v>
      </c>
      <c r="S2519" s="23">
        <f t="shared" si="236"/>
        <v>42052.802430555559</v>
      </c>
      <c r="T2519" s="23">
        <f t="shared" si="237"/>
        <v>42082.760763888888</v>
      </c>
      <c r="U2519" s="3">
        <f t="shared" si="238"/>
        <v>2015</v>
      </c>
      <c r="V2519" s="25">
        <f t="shared" si="239"/>
        <v>42052.802430555559</v>
      </c>
    </row>
    <row r="2520" spans="1:22" ht="48" x14ac:dyDescent="0.2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3">
        <f t="shared" si="234"/>
        <v>0</v>
      </c>
      <c r="P2520" s="3" t="e">
        <f t="shared" si="235"/>
        <v>#DIV/0!</v>
      </c>
      <c r="Q2520" s="3" t="s">
        <v>8369</v>
      </c>
      <c r="R2520" s="3" t="s">
        <v>8386</v>
      </c>
      <c r="S2520" s="23">
        <f t="shared" si="236"/>
        <v>41926.680879629632</v>
      </c>
      <c r="T2520" s="23">
        <f t="shared" si="237"/>
        <v>41956.722546296296</v>
      </c>
      <c r="U2520" s="3">
        <f t="shared" si="238"/>
        <v>2014</v>
      </c>
      <c r="V2520" s="25">
        <f t="shared" si="239"/>
        <v>41926.680879629632</v>
      </c>
    </row>
    <row r="2521" spans="1:22" ht="48" x14ac:dyDescent="0.2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3">
        <f t="shared" si="234"/>
        <v>0.04</v>
      </c>
      <c r="P2521" s="3">
        <f t="shared" si="235"/>
        <v>16.25</v>
      </c>
      <c r="Q2521" s="3" t="s">
        <v>8369</v>
      </c>
      <c r="R2521" s="3" t="s">
        <v>8386</v>
      </c>
      <c r="S2521" s="23">
        <f t="shared" si="236"/>
        <v>41809.155138888891</v>
      </c>
      <c r="T2521" s="23">
        <f t="shared" si="237"/>
        <v>41839.155138888891</v>
      </c>
      <c r="U2521" s="3">
        <f t="shared" si="238"/>
        <v>2014</v>
      </c>
      <c r="V2521" s="25">
        <f t="shared" si="239"/>
        <v>41809.155138888891</v>
      </c>
    </row>
    <row r="2522" spans="1:22" ht="64" x14ac:dyDescent="0.2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3">
        <f t="shared" si="234"/>
        <v>0</v>
      </c>
      <c r="P2522" s="3" t="e">
        <f t="shared" si="235"/>
        <v>#DIV/0!</v>
      </c>
      <c r="Q2522" s="3" t="s">
        <v>8369</v>
      </c>
      <c r="R2522" s="3" t="s">
        <v>8386</v>
      </c>
      <c r="S2522" s="23">
        <f t="shared" si="236"/>
        <v>42612.600520833337</v>
      </c>
      <c r="T2522" s="23">
        <f t="shared" si="237"/>
        <v>42658.806249999994</v>
      </c>
      <c r="U2522" s="3">
        <f t="shared" si="238"/>
        <v>2016</v>
      </c>
      <c r="V2522" s="25">
        <f t="shared" si="239"/>
        <v>42612.600520833337</v>
      </c>
    </row>
    <row r="2523" spans="1:22" ht="64" x14ac:dyDescent="0.2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3">
        <f t="shared" si="234"/>
        <v>109.49</v>
      </c>
      <c r="P2523" s="3">
        <f t="shared" si="235"/>
        <v>103.68</v>
      </c>
      <c r="Q2523" s="3" t="s">
        <v>8369</v>
      </c>
      <c r="R2523" s="3" t="s">
        <v>8386</v>
      </c>
      <c r="S2523" s="23">
        <f t="shared" si="236"/>
        <v>42269.967835648145</v>
      </c>
      <c r="T2523" s="23">
        <f t="shared" si="237"/>
        <v>42290.967835648145</v>
      </c>
      <c r="U2523" s="3">
        <f t="shared" si="238"/>
        <v>2015</v>
      </c>
      <c r="V2523" s="25">
        <f t="shared" si="239"/>
        <v>42269.967835648145</v>
      </c>
    </row>
    <row r="2524" spans="1:22" ht="48" x14ac:dyDescent="0.2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3">
        <f t="shared" si="234"/>
        <v>100</v>
      </c>
      <c r="P2524" s="3">
        <f t="shared" si="235"/>
        <v>185.19</v>
      </c>
      <c r="Q2524" s="3" t="s">
        <v>8358</v>
      </c>
      <c r="R2524" s="3" t="s">
        <v>8387</v>
      </c>
      <c r="S2524" s="23">
        <f t="shared" si="236"/>
        <v>42460.573611111111</v>
      </c>
      <c r="T2524" s="23">
        <f t="shared" si="237"/>
        <v>42482.619444444441</v>
      </c>
      <c r="U2524" s="3">
        <f t="shared" si="238"/>
        <v>2016</v>
      </c>
      <c r="V2524" s="25">
        <f t="shared" si="239"/>
        <v>42460.573611111111</v>
      </c>
    </row>
    <row r="2525" spans="1:22" ht="48" x14ac:dyDescent="0.2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3">
        <f t="shared" si="234"/>
        <v>156.44</v>
      </c>
      <c r="P2525" s="3">
        <f t="shared" si="235"/>
        <v>54.15</v>
      </c>
      <c r="Q2525" s="3" t="s">
        <v>8358</v>
      </c>
      <c r="R2525" s="3" t="s">
        <v>8387</v>
      </c>
      <c r="S2525" s="23">
        <f t="shared" si="236"/>
        <v>41930.975601851853</v>
      </c>
      <c r="T2525" s="23">
        <f t="shared" si="237"/>
        <v>41961.017268518524</v>
      </c>
      <c r="U2525" s="3">
        <f t="shared" si="238"/>
        <v>2014</v>
      </c>
      <c r="V2525" s="25">
        <f t="shared" si="239"/>
        <v>41930.975601851853</v>
      </c>
    </row>
    <row r="2526" spans="1:22" ht="48" x14ac:dyDescent="0.2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3">
        <f t="shared" si="234"/>
        <v>101.6</v>
      </c>
      <c r="P2526" s="3">
        <f t="shared" si="235"/>
        <v>177.21</v>
      </c>
      <c r="Q2526" s="3" t="s">
        <v>8358</v>
      </c>
      <c r="R2526" s="3" t="s">
        <v>8387</v>
      </c>
      <c r="S2526" s="23">
        <f t="shared" si="236"/>
        <v>41961.807372685187</v>
      </c>
      <c r="T2526" s="23">
        <f t="shared" si="237"/>
        <v>41994.1875</v>
      </c>
      <c r="U2526" s="3">
        <f t="shared" si="238"/>
        <v>2014</v>
      </c>
      <c r="V2526" s="25">
        <f t="shared" si="239"/>
        <v>41961.807372685187</v>
      </c>
    </row>
    <row r="2527" spans="1:22" ht="48" x14ac:dyDescent="0.2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3">
        <f t="shared" si="234"/>
        <v>100.33</v>
      </c>
      <c r="P2527" s="3">
        <f t="shared" si="235"/>
        <v>100.33</v>
      </c>
      <c r="Q2527" s="3" t="s">
        <v>8358</v>
      </c>
      <c r="R2527" s="3" t="s">
        <v>8387</v>
      </c>
      <c r="S2527" s="23">
        <f t="shared" si="236"/>
        <v>41058.844571759262</v>
      </c>
      <c r="T2527" s="23">
        <f t="shared" si="237"/>
        <v>41088.844571759262</v>
      </c>
      <c r="U2527" s="3">
        <f t="shared" si="238"/>
        <v>2012</v>
      </c>
      <c r="V2527" s="25">
        <f t="shared" si="239"/>
        <v>41058.844571759262</v>
      </c>
    </row>
    <row r="2528" spans="1:22" ht="48" x14ac:dyDescent="0.2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3">
        <f t="shared" si="234"/>
        <v>112.95</v>
      </c>
      <c r="P2528" s="3">
        <f t="shared" si="235"/>
        <v>136.91</v>
      </c>
      <c r="Q2528" s="3" t="s">
        <v>8358</v>
      </c>
      <c r="R2528" s="3" t="s">
        <v>8387</v>
      </c>
      <c r="S2528" s="23">
        <f t="shared" si="236"/>
        <v>41953.091134259259</v>
      </c>
      <c r="T2528" s="23">
        <f t="shared" si="237"/>
        <v>41981.207638888889</v>
      </c>
      <c r="U2528" s="3">
        <f t="shared" si="238"/>
        <v>2014</v>
      </c>
      <c r="V2528" s="25">
        <f t="shared" si="239"/>
        <v>41953.091134259259</v>
      </c>
    </row>
    <row r="2529" spans="1:22" ht="48" x14ac:dyDescent="0.2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3">
        <f t="shared" si="234"/>
        <v>102.13</v>
      </c>
      <c r="P2529" s="3">
        <f t="shared" si="235"/>
        <v>57.54</v>
      </c>
      <c r="Q2529" s="3" t="s">
        <v>8358</v>
      </c>
      <c r="R2529" s="3" t="s">
        <v>8387</v>
      </c>
      <c r="S2529" s="23">
        <f t="shared" si="236"/>
        <v>41546.75105324074</v>
      </c>
      <c r="T2529" s="23">
        <f t="shared" si="237"/>
        <v>41565.165972222225</v>
      </c>
      <c r="U2529" s="3">
        <f t="shared" si="238"/>
        <v>2013</v>
      </c>
      <c r="V2529" s="25">
        <f t="shared" si="239"/>
        <v>41546.75105324074</v>
      </c>
    </row>
    <row r="2530" spans="1:22" ht="48" x14ac:dyDescent="0.2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3">
        <f t="shared" si="234"/>
        <v>107.25</v>
      </c>
      <c r="P2530" s="3">
        <f t="shared" si="235"/>
        <v>52.96</v>
      </c>
      <c r="Q2530" s="3" t="s">
        <v>8358</v>
      </c>
      <c r="R2530" s="3" t="s">
        <v>8387</v>
      </c>
      <c r="S2530" s="23">
        <f t="shared" si="236"/>
        <v>42217.834525462968</v>
      </c>
      <c r="T2530" s="23">
        <f t="shared" si="237"/>
        <v>42236.458333333328</v>
      </c>
      <c r="U2530" s="3">
        <f t="shared" si="238"/>
        <v>2015</v>
      </c>
      <c r="V2530" s="25">
        <f t="shared" si="239"/>
        <v>42217.834525462968</v>
      </c>
    </row>
    <row r="2531" spans="1:22" ht="32" x14ac:dyDescent="0.2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3">
        <f t="shared" si="234"/>
        <v>104.28</v>
      </c>
      <c r="P2531" s="3">
        <f t="shared" si="235"/>
        <v>82.33</v>
      </c>
      <c r="Q2531" s="3" t="s">
        <v>8358</v>
      </c>
      <c r="R2531" s="3" t="s">
        <v>8387</v>
      </c>
      <c r="S2531" s="23">
        <f t="shared" si="236"/>
        <v>40948.080729166664</v>
      </c>
      <c r="T2531" s="23">
        <f t="shared" si="237"/>
        <v>40993.0390625</v>
      </c>
      <c r="U2531" s="3">
        <f t="shared" si="238"/>
        <v>2012</v>
      </c>
      <c r="V2531" s="25">
        <f t="shared" si="239"/>
        <v>40948.080729166664</v>
      </c>
    </row>
    <row r="2532" spans="1:22" ht="48" x14ac:dyDescent="0.2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3">
        <f t="shared" si="234"/>
        <v>100</v>
      </c>
      <c r="P2532" s="3">
        <f t="shared" si="235"/>
        <v>135.41999999999999</v>
      </c>
      <c r="Q2532" s="3" t="s">
        <v>8358</v>
      </c>
      <c r="R2532" s="3" t="s">
        <v>8387</v>
      </c>
      <c r="S2532" s="23">
        <f t="shared" si="236"/>
        <v>42081.864641203705</v>
      </c>
      <c r="T2532" s="23">
        <f t="shared" si="237"/>
        <v>42114.201388888891</v>
      </c>
      <c r="U2532" s="3">
        <f t="shared" si="238"/>
        <v>2015</v>
      </c>
      <c r="V2532" s="25">
        <f t="shared" si="239"/>
        <v>42081.864641203705</v>
      </c>
    </row>
    <row r="2533" spans="1:22" ht="64" x14ac:dyDescent="0.2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3">
        <f t="shared" si="234"/>
        <v>100.4</v>
      </c>
      <c r="P2533" s="3">
        <f t="shared" si="235"/>
        <v>74.069999999999993</v>
      </c>
      <c r="Q2533" s="3" t="s">
        <v>8358</v>
      </c>
      <c r="R2533" s="3" t="s">
        <v>8387</v>
      </c>
      <c r="S2533" s="23">
        <f t="shared" si="236"/>
        <v>42208.680023148147</v>
      </c>
      <c r="T2533" s="23">
        <f t="shared" si="237"/>
        <v>42231.165972222225</v>
      </c>
      <c r="U2533" s="3">
        <f t="shared" si="238"/>
        <v>2015</v>
      </c>
      <c r="V2533" s="25">
        <f t="shared" si="239"/>
        <v>42208.680023148147</v>
      </c>
    </row>
    <row r="2534" spans="1:22" ht="48" x14ac:dyDescent="0.2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3">
        <f t="shared" si="234"/>
        <v>126.13</v>
      </c>
      <c r="P2534" s="3">
        <f t="shared" si="235"/>
        <v>84.08</v>
      </c>
      <c r="Q2534" s="3" t="s">
        <v>8358</v>
      </c>
      <c r="R2534" s="3" t="s">
        <v>8387</v>
      </c>
      <c r="S2534" s="23">
        <f t="shared" si="236"/>
        <v>41107.849143518521</v>
      </c>
      <c r="T2534" s="23">
        <f t="shared" si="237"/>
        <v>41137.849143518521</v>
      </c>
      <c r="U2534" s="3">
        <f t="shared" si="238"/>
        <v>2012</v>
      </c>
      <c r="V2534" s="25">
        <f t="shared" si="239"/>
        <v>41107.849143518521</v>
      </c>
    </row>
    <row r="2535" spans="1:22" ht="48" x14ac:dyDescent="0.2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3">
        <f t="shared" si="234"/>
        <v>110.67</v>
      </c>
      <c r="P2535" s="3">
        <f t="shared" si="235"/>
        <v>61.03</v>
      </c>
      <c r="Q2535" s="3" t="s">
        <v>8358</v>
      </c>
      <c r="R2535" s="3" t="s">
        <v>8387</v>
      </c>
      <c r="S2535" s="23">
        <f t="shared" si="236"/>
        <v>41304.751284722224</v>
      </c>
      <c r="T2535" s="23">
        <f t="shared" si="237"/>
        <v>41334.750787037039</v>
      </c>
      <c r="U2535" s="3">
        <f t="shared" si="238"/>
        <v>2013</v>
      </c>
      <c r="V2535" s="25">
        <f t="shared" si="239"/>
        <v>41304.751284722224</v>
      </c>
    </row>
    <row r="2536" spans="1:22" ht="64" x14ac:dyDescent="0.2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3">
        <f t="shared" si="234"/>
        <v>105</v>
      </c>
      <c r="P2536" s="3">
        <f t="shared" si="235"/>
        <v>150</v>
      </c>
      <c r="Q2536" s="3" t="s">
        <v>8358</v>
      </c>
      <c r="R2536" s="3" t="s">
        <v>8387</v>
      </c>
      <c r="S2536" s="23">
        <f t="shared" si="236"/>
        <v>40127.700370370374</v>
      </c>
      <c r="T2536" s="23">
        <f t="shared" si="237"/>
        <v>40179.25</v>
      </c>
      <c r="U2536" s="3">
        <f t="shared" si="238"/>
        <v>2009</v>
      </c>
      <c r="V2536" s="25">
        <f t="shared" si="239"/>
        <v>40127.700370370374</v>
      </c>
    </row>
    <row r="2537" spans="1:22" ht="18" x14ac:dyDescent="0.2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3">
        <f t="shared" si="234"/>
        <v>103.78</v>
      </c>
      <c r="P2537" s="3">
        <f t="shared" si="235"/>
        <v>266.08999999999997</v>
      </c>
      <c r="Q2537" s="3" t="s">
        <v>8358</v>
      </c>
      <c r="R2537" s="3" t="s">
        <v>8387</v>
      </c>
      <c r="S2537" s="23">
        <f t="shared" si="236"/>
        <v>41943.791030092594</v>
      </c>
      <c r="T2537" s="23">
        <f t="shared" si="237"/>
        <v>41974.832696759258</v>
      </c>
      <c r="U2537" s="3">
        <f t="shared" si="238"/>
        <v>2014</v>
      </c>
      <c r="V2537" s="25">
        <f t="shared" si="239"/>
        <v>41943.791030092594</v>
      </c>
    </row>
    <row r="2538" spans="1:22" ht="48" x14ac:dyDescent="0.2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3">
        <f t="shared" si="234"/>
        <v>116</v>
      </c>
      <c r="P2538" s="3">
        <f t="shared" si="235"/>
        <v>7.25</v>
      </c>
      <c r="Q2538" s="3" t="s">
        <v>8358</v>
      </c>
      <c r="R2538" s="3" t="s">
        <v>8387</v>
      </c>
      <c r="S2538" s="23">
        <f t="shared" si="236"/>
        <v>41464.106087962966</v>
      </c>
      <c r="T2538" s="23">
        <f t="shared" si="237"/>
        <v>41485.106087962966</v>
      </c>
      <c r="U2538" s="3">
        <f t="shared" si="238"/>
        <v>2013</v>
      </c>
      <c r="V2538" s="25">
        <f t="shared" si="239"/>
        <v>41464.106087962966</v>
      </c>
    </row>
    <row r="2539" spans="1:22" ht="48" x14ac:dyDescent="0.2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3">
        <f t="shared" si="234"/>
        <v>110</v>
      </c>
      <c r="P2539" s="3">
        <f t="shared" si="235"/>
        <v>100</v>
      </c>
      <c r="Q2539" s="3" t="s">
        <v>8358</v>
      </c>
      <c r="R2539" s="3" t="s">
        <v>8387</v>
      </c>
      <c r="S2539" s="23">
        <f t="shared" si="236"/>
        <v>40696.648784722223</v>
      </c>
      <c r="T2539" s="23">
        <f t="shared" si="237"/>
        <v>40756.648784722223</v>
      </c>
      <c r="U2539" s="3">
        <f t="shared" si="238"/>
        <v>2011</v>
      </c>
      <c r="V2539" s="25">
        <f t="shared" si="239"/>
        <v>40696.648784722223</v>
      </c>
    </row>
    <row r="2540" spans="1:22" ht="32" x14ac:dyDescent="0.2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3">
        <f t="shared" si="234"/>
        <v>113.02</v>
      </c>
      <c r="P2540" s="3">
        <f t="shared" si="235"/>
        <v>109.96</v>
      </c>
      <c r="Q2540" s="3" t="s">
        <v>8358</v>
      </c>
      <c r="R2540" s="3" t="s">
        <v>8387</v>
      </c>
      <c r="S2540" s="23">
        <f t="shared" si="236"/>
        <v>41298.509965277779</v>
      </c>
      <c r="T2540" s="23">
        <f t="shared" si="237"/>
        <v>41329.207638888889</v>
      </c>
      <c r="U2540" s="3">
        <f t="shared" si="238"/>
        <v>2013</v>
      </c>
      <c r="V2540" s="25">
        <f t="shared" si="239"/>
        <v>41298.509965277779</v>
      </c>
    </row>
    <row r="2541" spans="1:22" ht="48" x14ac:dyDescent="0.2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3">
        <f t="shared" si="234"/>
        <v>100.25</v>
      </c>
      <c r="P2541" s="3">
        <f t="shared" si="235"/>
        <v>169.92</v>
      </c>
      <c r="Q2541" s="3" t="s">
        <v>8358</v>
      </c>
      <c r="R2541" s="3" t="s">
        <v>8387</v>
      </c>
      <c r="S2541" s="23">
        <f t="shared" si="236"/>
        <v>41977.902222222227</v>
      </c>
      <c r="T2541" s="23">
        <f t="shared" si="237"/>
        <v>42037.902222222227</v>
      </c>
      <c r="U2541" s="3">
        <f t="shared" si="238"/>
        <v>2014</v>
      </c>
      <c r="V2541" s="25">
        <f t="shared" si="239"/>
        <v>41977.902222222227</v>
      </c>
    </row>
    <row r="2542" spans="1:22" ht="64" x14ac:dyDescent="0.2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3">
        <f t="shared" si="234"/>
        <v>103.4</v>
      </c>
      <c r="P2542" s="3">
        <f t="shared" si="235"/>
        <v>95.74</v>
      </c>
      <c r="Q2542" s="3" t="s">
        <v>8358</v>
      </c>
      <c r="R2542" s="3" t="s">
        <v>8387</v>
      </c>
      <c r="S2542" s="23">
        <f t="shared" si="236"/>
        <v>40785.675011574072</v>
      </c>
      <c r="T2542" s="23">
        <f t="shared" si="237"/>
        <v>40845.675011574072</v>
      </c>
      <c r="U2542" s="3">
        <f t="shared" si="238"/>
        <v>2011</v>
      </c>
      <c r="V2542" s="25">
        <f t="shared" si="239"/>
        <v>40785.675011574072</v>
      </c>
    </row>
    <row r="2543" spans="1:22" ht="64" x14ac:dyDescent="0.2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3">
        <f t="shared" si="234"/>
        <v>107.03</v>
      </c>
      <c r="P2543" s="3">
        <f t="shared" si="235"/>
        <v>59.46</v>
      </c>
      <c r="Q2543" s="3" t="s">
        <v>8358</v>
      </c>
      <c r="R2543" s="3" t="s">
        <v>8387</v>
      </c>
      <c r="S2543" s="23">
        <f t="shared" si="236"/>
        <v>41483.449282407404</v>
      </c>
      <c r="T2543" s="23">
        <f t="shared" si="237"/>
        <v>41543.449282407404</v>
      </c>
      <c r="U2543" s="3">
        <f t="shared" si="238"/>
        <v>2013</v>
      </c>
      <c r="V2543" s="25">
        <f t="shared" si="239"/>
        <v>41483.449282407404</v>
      </c>
    </row>
    <row r="2544" spans="1:22" ht="48" x14ac:dyDescent="0.2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3">
        <f t="shared" si="234"/>
        <v>103.57</v>
      </c>
      <c r="P2544" s="3">
        <f t="shared" si="235"/>
        <v>55.77</v>
      </c>
      <c r="Q2544" s="3" t="s">
        <v>8358</v>
      </c>
      <c r="R2544" s="3" t="s">
        <v>8387</v>
      </c>
      <c r="S2544" s="23">
        <f t="shared" si="236"/>
        <v>41509.426585648151</v>
      </c>
      <c r="T2544" s="23">
        <f t="shared" si="237"/>
        <v>41548.165972222225</v>
      </c>
      <c r="U2544" s="3">
        <f t="shared" si="238"/>
        <v>2013</v>
      </c>
      <c r="V2544" s="25">
        <f t="shared" si="239"/>
        <v>41509.426585648151</v>
      </c>
    </row>
    <row r="2545" spans="1:22" ht="48" x14ac:dyDescent="0.2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3">
        <f t="shared" si="234"/>
        <v>156.4</v>
      </c>
      <c r="P2545" s="3">
        <f t="shared" si="235"/>
        <v>30.08</v>
      </c>
      <c r="Q2545" s="3" t="s">
        <v>8358</v>
      </c>
      <c r="R2545" s="3" t="s">
        <v>8387</v>
      </c>
      <c r="S2545" s="23">
        <f t="shared" si="236"/>
        <v>40514.107615740737</v>
      </c>
      <c r="T2545" s="23">
        <f t="shared" si="237"/>
        <v>40545.125</v>
      </c>
      <c r="U2545" s="3">
        <f t="shared" si="238"/>
        <v>2010</v>
      </c>
      <c r="V2545" s="25">
        <f t="shared" si="239"/>
        <v>40514.107615740737</v>
      </c>
    </row>
    <row r="2546" spans="1:22" ht="48" x14ac:dyDescent="0.2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3">
        <f t="shared" si="234"/>
        <v>100.82</v>
      </c>
      <c r="P2546" s="3">
        <f t="shared" si="235"/>
        <v>88.44</v>
      </c>
      <c r="Q2546" s="3" t="s">
        <v>8358</v>
      </c>
      <c r="R2546" s="3" t="s">
        <v>8387</v>
      </c>
      <c r="S2546" s="23">
        <f t="shared" si="236"/>
        <v>41068.520474537036</v>
      </c>
      <c r="T2546" s="23">
        <f t="shared" si="237"/>
        <v>41098.520474537036</v>
      </c>
      <c r="U2546" s="3">
        <f t="shared" si="238"/>
        <v>2012</v>
      </c>
      <c r="V2546" s="25">
        <f t="shared" si="239"/>
        <v>41068.520474537036</v>
      </c>
    </row>
    <row r="2547" spans="1:22" ht="48" x14ac:dyDescent="0.2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3">
        <f t="shared" si="234"/>
        <v>195.3</v>
      </c>
      <c r="P2547" s="3">
        <f t="shared" si="235"/>
        <v>64.03</v>
      </c>
      <c r="Q2547" s="3" t="s">
        <v>8358</v>
      </c>
      <c r="R2547" s="3" t="s">
        <v>8387</v>
      </c>
      <c r="S2547" s="23">
        <f t="shared" si="236"/>
        <v>42027.13817129629</v>
      </c>
      <c r="T2547" s="23">
        <f t="shared" si="237"/>
        <v>42062.020833333328</v>
      </c>
      <c r="U2547" s="3">
        <f t="shared" si="238"/>
        <v>2015</v>
      </c>
      <c r="V2547" s="25">
        <f t="shared" si="239"/>
        <v>42027.13817129629</v>
      </c>
    </row>
    <row r="2548" spans="1:22" ht="48" x14ac:dyDescent="0.2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3">
        <f t="shared" si="234"/>
        <v>111.71</v>
      </c>
      <c r="P2548" s="3">
        <f t="shared" si="235"/>
        <v>60.15</v>
      </c>
      <c r="Q2548" s="3" t="s">
        <v>8358</v>
      </c>
      <c r="R2548" s="3" t="s">
        <v>8387</v>
      </c>
      <c r="S2548" s="23">
        <f t="shared" si="236"/>
        <v>41524.858553240738</v>
      </c>
      <c r="T2548" s="23">
        <f t="shared" si="237"/>
        <v>41552.208333333336</v>
      </c>
      <c r="U2548" s="3">
        <f t="shared" si="238"/>
        <v>2013</v>
      </c>
      <c r="V2548" s="25">
        <f t="shared" si="239"/>
        <v>41524.858553240738</v>
      </c>
    </row>
    <row r="2549" spans="1:22" ht="48" x14ac:dyDescent="0.2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3">
        <f t="shared" si="234"/>
        <v>119.85</v>
      </c>
      <c r="P2549" s="3">
        <f t="shared" si="235"/>
        <v>49.19</v>
      </c>
      <c r="Q2549" s="3" t="s">
        <v>8358</v>
      </c>
      <c r="R2549" s="3" t="s">
        <v>8387</v>
      </c>
      <c r="S2549" s="23">
        <f t="shared" si="236"/>
        <v>40973.773182870369</v>
      </c>
      <c r="T2549" s="23">
        <f t="shared" si="237"/>
        <v>41003.731516203705</v>
      </c>
      <c r="U2549" s="3">
        <f t="shared" si="238"/>
        <v>2012</v>
      </c>
      <c r="V2549" s="25">
        <f t="shared" si="239"/>
        <v>40973.773182870369</v>
      </c>
    </row>
    <row r="2550" spans="1:22" ht="48" x14ac:dyDescent="0.2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3">
        <f t="shared" si="234"/>
        <v>101.85</v>
      </c>
      <c r="P2550" s="3">
        <f t="shared" si="235"/>
        <v>165.16</v>
      </c>
      <c r="Q2550" s="3" t="s">
        <v>8358</v>
      </c>
      <c r="R2550" s="3" t="s">
        <v>8387</v>
      </c>
      <c r="S2550" s="23">
        <f t="shared" si="236"/>
        <v>42618.625428240746</v>
      </c>
      <c r="T2550" s="23">
        <f t="shared" si="237"/>
        <v>42643.185416666667</v>
      </c>
      <c r="U2550" s="3">
        <f t="shared" si="238"/>
        <v>2016</v>
      </c>
      <c r="V2550" s="25">
        <f t="shared" si="239"/>
        <v>42618.625428240746</v>
      </c>
    </row>
    <row r="2551" spans="1:22" ht="48" x14ac:dyDescent="0.2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3">
        <f t="shared" si="234"/>
        <v>102.8</v>
      </c>
      <c r="P2551" s="3">
        <f t="shared" si="235"/>
        <v>43.62</v>
      </c>
      <c r="Q2551" s="3" t="s">
        <v>8358</v>
      </c>
      <c r="R2551" s="3" t="s">
        <v>8387</v>
      </c>
      <c r="S2551" s="23">
        <f t="shared" si="236"/>
        <v>41390.757754629631</v>
      </c>
      <c r="T2551" s="23">
        <f t="shared" si="237"/>
        <v>41425.708333333336</v>
      </c>
      <c r="U2551" s="3">
        <f t="shared" si="238"/>
        <v>2013</v>
      </c>
      <c r="V2551" s="25">
        <f t="shared" si="239"/>
        <v>41390.757754629631</v>
      </c>
    </row>
    <row r="2552" spans="1:22" ht="64" x14ac:dyDescent="0.2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3">
        <f t="shared" si="234"/>
        <v>100.85</v>
      </c>
      <c r="P2552" s="3">
        <f t="shared" si="235"/>
        <v>43.7</v>
      </c>
      <c r="Q2552" s="3" t="s">
        <v>8358</v>
      </c>
      <c r="R2552" s="3" t="s">
        <v>8387</v>
      </c>
      <c r="S2552" s="23">
        <f t="shared" si="236"/>
        <v>42228.634328703702</v>
      </c>
      <c r="T2552" s="23">
        <f t="shared" si="237"/>
        <v>42285.165972222225</v>
      </c>
      <c r="U2552" s="3">
        <f t="shared" si="238"/>
        <v>2015</v>
      </c>
      <c r="V2552" s="25">
        <f t="shared" si="239"/>
        <v>42228.634328703702</v>
      </c>
    </row>
    <row r="2553" spans="1:22" ht="48" x14ac:dyDescent="0.2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3">
        <f t="shared" si="234"/>
        <v>102.73</v>
      </c>
      <c r="P2553" s="3">
        <f t="shared" si="235"/>
        <v>67.42</v>
      </c>
      <c r="Q2553" s="3" t="s">
        <v>8358</v>
      </c>
      <c r="R2553" s="3" t="s">
        <v>8387</v>
      </c>
      <c r="S2553" s="23">
        <f t="shared" si="236"/>
        <v>40961.252141203702</v>
      </c>
      <c r="T2553" s="23">
        <f t="shared" si="237"/>
        <v>40989.866666666669</v>
      </c>
      <c r="U2553" s="3">
        <f t="shared" si="238"/>
        <v>2012</v>
      </c>
      <c r="V2553" s="25">
        <f t="shared" si="239"/>
        <v>40961.252141203702</v>
      </c>
    </row>
    <row r="2554" spans="1:22" ht="48" x14ac:dyDescent="0.2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3">
        <f t="shared" si="234"/>
        <v>106.5</v>
      </c>
      <c r="P2554" s="3">
        <f t="shared" si="235"/>
        <v>177.5</v>
      </c>
      <c r="Q2554" s="3" t="s">
        <v>8358</v>
      </c>
      <c r="R2554" s="3" t="s">
        <v>8387</v>
      </c>
      <c r="S2554" s="23">
        <f t="shared" si="236"/>
        <v>42769.809965277775</v>
      </c>
      <c r="T2554" s="23">
        <f t="shared" si="237"/>
        <v>42799.809965277775</v>
      </c>
      <c r="U2554" s="3">
        <f t="shared" si="238"/>
        <v>2017</v>
      </c>
      <c r="V2554" s="25">
        <f t="shared" si="239"/>
        <v>42769.809965277775</v>
      </c>
    </row>
    <row r="2555" spans="1:22" ht="48" x14ac:dyDescent="0.2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3">
        <f t="shared" si="234"/>
        <v>155.53</v>
      </c>
      <c r="P2555" s="3">
        <f t="shared" si="235"/>
        <v>38.880000000000003</v>
      </c>
      <c r="Q2555" s="3" t="s">
        <v>8358</v>
      </c>
      <c r="R2555" s="3" t="s">
        <v>8387</v>
      </c>
      <c r="S2555" s="23">
        <f t="shared" si="236"/>
        <v>41113.199155092596</v>
      </c>
      <c r="T2555" s="23">
        <f t="shared" si="237"/>
        <v>41173.199155092596</v>
      </c>
      <c r="U2555" s="3">
        <f t="shared" si="238"/>
        <v>2012</v>
      </c>
      <c r="V2555" s="25">
        <f t="shared" si="239"/>
        <v>41113.199155092596</v>
      </c>
    </row>
    <row r="2556" spans="1:22" ht="64" x14ac:dyDescent="0.2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3">
        <f t="shared" si="234"/>
        <v>122.8</v>
      </c>
      <c r="P2556" s="3">
        <f t="shared" si="235"/>
        <v>54.99</v>
      </c>
      <c r="Q2556" s="3" t="s">
        <v>8358</v>
      </c>
      <c r="R2556" s="3" t="s">
        <v>8387</v>
      </c>
      <c r="S2556" s="23">
        <f t="shared" si="236"/>
        <v>42125.078275462962</v>
      </c>
      <c r="T2556" s="23">
        <f t="shared" si="237"/>
        <v>42156.165972222225</v>
      </c>
      <c r="U2556" s="3">
        <f t="shared" si="238"/>
        <v>2015</v>
      </c>
      <c r="V2556" s="25">
        <f t="shared" si="239"/>
        <v>42125.078275462962</v>
      </c>
    </row>
    <row r="2557" spans="1:22" ht="64" x14ac:dyDescent="0.2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3">
        <f t="shared" si="234"/>
        <v>107.35</v>
      </c>
      <c r="P2557" s="3">
        <f t="shared" si="235"/>
        <v>61.34</v>
      </c>
      <c r="Q2557" s="3" t="s">
        <v>8358</v>
      </c>
      <c r="R2557" s="3" t="s">
        <v>8387</v>
      </c>
      <c r="S2557" s="23">
        <f t="shared" si="236"/>
        <v>41026.655011574076</v>
      </c>
      <c r="T2557" s="23">
        <f t="shared" si="237"/>
        <v>41057.655011574076</v>
      </c>
      <c r="U2557" s="3">
        <f t="shared" si="238"/>
        <v>2012</v>
      </c>
      <c r="V2557" s="25">
        <f t="shared" si="239"/>
        <v>41026.655011574076</v>
      </c>
    </row>
    <row r="2558" spans="1:22" ht="48" x14ac:dyDescent="0.2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3">
        <f t="shared" si="234"/>
        <v>105.5</v>
      </c>
      <c r="P2558" s="3">
        <f t="shared" si="235"/>
        <v>23.12</v>
      </c>
      <c r="Q2558" s="3" t="s">
        <v>8358</v>
      </c>
      <c r="R2558" s="3" t="s">
        <v>8387</v>
      </c>
      <c r="S2558" s="23">
        <f t="shared" si="236"/>
        <v>41222.991400462961</v>
      </c>
      <c r="T2558" s="23">
        <f t="shared" si="237"/>
        <v>41267.991400462961</v>
      </c>
      <c r="U2558" s="3">
        <f t="shared" si="238"/>
        <v>2012</v>
      </c>
      <c r="V2558" s="25">
        <f t="shared" si="239"/>
        <v>41222.991400462961</v>
      </c>
    </row>
    <row r="2559" spans="1:22" ht="32" x14ac:dyDescent="0.2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3">
        <f t="shared" si="234"/>
        <v>118.44</v>
      </c>
      <c r="P2559" s="3">
        <f t="shared" si="235"/>
        <v>29.61</v>
      </c>
      <c r="Q2559" s="3" t="s">
        <v>8358</v>
      </c>
      <c r="R2559" s="3" t="s">
        <v>8387</v>
      </c>
      <c r="S2559" s="23">
        <f t="shared" si="236"/>
        <v>41744.745208333334</v>
      </c>
      <c r="T2559" s="23">
        <f t="shared" si="237"/>
        <v>41774.745208333334</v>
      </c>
      <c r="U2559" s="3">
        <f t="shared" si="238"/>
        <v>2014</v>
      </c>
      <c r="V2559" s="25">
        <f t="shared" si="239"/>
        <v>41744.745208333334</v>
      </c>
    </row>
    <row r="2560" spans="1:22" ht="48" x14ac:dyDescent="0.2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3">
        <f t="shared" si="234"/>
        <v>108.88</v>
      </c>
      <c r="P2560" s="3">
        <f t="shared" si="235"/>
        <v>75.61</v>
      </c>
      <c r="Q2560" s="3" t="s">
        <v>8358</v>
      </c>
      <c r="R2560" s="3" t="s">
        <v>8387</v>
      </c>
      <c r="S2560" s="23">
        <f t="shared" si="236"/>
        <v>42093.860023148154</v>
      </c>
      <c r="T2560" s="23">
        <f t="shared" si="237"/>
        <v>42125.582638888889</v>
      </c>
      <c r="U2560" s="3">
        <f t="shared" si="238"/>
        <v>2015</v>
      </c>
      <c r="V2560" s="25">
        <f t="shared" si="239"/>
        <v>42093.860023148154</v>
      </c>
    </row>
    <row r="2561" spans="1:22" ht="48" x14ac:dyDescent="0.2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3">
        <f t="shared" si="234"/>
        <v>111.25</v>
      </c>
      <c r="P2561" s="3">
        <f t="shared" si="235"/>
        <v>35.6</v>
      </c>
      <c r="Q2561" s="3" t="s">
        <v>8358</v>
      </c>
      <c r="R2561" s="3" t="s">
        <v>8387</v>
      </c>
      <c r="S2561" s="23">
        <f t="shared" si="236"/>
        <v>40829.873657407406</v>
      </c>
      <c r="T2561" s="23">
        <f t="shared" si="237"/>
        <v>40862.817361111112</v>
      </c>
      <c r="U2561" s="3">
        <f t="shared" si="238"/>
        <v>2011</v>
      </c>
      <c r="V2561" s="25">
        <f t="shared" si="239"/>
        <v>40829.873657407406</v>
      </c>
    </row>
    <row r="2562" spans="1:22" ht="48" x14ac:dyDescent="0.2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3">
        <f t="shared" si="234"/>
        <v>100.1</v>
      </c>
      <c r="P2562" s="3">
        <f t="shared" si="235"/>
        <v>143</v>
      </c>
      <c r="Q2562" s="3" t="s">
        <v>8358</v>
      </c>
      <c r="R2562" s="3" t="s">
        <v>8387</v>
      </c>
      <c r="S2562" s="23">
        <f t="shared" si="236"/>
        <v>42039.951087962967</v>
      </c>
      <c r="T2562" s="23">
        <f t="shared" si="237"/>
        <v>42069.951087962967</v>
      </c>
      <c r="U2562" s="3">
        <f t="shared" si="238"/>
        <v>2015</v>
      </c>
      <c r="V2562" s="25">
        <f t="shared" si="239"/>
        <v>42039.951087962967</v>
      </c>
    </row>
    <row r="2563" spans="1:22" ht="64" x14ac:dyDescent="0.2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3">
        <f t="shared" ref="O2563:O2626" si="240">ROUND((E2563/D2563)*100,2)</f>
        <v>0</v>
      </c>
      <c r="P2563" s="3" t="e">
        <f t="shared" ref="P2563:P2626" si="241">ROUND(E2563/L2563,2)</f>
        <v>#DIV/0!</v>
      </c>
      <c r="Q2563" s="3" t="s">
        <v>8358</v>
      </c>
      <c r="R2563" s="3" t="s">
        <v>8387</v>
      </c>
      <c r="S2563" s="23">
        <f t="shared" ref="S2563:S2626" si="242">(((J2563/60)/60)/24)+DATE(1970,1,1)</f>
        <v>42260.528807870374</v>
      </c>
      <c r="T2563" s="23">
        <f t="shared" ref="T2563:T2626" si="243">(((I2563/60)/60)/24)+DATE(1970,1,1)</f>
        <v>42290.528807870374</v>
      </c>
      <c r="U2563" s="3">
        <f t="shared" ref="U2563:U2626" si="244">YEAR(S2563)</f>
        <v>2015</v>
      </c>
      <c r="V2563" s="25">
        <f t="shared" ref="V2563:V2626" si="245">S2563</f>
        <v>42260.528807870374</v>
      </c>
    </row>
    <row r="2564" spans="1:22" ht="64" x14ac:dyDescent="0.2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3">
        <f t="shared" si="240"/>
        <v>0.75</v>
      </c>
      <c r="P2564" s="3">
        <f t="shared" si="241"/>
        <v>25</v>
      </c>
      <c r="Q2564" s="3" t="s">
        <v>8369</v>
      </c>
      <c r="R2564" s="3" t="s">
        <v>8370</v>
      </c>
      <c r="S2564" s="23">
        <f t="shared" si="242"/>
        <v>42594.524756944447</v>
      </c>
      <c r="T2564" s="23">
        <f t="shared" si="243"/>
        <v>42654.524756944447</v>
      </c>
      <c r="U2564" s="3">
        <f t="shared" si="244"/>
        <v>2016</v>
      </c>
      <c r="V2564" s="25">
        <f t="shared" si="245"/>
        <v>42594.524756944447</v>
      </c>
    </row>
    <row r="2565" spans="1:22" ht="32" x14ac:dyDescent="0.2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3">
        <f t="shared" si="240"/>
        <v>0</v>
      </c>
      <c r="P2565" s="3" t="e">
        <f t="shared" si="241"/>
        <v>#DIV/0!</v>
      </c>
      <c r="Q2565" s="3" t="s">
        <v>8369</v>
      </c>
      <c r="R2565" s="3" t="s">
        <v>8370</v>
      </c>
      <c r="S2565" s="23">
        <f t="shared" si="242"/>
        <v>42155.139479166668</v>
      </c>
      <c r="T2565" s="23">
        <f t="shared" si="243"/>
        <v>42215.139479166668</v>
      </c>
      <c r="U2565" s="3">
        <f t="shared" si="244"/>
        <v>2015</v>
      </c>
      <c r="V2565" s="25">
        <f t="shared" si="245"/>
        <v>42155.139479166668</v>
      </c>
    </row>
    <row r="2566" spans="1:22" ht="48" x14ac:dyDescent="0.2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3">
        <f t="shared" si="240"/>
        <v>0</v>
      </c>
      <c r="P2566" s="3" t="e">
        <f t="shared" si="241"/>
        <v>#DIV/0!</v>
      </c>
      <c r="Q2566" s="3" t="s">
        <v>8369</v>
      </c>
      <c r="R2566" s="3" t="s">
        <v>8370</v>
      </c>
      <c r="S2566" s="23">
        <f t="shared" si="242"/>
        <v>41822.040497685186</v>
      </c>
      <c r="T2566" s="23">
        <f t="shared" si="243"/>
        <v>41852.040497685186</v>
      </c>
      <c r="U2566" s="3">
        <f t="shared" si="244"/>
        <v>2014</v>
      </c>
      <c r="V2566" s="25">
        <f t="shared" si="245"/>
        <v>41822.040497685186</v>
      </c>
    </row>
    <row r="2567" spans="1:22" ht="48" x14ac:dyDescent="0.2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3">
        <f t="shared" si="240"/>
        <v>1</v>
      </c>
      <c r="P2567" s="3">
        <f t="shared" si="241"/>
        <v>100</v>
      </c>
      <c r="Q2567" s="3" t="s">
        <v>8369</v>
      </c>
      <c r="R2567" s="3" t="s">
        <v>8370</v>
      </c>
      <c r="S2567" s="23">
        <f t="shared" si="242"/>
        <v>42440.650335648148</v>
      </c>
      <c r="T2567" s="23">
        <f t="shared" si="243"/>
        <v>42499.868055555555</v>
      </c>
      <c r="U2567" s="3">
        <f t="shared" si="244"/>
        <v>2016</v>
      </c>
      <c r="V2567" s="25">
        <f t="shared" si="245"/>
        <v>42440.650335648148</v>
      </c>
    </row>
    <row r="2568" spans="1:22" ht="48" x14ac:dyDescent="0.2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3">
        <f t="shared" si="240"/>
        <v>0</v>
      </c>
      <c r="P2568" s="3" t="e">
        <f t="shared" si="241"/>
        <v>#DIV/0!</v>
      </c>
      <c r="Q2568" s="3" t="s">
        <v>8369</v>
      </c>
      <c r="R2568" s="3" t="s">
        <v>8370</v>
      </c>
      <c r="S2568" s="23">
        <f t="shared" si="242"/>
        <v>41842.980879629627</v>
      </c>
      <c r="T2568" s="23">
        <f t="shared" si="243"/>
        <v>41872.980879629627</v>
      </c>
      <c r="U2568" s="3">
        <f t="shared" si="244"/>
        <v>2014</v>
      </c>
      <c r="V2568" s="25">
        <f t="shared" si="245"/>
        <v>41842.980879629627</v>
      </c>
    </row>
    <row r="2569" spans="1:22" ht="48" x14ac:dyDescent="0.2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3">
        <f t="shared" si="240"/>
        <v>0.27</v>
      </c>
      <c r="P2569" s="3">
        <f t="shared" si="241"/>
        <v>60</v>
      </c>
      <c r="Q2569" s="3" t="s">
        <v>8369</v>
      </c>
      <c r="R2569" s="3" t="s">
        <v>8370</v>
      </c>
      <c r="S2569" s="23">
        <f t="shared" si="242"/>
        <v>42087.878912037035</v>
      </c>
      <c r="T2569" s="23">
        <f t="shared" si="243"/>
        <v>42117.878912037035</v>
      </c>
      <c r="U2569" s="3">
        <f t="shared" si="244"/>
        <v>2015</v>
      </c>
      <c r="V2569" s="25">
        <f t="shared" si="245"/>
        <v>42087.878912037035</v>
      </c>
    </row>
    <row r="2570" spans="1:22" ht="48" x14ac:dyDescent="0.2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3">
        <f t="shared" si="240"/>
        <v>0.5</v>
      </c>
      <c r="P2570" s="3">
        <f t="shared" si="241"/>
        <v>50</v>
      </c>
      <c r="Q2570" s="3" t="s">
        <v>8369</v>
      </c>
      <c r="R2570" s="3" t="s">
        <v>8370</v>
      </c>
      <c r="S2570" s="23">
        <f t="shared" si="242"/>
        <v>42584.666597222225</v>
      </c>
      <c r="T2570" s="23">
        <f t="shared" si="243"/>
        <v>42614.666597222225</v>
      </c>
      <c r="U2570" s="3">
        <f t="shared" si="244"/>
        <v>2016</v>
      </c>
      <c r="V2570" s="25">
        <f t="shared" si="245"/>
        <v>42584.666597222225</v>
      </c>
    </row>
    <row r="2571" spans="1:22" ht="48" x14ac:dyDescent="0.2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3">
        <f t="shared" si="240"/>
        <v>2.23</v>
      </c>
      <c r="P2571" s="3">
        <f t="shared" si="241"/>
        <v>72.5</v>
      </c>
      <c r="Q2571" s="3" t="s">
        <v>8369</v>
      </c>
      <c r="R2571" s="3" t="s">
        <v>8370</v>
      </c>
      <c r="S2571" s="23">
        <f t="shared" si="242"/>
        <v>42234.105462962965</v>
      </c>
      <c r="T2571" s="23">
        <f t="shared" si="243"/>
        <v>42264.105462962965</v>
      </c>
      <c r="U2571" s="3">
        <f t="shared" si="244"/>
        <v>2015</v>
      </c>
      <c r="V2571" s="25">
        <f t="shared" si="245"/>
        <v>42234.105462962965</v>
      </c>
    </row>
    <row r="2572" spans="1:22" ht="48" x14ac:dyDescent="0.2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3">
        <f t="shared" si="240"/>
        <v>0.84</v>
      </c>
      <c r="P2572" s="3">
        <f t="shared" si="241"/>
        <v>29.5</v>
      </c>
      <c r="Q2572" s="3" t="s">
        <v>8369</v>
      </c>
      <c r="R2572" s="3" t="s">
        <v>8370</v>
      </c>
      <c r="S2572" s="23">
        <f t="shared" si="242"/>
        <v>42744.903182870374</v>
      </c>
      <c r="T2572" s="23">
        <f t="shared" si="243"/>
        <v>42774.903182870374</v>
      </c>
      <c r="U2572" s="3">
        <f t="shared" si="244"/>
        <v>2017</v>
      </c>
      <c r="V2572" s="25">
        <f t="shared" si="245"/>
        <v>42744.903182870374</v>
      </c>
    </row>
    <row r="2573" spans="1:22" ht="48" x14ac:dyDescent="0.2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3">
        <f t="shared" si="240"/>
        <v>0.25</v>
      </c>
      <c r="P2573" s="3">
        <f t="shared" si="241"/>
        <v>62.5</v>
      </c>
      <c r="Q2573" s="3" t="s">
        <v>8369</v>
      </c>
      <c r="R2573" s="3" t="s">
        <v>8370</v>
      </c>
      <c r="S2573" s="23">
        <f t="shared" si="242"/>
        <v>42449.341678240744</v>
      </c>
      <c r="T2573" s="23">
        <f t="shared" si="243"/>
        <v>42509.341678240744</v>
      </c>
      <c r="U2573" s="3">
        <f t="shared" si="244"/>
        <v>2016</v>
      </c>
      <c r="V2573" s="25">
        <f t="shared" si="245"/>
        <v>42449.341678240744</v>
      </c>
    </row>
    <row r="2574" spans="1:22" ht="48" x14ac:dyDescent="0.2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3">
        <f t="shared" si="240"/>
        <v>0</v>
      </c>
      <c r="P2574" s="3" t="e">
        <f t="shared" si="241"/>
        <v>#DIV/0!</v>
      </c>
      <c r="Q2574" s="3" t="s">
        <v>8369</v>
      </c>
      <c r="R2574" s="3" t="s">
        <v>8370</v>
      </c>
      <c r="S2574" s="23">
        <f t="shared" si="242"/>
        <v>42077.119409722218</v>
      </c>
      <c r="T2574" s="23">
        <f t="shared" si="243"/>
        <v>42107.119409722218</v>
      </c>
      <c r="U2574" s="3">
        <f t="shared" si="244"/>
        <v>2015</v>
      </c>
      <c r="V2574" s="25">
        <f t="shared" si="245"/>
        <v>42077.119409722218</v>
      </c>
    </row>
    <row r="2575" spans="1:22" ht="64" x14ac:dyDescent="0.2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3">
        <f t="shared" si="240"/>
        <v>0</v>
      </c>
      <c r="P2575" s="3" t="e">
        <f t="shared" si="241"/>
        <v>#DIV/0!</v>
      </c>
      <c r="Q2575" s="3" t="s">
        <v>8369</v>
      </c>
      <c r="R2575" s="3" t="s">
        <v>8370</v>
      </c>
      <c r="S2575" s="23">
        <f t="shared" si="242"/>
        <v>41829.592002314814</v>
      </c>
      <c r="T2575" s="23">
        <f t="shared" si="243"/>
        <v>41874.592002314814</v>
      </c>
      <c r="U2575" s="3">
        <f t="shared" si="244"/>
        <v>2014</v>
      </c>
      <c r="V2575" s="25">
        <f t="shared" si="245"/>
        <v>41829.592002314814</v>
      </c>
    </row>
    <row r="2576" spans="1:22" ht="48" x14ac:dyDescent="0.2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3">
        <f t="shared" si="240"/>
        <v>0</v>
      </c>
      <c r="P2576" s="3" t="e">
        <f t="shared" si="241"/>
        <v>#DIV/0!</v>
      </c>
      <c r="Q2576" s="3" t="s">
        <v>8369</v>
      </c>
      <c r="R2576" s="3" t="s">
        <v>8370</v>
      </c>
      <c r="S2576" s="23">
        <f t="shared" si="242"/>
        <v>42487.825752314813</v>
      </c>
      <c r="T2576" s="23">
        <f t="shared" si="243"/>
        <v>42508.825752314813</v>
      </c>
      <c r="U2576" s="3">
        <f t="shared" si="244"/>
        <v>2016</v>
      </c>
      <c r="V2576" s="25">
        <f t="shared" si="245"/>
        <v>42487.825752314813</v>
      </c>
    </row>
    <row r="2577" spans="1:22" ht="48" x14ac:dyDescent="0.2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3">
        <f t="shared" si="240"/>
        <v>0</v>
      </c>
      <c r="P2577" s="3" t="e">
        <f t="shared" si="241"/>
        <v>#DIV/0!</v>
      </c>
      <c r="Q2577" s="3" t="s">
        <v>8369</v>
      </c>
      <c r="R2577" s="3" t="s">
        <v>8370</v>
      </c>
      <c r="S2577" s="23">
        <f t="shared" si="242"/>
        <v>41986.108726851846</v>
      </c>
      <c r="T2577" s="23">
        <f t="shared" si="243"/>
        <v>42016.108726851846</v>
      </c>
      <c r="U2577" s="3">
        <f t="shared" si="244"/>
        <v>2014</v>
      </c>
      <c r="V2577" s="25">
        <f t="shared" si="245"/>
        <v>41986.108726851846</v>
      </c>
    </row>
    <row r="2578" spans="1:22" ht="32" x14ac:dyDescent="0.2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3">
        <f t="shared" si="240"/>
        <v>0</v>
      </c>
      <c r="P2578" s="3" t="e">
        <f t="shared" si="241"/>
        <v>#DIV/0!</v>
      </c>
      <c r="Q2578" s="3" t="s">
        <v>8369</v>
      </c>
      <c r="R2578" s="3" t="s">
        <v>8370</v>
      </c>
      <c r="S2578" s="23">
        <f t="shared" si="242"/>
        <v>42060.00980324074</v>
      </c>
      <c r="T2578" s="23">
        <f t="shared" si="243"/>
        <v>42104.968136574069</v>
      </c>
      <c r="U2578" s="3">
        <f t="shared" si="244"/>
        <v>2015</v>
      </c>
      <c r="V2578" s="25">
        <f t="shared" si="245"/>
        <v>42060.00980324074</v>
      </c>
    </row>
    <row r="2579" spans="1:22" ht="48" x14ac:dyDescent="0.2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3">
        <f t="shared" si="240"/>
        <v>0</v>
      </c>
      <c r="P2579" s="3" t="e">
        <f t="shared" si="241"/>
        <v>#DIV/0!</v>
      </c>
      <c r="Q2579" s="3" t="s">
        <v>8369</v>
      </c>
      <c r="R2579" s="3" t="s">
        <v>8370</v>
      </c>
      <c r="S2579" s="23">
        <f t="shared" si="242"/>
        <v>41830.820567129631</v>
      </c>
      <c r="T2579" s="23">
        <f t="shared" si="243"/>
        <v>41855.820567129631</v>
      </c>
      <c r="U2579" s="3">
        <f t="shared" si="244"/>
        <v>2014</v>
      </c>
      <c r="V2579" s="25">
        <f t="shared" si="245"/>
        <v>41830.820567129631</v>
      </c>
    </row>
    <row r="2580" spans="1:22" ht="64" x14ac:dyDescent="0.2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3">
        <f t="shared" si="240"/>
        <v>0</v>
      </c>
      <c r="P2580" s="3" t="e">
        <f t="shared" si="241"/>
        <v>#DIV/0!</v>
      </c>
      <c r="Q2580" s="3" t="s">
        <v>8369</v>
      </c>
      <c r="R2580" s="3" t="s">
        <v>8370</v>
      </c>
      <c r="S2580" s="23">
        <f t="shared" si="242"/>
        <v>42238.022905092599</v>
      </c>
      <c r="T2580" s="23">
        <f t="shared" si="243"/>
        <v>42286.708333333328</v>
      </c>
      <c r="U2580" s="3">
        <f t="shared" si="244"/>
        <v>2015</v>
      </c>
      <c r="V2580" s="25">
        <f t="shared" si="245"/>
        <v>42238.022905092599</v>
      </c>
    </row>
    <row r="2581" spans="1:22" ht="48" x14ac:dyDescent="0.2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3">
        <f t="shared" si="240"/>
        <v>0.14000000000000001</v>
      </c>
      <c r="P2581" s="3">
        <f t="shared" si="241"/>
        <v>23.08</v>
      </c>
      <c r="Q2581" s="3" t="s">
        <v>8369</v>
      </c>
      <c r="R2581" s="3" t="s">
        <v>8370</v>
      </c>
      <c r="S2581" s="23">
        <f t="shared" si="242"/>
        <v>41837.829895833333</v>
      </c>
      <c r="T2581" s="23">
        <f t="shared" si="243"/>
        <v>41897.829895833333</v>
      </c>
      <c r="U2581" s="3">
        <f t="shared" si="244"/>
        <v>2014</v>
      </c>
      <c r="V2581" s="25">
        <f t="shared" si="245"/>
        <v>41837.829895833333</v>
      </c>
    </row>
    <row r="2582" spans="1:22" ht="48" x14ac:dyDescent="0.2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3">
        <f t="shared" si="240"/>
        <v>0.6</v>
      </c>
      <c r="P2582" s="3">
        <f t="shared" si="241"/>
        <v>25.5</v>
      </c>
      <c r="Q2582" s="3" t="s">
        <v>8369</v>
      </c>
      <c r="R2582" s="3" t="s">
        <v>8370</v>
      </c>
      <c r="S2582" s="23">
        <f t="shared" si="242"/>
        <v>42110.326423611114</v>
      </c>
      <c r="T2582" s="23">
        <f t="shared" si="243"/>
        <v>42140.125</v>
      </c>
      <c r="U2582" s="3">
        <f t="shared" si="244"/>
        <v>2015</v>
      </c>
      <c r="V2582" s="25">
        <f t="shared" si="245"/>
        <v>42110.326423611114</v>
      </c>
    </row>
    <row r="2583" spans="1:22" ht="48" x14ac:dyDescent="0.2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3">
        <f t="shared" si="240"/>
        <v>10.6</v>
      </c>
      <c r="P2583" s="3">
        <f t="shared" si="241"/>
        <v>48.18</v>
      </c>
      <c r="Q2583" s="3" t="s">
        <v>8369</v>
      </c>
      <c r="R2583" s="3" t="s">
        <v>8370</v>
      </c>
      <c r="S2583" s="23">
        <f t="shared" si="242"/>
        <v>42294.628449074073</v>
      </c>
      <c r="T2583" s="23">
        <f t="shared" si="243"/>
        <v>42324.670115740737</v>
      </c>
      <c r="U2583" s="3">
        <f t="shared" si="244"/>
        <v>2015</v>
      </c>
      <c r="V2583" s="25">
        <f t="shared" si="245"/>
        <v>42294.628449074073</v>
      </c>
    </row>
    <row r="2584" spans="1:22" ht="32" x14ac:dyDescent="0.2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3">
        <f t="shared" si="240"/>
        <v>0</v>
      </c>
      <c r="P2584" s="3">
        <f t="shared" si="241"/>
        <v>1</v>
      </c>
      <c r="Q2584" s="3" t="s">
        <v>8369</v>
      </c>
      <c r="R2584" s="3" t="s">
        <v>8370</v>
      </c>
      <c r="S2584" s="23">
        <f t="shared" si="242"/>
        <v>42642.988819444443</v>
      </c>
      <c r="T2584" s="23">
        <f t="shared" si="243"/>
        <v>42672.988819444443</v>
      </c>
      <c r="U2584" s="3">
        <f t="shared" si="244"/>
        <v>2016</v>
      </c>
      <c r="V2584" s="25">
        <f t="shared" si="245"/>
        <v>42642.988819444443</v>
      </c>
    </row>
    <row r="2585" spans="1:22" ht="48" x14ac:dyDescent="0.2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3">
        <f t="shared" si="240"/>
        <v>0.5</v>
      </c>
      <c r="P2585" s="3">
        <f t="shared" si="241"/>
        <v>1</v>
      </c>
      <c r="Q2585" s="3" t="s">
        <v>8369</v>
      </c>
      <c r="R2585" s="3" t="s">
        <v>8370</v>
      </c>
      <c r="S2585" s="23">
        <f t="shared" si="242"/>
        <v>42019.76944444445</v>
      </c>
      <c r="T2585" s="23">
        <f t="shared" si="243"/>
        <v>42079.727777777778</v>
      </c>
      <c r="U2585" s="3">
        <f t="shared" si="244"/>
        <v>2015</v>
      </c>
      <c r="V2585" s="25">
        <f t="shared" si="245"/>
        <v>42019.76944444445</v>
      </c>
    </row>
    <row r="2586" spans="1:22" ht="32" x14ac:dyDescent="0.2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3">
        <f t="shared" si="240"/>
        <v>0</v>
      </c>
      <c r="P2586" s="3" t="e">
        <f t="shared" si="241"/>
        <v>#DIV/0!</v>
      </c>
      <c r="Q2586" s="3" t="s">
        <v>8369</v>
      </c>
      <c r="R2586" s="3" t="s">
        <v>8370</v>
      </c>
      <c r="S2586" s="23">
        <f t="shared" si="242"/>
        <v>42140.173252314817</v>
      </c>
      <c r="T2586" s="23">
        <f t="shared" si="243"/>
        <v>42170.173252314817</v>
      </c>
      <c r="U2586" s="3">
        <f t="shared" si="244"/>
        <v>2015</v>
      </c>
      <c r="V2586" s="25">
        <f t="shared" si="245"/>
        <v>42140.173252314817</v>
      </c>
    </row>
    <row r="2587" spans="1:22" ht="48" x14ac:dyDescent="0.2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3">
        <f t="shared" si="240"/>
        <v>0.17</v>
      </c>
      <c r="P2587" s="3">
        <f t="shared" si="241"/>
        <v>50</v>
      </c>
      <c r="Q2587" s="3" t="s">
        <v>8369</v>
      </c>
      <c r="R2587" s="3" t="s">
        <v>8370</v>
      </c>
      <c r="S2587" s="23">
        <f t="shared" si="242"/>
        <v>41795.963333333333</v>
      </c>
      <c r="T2587" s="23">
        <f t="shared" si="243"/>
        <v>41825.963333333333</v>
      </c>
      <c r="U2587" s="3">
        <f t="shared" si="244"/>
        <v>2014</v>
      </c>
      <c r="V2587" s="25">
        <f t="shared" si="245"/>
        <v>41795.963333333333</v>
      </c>
    </row>
    <row r="2588" spans="1:22" ht="32" x14ac:dyDescent="0.2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3">
        <f t="shared" si="240"/>
        <v>0.17</v>
      </c>
      <c r="P2588" s="3">
        <f t="shared" si="241"/>
        <v>5</v>
      </c>
      <c r="Q2588" s="3" t="s">
        <v>8369</v>
      </c>
      <c r="R2588" s="3" t="s">
        <v>8370</v>
      </c>
      <c r="S2588" s="23">
        <f t="shared" si="242"/>
        <v>42333.330277777779</v>
      </c>
      <c r="T2588" s="23">
        <f t="shared" si="243"/>
        <v>42363.330277777779</v>
      </c>
      <c r="U2588" s="3">
        <f t="shared" si="244"/>
        <v>2015</v>
      </c>
      <c r="V2588" s="25">
        <f t="shared" si="245"/>
        <v>42333.330277777779</v>
      </c>
    </row>
    <row r="2589" spans="1:22" ht="48" x14ac:dyDescent="0.2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3">
        <f t="shared" si="240"/>
        <v>2.4300000000000002</v>
      </c>
      <c r="P2589" s="3">
        <f t="shared" si="241"/>
        <v>202.83</v>
      </c>
      <c r="Q2589" s="3" t="s">
        <v>8369</v>
      </c>
      <c r="R2589" s="3" t="s">
        <v>8370</v>
      </c>
      <c r="S2589" s="23">
        <f t="shared" si="242"/>
        <v>42338.675381944442</v>
      </c>
      <c r="T2589" s="23">
        <f t="shared" si="243"/>
        <v>42368.675381944442</v>
      </c>
      <c r="U2589" s="3">
        <f t="shared" si="244"/>
        <v>2015</v>
      </c>
      <c r="V2589" s="25">
        <f t="shared" si="245"/>
        <v>42338.675381944442</v>
      </c>
    </row>
    <row r="2590" spans="1:22" ht="64" x14ac:dyDescent="0.2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3">
        <f t="shared" si="240"/>
        <v>3.88</v>
      </c>
      <c r="P2590" s="3">
        <f t="shared" si="241"/>
        <v>29.13</v>
      </c>
      <c r="Q2590" s="3" t="s">
        <v>8369</v>
      </c>
      <c r="R2590" s="3" t="s">
        <v>8370</v>
      </c>
      <c r="S2590" s="23">
        <f t="shared" si="242"/>
        <v>42042.676226851851</v>
      </c>
      <c r="T2590" s="23">
        <f t="shared" si="243"/>
        <v>42094.551388888889</v>
      </c>
      <c r="U2590" s="3">
        <f t="shared" si="244"/>
        <v>2015</v>
      </c>
      <c r="V2590" s="25">
        <f t="shared" si="245"/>
        <v>42042.676226851851</v>
      </c>
    </row>
    <row r="2591" spans="1:22" ht="48" x14ac:dyDescent="0.2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3">
        <f t="shared" si="240"/>
        <v>0.01</v>
      </c>
      <c r="P2591" s="3">
        <f t="shared" si="241"/>
        <v>5</v>
      </c>
      <c r="Q2591" s="3" t="s">
        <v>8369</v>
      </c>
      <c r="R2591" s="3" t="s">
        <v>8370</v>
      </c>
      <c r="S2591" s="23">
        <f t="shared" si="242"/>
        <v>42422.536192129628</v>
      </c>
      <c r="T2591" s="23">
        <f t="shared" si="243"/>
        <v>42452.494525462964</v>
      </c>
      <c r="U2591" s="3">
        <f t="shared" si="244"/>
        <v>2016</v>
      </c>
      <c r="V2591" s="25">
        <f t="shared" si="245"/>
        <v>42422.536192129628</v>
      </c>
    </row>
    <row r="2592" spans="1:22" ht="48" x14ac:dyDescent="0.2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3">
        <f t="shared" si="240"/>
        <v>0</v>
      </c>
      <c r="P2592" s="3" t="e">
        <f t="shared" si="241"/>
        <v>#DIV/0!</v>
      </c>
      <c r="Q2592" s="3" t="s">
        <v>8369</v>
      </c>
      <c r="R2592" s="3" t="s">
        <v>8370</v>
      </c>
      <c r="S2592" s="23">
        <f t="shared" si="242"/>
        <v>42388.589085648149</v>
      </c>
      <c r="T2592" s="23">
        <f t="shared" si="243"/>
        <v>42395.589085648149</v>
      </c>
      <c r="U2592" s="3">
        <f t="shared" si="244"/>
        <v>2016</v>
      </c>
      <c r="V2592" s="25">
        <f t="shared" si="245"/>
        <v>42388.589085648149</v>
      </c>
    </row>
    <row r="2593" spans="1:22" ht="48" x14ac:dyDescent="0.2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3">
        <f t="shared" si="240"/>
        <v>1.73</v>
      </c>
      <c r="P2593" s="3">
        <f t="shared" si="241"/>
        <v>13</v>
      </c>
      <c r="Q2593" s="3" t="s">
        <v>8369</v>
      </c>
      <c r="R2593" s="3" t="s">
        <v>8370</v>
      </c>
      <c r="S2593" s="23">
        <f t="shared" si="242"/>
        <v>42382.906527777777</v>
      </c>
      <c r="T2593" s="23">
        <f t="shared" si="243"/>
        <v>42442.864861111113</v>
      </c>
      <c r="U2593" s="3">
        <f t="shared" si="244"/>
        <v>2016</v>
      </c>
      <c r="V2593" s="25">
        <f t="shared" si="245"/>
        <v>42382.906527777777</v>
      </c>
    </row>
    <row r="2594" spans="1:22" ht="64" x14ac:dyDescent="0.2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3">
        <f t="shared" si="240"/>
        <v>0.17</v>
      </c>
      <c r="P2594" s="3">
        <f t="shared" si="241"/>
        <v>50</v>
      </c>
      <c r="Q2594" s="3" t="s">
        <v>8369</v>
      </c>
      <c r="R2594" s="3" t="s">
        <v>8370</v>
      </c>
      <c r="S2594" s="23">
        <f t="shared" si="242"/>
        <v>41887.801168981481</v>
      </c>
      <c r="T2594" s="23">
        <f t="shared" si="243"/>
        <v>41917.801168981481</v>
      </c>
      <c r="U2594" s="3">
        <f t="shared" si="244"/>
        <v>2014</v>
      </c>
      <c r="V2594" s="25">
        <f t="shared" si="245"/>
        <v>41887.801168981481</v>
      </c>
    </row>
    <row r="2595" spans="1:22" ht="48" x14ac:dyDescent="0.2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3">
        <f t="shared" si="240"/>
        <v>0</v>
      </c>
      <c r="P2595" s="3" t="e">
        <f t="shared" si="241"/>
        <v>#DIV/0!</v>
      </c>
      <c r="Q2595" s="3" t="s">
        <v>8369</v>
      </c>
      <c r="R2595" s="3" t="s">
        <v>8370</v>
      </c>
      <c r="S2595" s="23">
        <f t="shared" si="242"/>
        <v>42089.84520833334</v>
      </c>
      <c r="T2595" s="23">
        <f t="shared" si="243"/>
        <v>42119.84520833334</v>
      </c>
      <c r="U2595" s="3">
        <f t="shared" si="244"/>
        <v>2015</v>
      </c>
      <c r="V2595" s="25">
        <f t="shared" si="245"/>
        <v>42089.84520833334</v>
      </c>
    </row>
    <row r="2596" spans="1:22" ht="48" x14ac:dyDescent="0.2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3">
        <f t="shared" si="240"/>
        <v>0</v>
      </c>
      <c r="P2596" s="3">
        <f t="shared" si="241"/>
        <v>1</v>
      </c>
      <c r="Q2596" s="3" t="s">
        <v>8369</v>
      </c>
      <c r="R2596" s="3" t="s">
        <v>8370</v>
      </c>
      <c r="S2596" s="23">
        <f t="shared" si="242"/>
        <v>41828.967916666668</v>
      </c>
      <c r="T2596" s="23">
        <f t="shared" si="243"/>
        <v>41858.967916666668</v>
      </c>
      <c r="U2596" s="3">
        <f t="shared" si="244"/>
        <v>2014</v>
      </c>
      <c r="V2596" s="25">
        <f t="shared" si="245"/>
        <v>41828.967916666668</v>
      </c>
    </row>
    <row r="2597" spans="1:22" ht="32" x14ac:dyDescent="0.2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3">
        <f t="shared" si="240"/>
        <v>12.17</v>
      </c>
      <c r="P2597" s="3">
        <f t="shared" si="241"/>
        <v>96.05</v>
      </c>
      <c r="Q2597" s="3" t="s">
        <v>8369</v>
      </c>
      <c r="R2597" s="3" t="s">
        <v>8370</v>
      </c>
      <c r="S2597" s="23">
        <f t="shared" si="242"/>
        <v>42760.244212962964</v>
      </c>
      <c r="T2597" s="23">
        <f t="shared" si="243"/>
        <v>42790.244212962964</v>
      </c>
      <c r="U2597" s="3">
        <f t="shared" si="244"/>
        <v>2017</v>
      </c>
      <c r="V2597" s="25">
        <f t="shared" si="245"/>
        <v>42760.244212962964</v>
      </c>
    </row>
    <row r="2598" spans="1:22" ht="48" x14ac:dyDescent="0.2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3">
        <f t="shared" si="240"/>
        <v>23.59</v>
      </c>
      <c r="P2598" s="3">
        <f t="shared" si="241"/>
        <v>305.77999999999997</v>
      </c>
      <c r="Q2598" s="3" t="s">
        <v>8369</v>
      </c>
      <c r="R2598" s="3" t="s">
        <v>8370</v>
      </c>
      <c r="S2598" s="23">
        <f t="shared" si="242"/>
        <v>41828.664456018516</v>
      </c>
      <c r="T2598" s="23">
        <f t="shared" si="243"/>
        <v>41858.664456018516</v>
      </c>
      <c r="U2598" s="3">
        <f t="shared" si="244"/>
        <v>2014</v>
      </c>
      <c r="V2598" s="25">
        <f t="shared" si="245"/>
        <v>41828.664456018516</v>
      </c>
    </row>
    <row r="2599" spans="1:22" ht="48" x14ac:dyDescent="0.2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3">
        <f t="shared" si="240"/>
        <v>5.67</v>
      </c>
      <c r="P2599" s="3">
        <f t="shared" si="241"/>
        <v>12.14</v>
      </c>
      <c r="Q2599" s="3" t="s">
        <v>8369</v>
      </c>
      <c r="R2599" s="3" t="s">
        <v>8370</v>
      </c>
      <c r="S2599" s="23">
        <f t="shared" si="242"/>
        <v>42510.341631944444</v>
      </c>
      <c r="T2599" s="23">
        <f t="shared" si="243"/>
        <v>42540.341631944444</v>
      </c>
      <c r="U2599" s="3">
        <f t="shared" si="244"/>
        <v>2016</v>
      </c>
      <c r="V2599" s="25">
        <f t="shared" si="245"/>
        <v>42510.341631944444</v>
      </c>
    </row>
    <row r="2600" spans="1:22" ht="48" x14ac:dyDescent="0.2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3">
        <f t="shared" si="240"/>
        <v>39</v>
      </c>
      <c r="P2600" s="3">
        <f t="shared" si="241"/>
        <v>83.57</v>
      </c>
      <c r="Q2600" s="3" t="s">
        <v>8369</v>
      </c>
      <c r="R2600" s="3" t="s">
        <v>8370</v>
      </c>
      <c r="S2600" s="23">
        <f t="shared" si="242"/>
        <v>42240.840289351851</v>
      </c>
      <c r="T2600" s="23">
        <f t="shared" si="243"/>
        <v>42270.840289351851</v>
      </c>
      <c r="U2600" s="3">
        <f t="shared" si="244"/>
        <v>2015</v>
      </c>
      <c r="V2600" s="25">
        <f t="shared" si="245"/>
        <v>42240.840289351851</v>
      </c>
    </row>
    <row r="2601" spans="1:22" ht="32" x14ac:dyDescent="0.2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3">
        <f t="shared" si="240"/>
        <v>1</v>
      </c>
      <c r="P2601" s="3">
        <f t="shared" si="241"/>
        <v>18</v>
      </c>
      <c r="Q2601" s="3" t="s">
        <v>8369</v>
      </c>
      <c r="R2601" s="3" t="s">
        <v>8370</v>
      </c>
      <c r="S2601" s="23">
        <f t="shared" si="242"/>
        <v>41809.754016203704</v>
      </c>
      <c r="T2601" s="23">
        <f t="shared" si="243"/>
        <v>41854.754016203704</v>
      </c>
      <c r="U2601" s="3">
        <f t="shared" si="244"/>
        <v>2014</v>
      </c>
      <c r="V2601" s="25">
        <f t="shared" si="245"/>
        <v>41809.754016203704</v>
      </c>
    </row>
    <row r="2602" spans="1:22" ht="48" x14ac:dyDescent="0.2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3">
        <f t="shared" si="240"/>
        <v>6.93</v>
      </c>
      <c r="P2602" s="3">
        <f t="shared" si="241"/>
        <v>115.53</v>
      </c>
      <c r="Q2602" s="3" t="s">
        <v>8369</v>
      </c>
      <c r="R2602" s="3" t="s">
        <v>8370</v>
      </c>
      <c r="S2602" s="23">
        <f t="shared" si="242"/>
        <v>42394.900462962964</v>
      </c>
      <c r="T2602" s="23">
        <f t="shared" si="243"/>
        <v>42454.858796296292</v>
      </c>
      <c r="U2602" s="3">
        <f t="shared" si="244"/>
        <v>2016</v>
      </c>
      <c r="V2602" s="25">
        <f t="shared" si="245"/>
        <v>42394.900462962964</v>
      </c>
    </row>
    <row r="2603" spans="1:22" ht="64" x14ac:dyDescent="0.2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3">
        <f t="shared" si="240"/>
        <v>661.4</v>
      </c>
      <c r="P2603" s="3">
        <f t="shared" si="241"/>
        <v>21.9</v>
      </c>
      <c r="Q2603" s="3" t="s">
        <v>8369</v>
      </c>
      <c r="R2603" s="3" t="s">
        <v>8370</v>
      </c>
      <c r="S2603" s="23">
        <f t="shared" si="242"/>
        <v>41150.902187499996</v>
      </c>
      <c r="T2603" s="23">
        <f t="shared" si="243"/>
        <v>41165.165972222225</v>
      </c>
      <c r="U2603" s="3">
        <f t="shared" si="244"/>
        <v>2012</v>
      </c>
      <c r="V2603" s="25">
        <f t="shared" si="245"/>
        <v>41150.902187499996</v>
      </c>
    </row>
    <row r="2604" spans="1:22" ht="48" x14ac:dyDescent="0.2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3">
        <f t="shared" si="240"/>
        <v>326.08999999999997</v>
      </c>
      <c r="P2604" s="3">
        <f t="shared" si="241"/>
        <v>80.02</v>
      </c>
      <c r="Q2604" s="3" t="s">
        <v>8352</v>
      </c>
      <c r="R2604" s="3" t="s">
        <v>8388</v>
      </c>
      <c r="S2604" s="23">
        <f t="shared" si="242"/>
        <v>41915.747314814813</v>
      </c>
      <c r="T2604" s="23">
        <f t="shared" si="243"/>
        <v>41955.888888888891</v>
      </c>
      <c r="U2604" s="3">
        <f t="shared" si="244"/>
        <v>2014</v>
      </c>
      <c r="V2604" s="25">
        <f t="shared" si="245"/>
        <v>41915.747314814813</v>
      </c>
    </row>
    <row r="2605" spans="1:22" ht="32" x14ac:dyDescent="0.2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3">
        <f t="shared" si="240"/>
        <v>101.49</v>
      </c>
      <c r="P2605" s="3">
        <f t="shared" si="241"/>
        <v>35.520000000000003</v>
      </c>
      <c r="Q2605" s="3" t="s">
        <v>8352</v>
      </c>
      <c r="R2605" s="3" t="s">
        <v>8388</v>
      </c>
      <c r="S2605" s="23">
        <f t="shared" si="242"/>
        <v>41617.912662037037</v>
      </c>
      <c r="T2605" s="23">
        <f t="shared" si="243"/>
        <v>41631.912662037037</v>
      </c>
      <c r="U2605" s="3">
        <f t="shared" si="244"/>
        <v>2013</v>
      </c>
      <c r="V2605" s="25">
        <f t="shared" si="245"/>
        <v>41617.912662037037</v>
      </c>
    </row>
    <row r="2606" spans="1:22" ht="48" x14ac:dyDescent="0.2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3">
        <f t="shared" si="240"/>
        <v>104.22</v>
      </c>
      <c r="P2606" s="3">
        <f t="shared" si="241"/>
        <v>64.930000000000007</v>
      </c>
      <c r="Q2606" s="3" t="s">
        <v>8352</v>
      </c>
      <c r="R2606" s="3" t="s">
        <v>8388</v>
      </c>
      <c r="S2606" s="23">
        <f t="shared" si="242"/>
        <v>40998.051192129627</v>
      </c>
      <c r="T2606" s="23">
        <f t="shared" si="243"/>
        <v>41028.051192129627</v>
      </c>
      <c r="U2606" s="3">
        <f t="shared" si="244"/>
        <v>2012</v>
      </c>
      <c r="V2606" s="25">
        <f t="shared" si="245"/>
        <v>40998.051192129627</v>
      </c>
    </row>
    <row r="2607" spans="1:22" ht="48" x14ac:dyDescent="0.2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3">
        <f t="shared" si="240"/>
        <v>107.42</v>
      </c>
      <c r="P2607" s="3">
        <f t="shared" si="241"/>
        <v>60.97</v>
      </c>
      <c r="Q2607" s="3" t="s">
        <v>8352</v>
      </c>
      <c r="R2607" s="3" t="s">
        <v>8388</v>
      </c>
      <c r="S2607" s="23">
        <f t="shared" si="242"/>
        <v>42508.541550925926</v>
      </c>
      <c r="T2607" s="23">
        <f t="shared" si="243"/>
        <v>42538.541550925926</v>
      </c>
      <c r="U2607" s="3">
        <f t="shared" si="244"/>
        <v>2016</v>
      </c>
      <c r="V2607" s="25">
        <f t="shared" si="245"/>
        <v>42508.541550925926</v>
      </c>
    </row>
    <row r="2608" spans="1:22" ht="64" x14ac:dyDescent="0.2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3">
        <f t="shared" si="240"/>
        <v>110.05</v>
      </c>
      <c r="P2608" s="3">
        <f t="shared" si="241"/>
        <v>31.44</v>
      </c>
      <c r="Q2608" s="3" t="s">
        <v>8352</v>
      </c>
      <c r="R2608" s="3" t="s">
        <v>8388</v>
      </c>
      <c r="S2608" s="23">
        <f t="shared" si="242"/>
        <v>41726.712754629632</v>
      </c>
      <c r="T2608" s="23">
        <f t="shared" si="243"/>
        <v>41758.712754629632</v>
      </c>
      <c r="U2608" s="3">
        <f t="shared" si="244"/>
        <v>2014</v>
      </c>
      <c r="V2608" s="25">
        <f t="shared" si="245"/>
        <v>41726.712754629632</v>
      </c>
    </row>
    <row r="2609" spans="1:22" ht="48" x14ac:dyDescent="0.2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3">
        <f t="shared" si="240"/>
        <v>407.7</v>
      </c>
      <c r="P2609" s="3">
        <f t="shared" si="241"/>
        <v>81.95</v>
      </c>
      <c r="Q2609" s="3" t="s">
        <v>8352</v>
      </c>
      <c r="R2609" s="3" t="s">
        <v>8388</v>
      </c>
      <c r="S2609" s="23">
        <f t="shared" si="242"/>
        <v>42184.874675925923</v>
      </c>
      <c r="T2609" s="23">
        <f t="shared" si="243"/>
        <v>42228.083333333328</v>
      </c>
      <c r="U2609" s="3">
        <f t="shared" si="244"/>
        <v>2015</v>
      </c>
      <c r="V2609" s="25">
        <f t="shared" si="245"/>
        <v>42184.874675925923</v>
      </c>
    </row>
    <row r="2610" spans="1:22" ht="48" x14ac:dyDescent="0.2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3">
        <f t="shared" si="240"/>
        <v>223.93</v>
      </c>
      <c r="P2610" s="3">
        <f t="shared" si="241"/>
        <v>58.93</v>
      </c>
      <c r="Q2610" s="3" t="s">
        <v>8352</v>
      </c>
      <c r="R2610" s="3" t="s">
        <v>8388</v>
      </c>
      <c r="S2610" s="23">
        <f t="shared" si="242"/>
        <v>42767.801712962959</v>
      </c>
      <c r="T2610" s="23">
        <f t="shared" si="243"/>
        <v>42809</v>
      </c>
      <c r="U2610" s="3">
        <f t="shared" si="244"/>
        <v>2017</v>
      </c>
      <c r="V2610" s="25">
        <f t="shared" si="245"/>
        <v>42767.801712962959</v>
      </c>
    </row>
    <row r="2611" spans="1:22" ht="64" x14ac:dyDescent="0.2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3">
        <f t="shared" si="240"/>
        <v>303.8</v>
      </c>
      <c r="P2611" s="3">
        <f t="shared" si="241"/>
        <v>157.29</v>
      </c>
      <c r="Q2611" s="3" t="s">
        <v>8352</v>
      </c>
      <c r="R2611" s="3" t="s">
        <v>8388</v>
      </c>
      <c r="S2611" s="23">
        <f t="shared" si="242"/>
        <v>41075.237858796296</v>
      </c>
      <c r="T2611" s="23">
        <f t="shared" si="243"/>
        <v>41105.237858796296</v>
      </c>
      <c r="U2611" s="3">
        <f t="shared" si="244"/>
        <v>2012</v>
      </c>
      <c r="V2611" s="25">
        <f t="shared" si="245"/>
        <v>41075.237858796296</v>
      </c>
    </row>
    <row r="2612" spans="1:22" ht="48" x14ac:dyDescent="0.2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3">
        <f t="shared" si="240"/>
        <v>141.33000000000001</v>
      </c>
      <c r="P2612" s="3">
        <f t="shared" si="241"/>
        <v>55.76</v>
      </c>
      <c r="Q2612" s="3" t="s">
        <v>8352</v>
      </c>
      <c r="R2612" s="3" t="s">
        <v>8388</v>
      </c>
      <c r="S2612" s="23">
        <f t="shared" si="242"/>
        <v>42564.881076388891</v>
      </c>
      <c r="T2612" s="23">
        <f t="shared" si="243"/>
        <v>42604.290972222225</v>
      </c>
      <c r="U2612" s="3">
        <f t="shared" si="244"/>
        <v>2016</v>
      </c>
      <c r="V2612" s="25">
        <f t="shared" si="245"/>
        <v>42564.881076388891</v>
      </c>
    </row>
    <row r="2613" spans="1:22" ht="64" x14ac:dyDescent="0.2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3">
        <f t="shared" si="240"/>
        <v>2790.64</v>
      </c>
      <c r="P2613" s="3">
        <f t="shared" si="241"/>
        <v>83.8</v>
      </c>
      <c r="Q2613" s="3" t="s">
        <v>8352</v>
      </c>
      <c r="R2613" s="3" t="s">
        <v>8388</v>
      </c>
      <c r="S2613" s="23">
        <f t="shared" si="242"/>
        <v>42704.335810185185</v>
      </c>
      <c r="T2613" s="23">
        <f t="shared" si="243"/>
        <v>42737.957638888889</v>
      </c>
      <c r="U2613" s="3">
        <f t="shared" si="244"/>
        <v>2016</v>
      </c>
      <c r="V2613" s="25">
        <f t="shared" si="245"/>
        <v>42704.335810185185</v>
      </c>
    </row>
    <row r="2614" spans="1:22" ht="48" x14ac:dyDescent="0.2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3">
        <f t="shared" si="240"/>
        <v>171.76</v>
      </c>
      <c r="P2614" s="3">
        <f t="shared" si="241"/>
        <v>58.42</v>
      </c>
      <c r="Q2614" s="3" t="s">
        <v>8352</v>
      </c>
      <c r="R2614" s="3" t="s">
        <v>8388</v>
      </c>
      <c r="S2614" s="23">
        <f t="shared" si="242"/>
        <v>41982.143171296295</v>
      </c>
      <c r="T2614" s="23">
        <f t="shared" si="243"/>
        <v>42013.143171296295</v>
      </c>
      <c r="U2614" s="3">
        <f t="shared" si="244"/>
        <v>2014</v>
      </c>
      <c r="V2614" s="25">
        <f t="shared" si="245"/>
        <v>41982.143171296295</v>
      </c>
    </row>
    <row r="2615" spans="1:22" ht="48" x14ac:dyDescent="0.2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3">
        <f t="shared" si="240"/>
        <v>101.01</v>
      </c>
      <c r="P2615" s="3">
        <f t="shared" si="241"/>
        <v>270.57</v>
      </c>
      <c r="Q2615" s="3" t="s">
        <v>8352</v>
      </c>
      <c r="R2615" s="3" t="s">
        <v>8388</v>
      </c>
      <c r="S2615" s="23">
        <f t="shared" si="242"/>
        <v>41143.81821759259</v>
      </c>
      <c r="T2615" s="23">
        <f t="shared" si="243"/>
        <v>41173.81821759259</v>
      </c>
      <c r="U2615" s="3">
        <f t="shared" si="244"/>
        <v>2012</v>
      </c>
      <c r="V2615" s="25">
        <f t="shared" si="245"/>
        <v>41143.81821759259</v>
      </c>
    </row>
    <row r="2616" spans="1:22" ht="48" x14ac:dyDescent="0.2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3">
        <f t="shared" si="240"/>
        <v>102</v>
      </c>
      <c r="P2616" s="3">
        <f t="shared" si="241"/>
        <v>107.1</v>
      </c>
      <c r="Q2616" s="3" t="s">
        <v>8352</v>
      </c>
      <c r="R2616" s="3" t="s">
        <v>8388</v>
      </c>
      <c r="S2616" s="23">
        <f t="shared" si="242"/>
        <v>41730.708472222221</v>
      </c>
      <c r="T2616" s="23">
        <f t="shared" si="243"/>
        <v>41759.208333333336</v>
      </c>
      <c r="U2616" s="3">
        <f t="shared" si="244"/>
        <v>2014</v>
      </c>
      <c r="V2616" s="25">
        <f t="shared" si="245"/>
        <v>41730.708472222221</v>
      </c>
    </row>
    <row r="2617" spans="1:22" ht="48" x14ac:dyDescent="0.2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3">
        <f t="shared" si="240"/>
        <v>169.77</v>
      </c>
      <c r="P2617" s="3">
        <f t="shared" si="241"/>
        <v>47.18</v>
      </c>
      <c r="Q2617" s="3" t="s">
        <v>8352</v>
      </c>
      <c r="R2617" s="3" t="s">
        <v>8388</v>
      </c>
      <c r="S2617" s="23">
        <f t="shared" si="242"/>
        <v>42453.49726851852</v>
      </c>
      <c r="T2617" s="23">
        <f t="shared" si="243"/>
        <v>42490.5</v>
      </c>
      <c r="U2617" s="3">
        <f t="shared" si="244"/>
        <v>2016</v>
      </c>
      <c r="V2617" s="25">
        <f t="shared" si="245"/>
        <v>42453.49726851852</v>
      </c>
    </row>
    <row r="2618" spans="1:22" ht="48" x14ac:dyDescent="0.2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3">
        <f t="shared" si="240"/>
        <v>114.53</v>
      </c>
      <c r="P2618" s="3">
        <f t="shared" si="241"/>
        <v>120.31</v>
      </c>
      <c r="Q2618" s="3" t="s">
        <v>8352</v>
      </c>
      <c r="R2618" s="3" t="s">
        <v>8388</v>
      </c>
      <c r="S2618" s="23">
        <f t="shared" si="242"/>
        <v>42211.99454861111</v>
      </c>
      <c r="T2618" s="23">
        <f t="shared" si="243"/>
        <v>42241.99454861111</v>
      </c>
      <c r="U2618" s="3">
        <f t="shared" si="244"/>
        <v>2015</v>
      </c>
      <c r="V2618" s="25">
        <f t="shared" si="245"/>
        <v>42211.99454861111</v>
      </c>
    </row>
    <row r="2619" spans="1:22" ht="48" x14ac:dyDescent="0.2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3">
        <f t="shared" si="240"/>
        <v>877.6</v>
      </c>
      <c r="P2619" s="3">
        <f t="shared" si="241"/>
        <v>27.6</v>
      </c>
      <c r="Q2619" s="3" t="s">
        <v>8352</v>
      </c>
      <c r="R2619" s="3" t="s">
        <v>8388</v>
      </c>
      <c r="S2619" s="23">
        <f t="shared" si="242"/>
        <v>41902.874432870369</v>
      </c>
      <c r="T2619" s="23">
        <f t="shared" si="243"/>
        <v>41932.874432870369</v>
      </c>
      <c r="U2619" s="3">
        <f t="shared" si="244"/>
        <v>2014</v>
      </c>
      <c r="V2619" s="25">
        <f t="shared" si="245"/>
        <v>41902.874432870369</v>
      </c>
    </row>
    <row r="2620" spans="1:22" ht="32" x14ac:dyDescent="0.2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3">
        <f t="shared" si="240"/>
        <v>105.39</v>
      </c>
      <c r="P2620" s="3">
        <f t="shared" si="241"/>
        <v>205.3</v>
      </c>
      <c r="Q2620" s="3" t="s">
        <v>8352</v>
      </c>
      <c r="R2620" s="3" t="s">
        <v>8388</v>
      </c>
      <c r="S2620" s="23">
        <f t="shared" si="242"/>
        <v>42279.792372685188</v>
      </c>
      <c r="T2620" s="23">
        <f t="shared" si="243"/>
        <v>42339.834039351852</v>
      </c>
      <c r="U2620" s="3">
        <f t="shared" si="244"/>
        <v>2015</v>
      </c>
      <c r="V2620" s="25">
        <f t="shared" si="245"/>
        <v>42279.792372685188</v>
      </c>
    </row>
    <row r="2621" spans="1:22" ht="48" x14ac:dyDescent="0.2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3">
        <f t="shared" si="240"/>
        <v>188.4</v>
      </c>
      <c r="P2621" s="3">
        <f t="shared" si="241"/>
        <v>35.549999999999997</v>
      </c>
      <c r="Q2621" s="3" t="s">
        <v>8352</v>
      </c>
      <c r="R2621" s="3" t="s">
        <v>8388</v>
      </c>
      <c r="S2621" s="23">
        <f t="shared" si="242"/>
        <v>42273.884305555555</v>
      </c>
      <c r="T2621" s="23">
        <f t="shared" si="243"/>
        <v>42300.458333333328</v>
      </c>
      <c r="U2621" s="3">
        <f t="shared" si="244"/>
        <v>2015</v>
      </c>
      <c r="V2621" s="25">
        <f t="shared" si="245"/>
        <v>42273.884305555555</v>
      </c>
    </row>
    <row r="2622" spans="1:22" ht="48" x14ac:dyDescent="0.2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3">
        <f t="shared" si="240"/>
        <v>143.65</v>
      </c>
      <c r="P2622" s="3">
        <f t="shared" si="241"/>
        <v>74.64</v>
      </c>
      <c r="Q2622" s="3" t="s">
        <v>8352</v>
      </c>
      <c r="R2622" s="3" t="s">
        <v>8388</v>
      </c>
      <c r="S2622" s="23">
        <f t="shared" si="242"/>
        <v>42251.16715277778</v>
      </c>
      <c r="T2622" s="23">
        <f t="shared" si="243"/>
        <v>42288.041666666672</v>
      </c>
      <c r="U2622" s="3">
        <f t="shared" si="244"/>
        <v>2015</v>
      </c>
      <c r="V2622" s="25">
        <f t="shared" si="245"/>
        <v>42251.16715277778</v>
      </c>
    </row>
    <row r="2623" spans="1:22" ht="48" x14ac:dyDescent="0.2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3">
        <f t="shared" si="240"/>
        <v>145.88</v>
      </c>
      <c r="P2623" s="3">
        <f t="shared" si="241"/>
        <v>47.06</v>
      </c>
      <c r="Q2623" s="3" t="s">
        <v>8352</v>
      </c>
      <c r="R2623" s="3" t="s">
        <v>8388</v>
      </c>
      <c r="S2623" s="23">
        <f t="shared" si="242"/>
        <v>42115.74754629629</v>
      </c>
      <c r="T2623" s="23">
        <f t="shared" si="243"/>
        <v>42145.74754629629</v>
      </c>
      <c r="U2623" s="3">
        <f t="shared" si="244"/>
        <v>2015</v>
      </c>
      <c r="V2623" s="25">
        <f t="shared" si="245"/>
        <v>42115.74754629629</v>
      </c>
    </row>
    <row r="2624" spans="1:22" ht="48" x14ac:dyDescent="0.2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3">
        <f t="shared" si="240"/>
        <v>131.18</v>
      </c>
      <c r="P2624" s="3">
        <f t="shared" si="241"/>
        <v>26.59</v>
      </c>
      <c r="Q2624" s="3" t="s">
        <v>8352</v>
      </c>
      <c r="R2624" s="3" t="s">
        <v>8388</v>
      </c>
      <c r="S2624" s="23">
        <f t="shared" si="242"/>
        <v>42689.74324074074</v>
      </c>
      <c r="T2624" s="23">
        <f t="shared" si="243"/>
        <v>42734.74324074074</v>
      </c>
      <c r="U2624" s="3">
        <f t="shared" si="244"/>
        <v>2016</v>
      </c>
      <c r="V2624" s="25">
        <f t="shared" si="245"/>
        <v>42689.74324074074</v>
      </c>
    </row>
    <row r="2625" spans="1:22" ht="48" x14ac:dyDescent="0.2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3">
        <f t="shared" si="240"/>
        <v>114</v>
      </c>
      <c r="P2625" s="3">
        <f t="shared" si="241"/>
        <v>36.770000000000003</v>
      </c>
      <c r="Q2625" s="3" t="s">
        <v>8352</v>
      </c>
      <c r="R2625" s="3" t="s">
        <v>8388</v>
      </c>
      <c r="S2625" s="23">
        <f t="shared" si="242"/>
        <v>42692.256550925929</v>
      </c>
      <c r="T2625" s="23">
        <f t="shared" si="243"/>
        <v>42706.256550925929</v>
      </c>
      <c r="U2625" s="3">
        <f t="shared" si="244"/>
        <v>2016</v>
      </c>
      <c r="V2625" s="25">
        <f t="shared" si="245"/>
        <v>42692.256550925929</v>
      </c>
    </row>
    <row r="2626" spans="1:22" ht="48" x14ac:dyDescent="0.2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3">
        <f t="shared" si="240"/>
        <v>1379.42</v>
      </c>
      <c r="P2626" s="3">
        <f t="shared" si="241"/>
        <v>31.82</v>
      </c>
      <c r="Q2626" s="3" t="s">
        <v>8352</v>
      </c>
      <c r="R2626" s="3" t="s">
        <v>8388</v>
      </c>
      <c r="S2626" s="23">
        <f t="shared" si="242"/>
        <v>41144.42155092593</v>
      </c>
      <c r="T2626" s="23">
        <f t="shared" si="243"/>
        <v>41165.42155092593</v>
      </c>
      <c r="U2626" s="3">
        <f t="shared" si="244"/>
        <v>2012</v>
      </c>
      <c r="V2626" s="25">
        <f t="shared" si="245"/>
        <v>41144.42155092593</v>
      </c>
    </row>
    <row r="2627" spans="1:22" ht="64" x14ac:dyDescent="0.2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3">
        <f t="shared" ref="O2627:O2690" si="246">ROUND((E2627/D2627)*100,2)</f>
        <v>956</v>
      </c>
      <c r="P2627" s="3">
        <f t="shared" ref="P2627:P2690" si="247">ROUND(E2627/L2627,2)</f>
        <v>27.58</v>
      </c>
      <c r="Q2627" s="3" t="s">
        <v>8352</v>
      </c>
      <c r="R2627" s="3" t="s">
        <v>8388</v>
      </c>
      <c r="S2627" s="23">
        <f t="shared" ref="S2627:S2690" si="248">(((J2627/60)/60)/24)+DATE(1970,1,1)</f>
        <v>42658.810277777782</v>
      </c>
      <c r="T2627" s="23">
        <f t="shared" ref="T2627:T2690" si="249">(((I2627/60)/60)/24)+DATE(1970,1,1)</f>
        <v>42683.851944444439</v>
      </c>
      <c r="U2627" s="3">
        <f t="shared" ref="U2627:U2690" si="250">YEAR(S2627)</f>
        <v>2016</v>
      </c>
      <c r="V2627" s="25">
        <f t="shared" ref="V2627:V2690" si="251">S2627</f>
        <v>42658.810277777782</v>
      </c>
    </row>
    <row r="2628" spans="1:22" ht="48" x14ac:dyDescent="0.2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3">
        <f t="shared" si="246"/>
        <v>112</v>
      </c>
      <c r="P2628" s="3">
        <f t="shared" si="247"/>
        <v>56</v>
      </c>
      <c r="Q2628" s="3" t="s">
        <v>8352</v>
      </c>
      <c r="R2628" s="3" t="s">
        <v>8388</v>
      </c>
      <c r="S2628" s="23">
        <f t="shared" si="248"/>
        <v>42128.628113425926</v>
      </c>
      <c r="T2628" s="23">
        <f t="shared" si="249"/>
        <v>42158.628113425926</v>
      </c>
      <c r="U2628" s="3">
        <f t="shared" si="250"/>
        <v>2015</v>
      </c>
      <c r="V2628" s="25">
        <f t="shared" si="251"/>
        <v>42128.628113425926</v>
      </c>
    </row>
    <row r="2629" spans="1:22" ht="48" x14ac:dyDescent="0.2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3">
        <f t="shared" si="246"/>
        <v>646.66999999999996</v>
      </c>
      <c r="P2629" s="3">
        <f t="shared" si="247"/>
        <v>21.56</v>
      </c>
      <c r="Q2629" s="3" t="s">
        <v>8352</v>
      </c>
      <c r="R2629" s="3" t="s">
        <v>8388</v>
      </c>
      <c r="S2629" s="23">
        <f t="shared" si="248"/>
        <v>42304.829409722224</v>
      </c>
      <c r="T2629" s="23">
        <f t="shared" si="249"/>
        <v>42334.871076388896</v>
      </c>
      <c r="U2629" s="3">
        <f t="shared" si="250"/>
        <v>2015</v>
      </c>
      <c r="V2629" s="25">
        <f t="shared" si="251"/>
        <v>42304.829409722224</v>
      </c>
    </row>
    <row r="2630" spans="1:22" ht="48" x14ac:dyDescent="0.2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3">
        <f t="shared" si="246"/>
        <v>110.37</v>
      </c>
      <c r="P2630" s="3">
        <f t="shared" si="247"/>
        <v>44.1</v>
      </c>
      <c r="Q2630" s="3" t="s">
        <v>8352</v>
      </c>
      <c r="R2630" s="3" t="s">
        <v>8388</v>
      </c>
      <c r="S2630" s="23">
        <f t="shared" si="248"/>
        <v>41953.966053240743</v>
      </c>
      <c r="T2630" s="23">
        <f t="shared" si="249"/>
        <v>41973.966053240743</v>
      </c>
      <c r="U2630" s="3">
        <f t="shared" si="250"/>
        <v>2014</v>
      </c>
      <c r="V2630" s="25">
        <f t="shared" si="251"/>
        <v>41953.966053240743</v>
      </c>
    </row>
    <row r="2631" spans="1:22" ht="32" x14ac:dyDescent="0.2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3">
        <f t="shared" si="246"/>
        <v>127.74</v>
      </c>
      <c r="P2631" s="3">
        <f t="shared" si="247"/>
        <v>63.87</v>
      </c>
      <c r="Q2631" s="3" t="s">
        <v>8352</v>
      </c>
      <c r="R2631" s="3" t="s">
        <v>8388</v>
      </c>
      <c r="S2631" s="23">
        <f t="shared" si="248"/>
        <v>42108.538449074069</v>
      </c>
      <c r="T2631" s="23">
        <f t="shared" si="249"/>
        <v>42138.538449074069</v>
      </c>
      <c r="U2631" s="3">
        <f t="shared" si="250"/>
        <v>2015</v>
      </c>
      <c r="V2631" s="25">
        <f t="shared" si="251"/>
        <v>42108.538449074069</v>
      </c>
    </row>
    <row r="2632" spans="1:22" ht="48" x14ac:dyDescent="0.2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3">
        <f t="shared" si="246"/>
        <v>157.9</v>
      </c>
      <c r="P2632" s="3">
        <f t="shared" si="247"/>
        <v>38.99</v>
      </c>
      <c r="Q2632" s="3" t="s">
        <v>8352</v>
      </c>
      <c r="R2632" s="3" t="s">
        <v>8388</v>
      </c>
      <c r="S2632" s="23">
        <f t="shared" si="248"/>
        <v>42524.105462962965</v>
      </c>
      <c r="T2632" s="23">
        <f t="shared" si="249"/>
        <v>42551.416666666672</v>
      </c>
      <c r="U2632" s="3">
        <f t="shared" si="250"/>
        <v>2016</v>
      </c>
      <c r="V2632" s="25">
        <f t="shared" si="251"/>
        <v>42524.105462962965</v>
      </c>
    </row>
    <row r="2633" spans="1:22" ht="48" x14ac:dyDescent="0.2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3">
        <f t="shared" si="246"/>
        <v>114.67</v>
      </c>
      <c r="P2633" s="3">
        <f t="shared" si="247"/>
        <v>80.19</v>
      </c>
      <c r="Q2633" s="3" t="s">
        <v>8352</v>
      </c>
      <c r="R2633" s="3" t="s">
        <v>8388</v>
      </c>
      <c r="S2633" s="23">
        <f t="shared" si="248"/>
        <v>42218.169293981482</v>
      </c>
      <c r="T2633" s="23">
        <f t="shared" si="249"/>
        <v>42246.169293981482</v>
      </c>
      <c r="U2633" s="3">
        <f t="shared" si="250"/>
        <v>2015</v>
      </c>
      <c r="V2633" s="25">
        <f t="shared" si="251"/>
        <v>42218.169293981482</v>
      </c>
    </row>
    <row r="2634" spans="1:22" ht="48" x14ac:dyDescent="0.2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3">
        <f t="shared" si="246"/>
        <v>137.01</v>
      </c>
      <c r="P2634" s="3">
        <f t="shared" si="247"/>
        <v>34.9</v>
      </c>
      <c r="Q2634" s="3" t="s">
        <v>8352</v>
      </c>
      <c r="R2634" s="3" t="s">
        <v>8388</v>
      </c>
      <c r="S2634" s="23">
        <f t="shared" si="248"/>
        <v>42494.061793981484</v>
      </c>
      <c r="T2634" s="23">
        <f t="shared" si="249"/>
        <v>42519.061793981484</v>
      </c>
      <c r="U2634" s="3">
        <f t="shared" si="250"/>
        <v>2016</v>
      </c>
      <c r="V2634" s="25">
        <f t="shared" si="251"/>
        <v>42494.061793981484</v>
      </c>
    </row>
    <row r="2635" spans="1:22" ht="48" x14ac:dyDescent="0.2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3">
        <f t="shared" si="246"/>
        <v>354.62</v>
      </c>
      <c r="P2635" s="3">
        <f t="shared" si="247"/>
        <v>89.1</v>
      </c>
      <c r="Q2635" s="3" t="s">
        <v>8352</v>
      </c>
      <c r="R2635" s="3" t="s">
        <v>8388</v>
      </c>
      <c r="S2635" s="23">
        <f t="shared" si="248"/>
        <v>41667.823287037041</v>
      </c>
      <c r="T2635" s="23">
        <f t="shared" si="249"/>
        <v>41697.958333333336</v>
      </c>
      <c r="U2635" s="3">
        <f t="shared" si="250"/>
        <v>2014</v>
      </c>
      <c r="V2635" s="25">
        <f t="shared" si="251"/>
        <v>41667.823287037041</v>
      </c>
    </row>
    <row r="2636" spans="1:22" ht="48" x14ac:dyDescent="0.2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3">
        <f t="shared" si="246"/>
        <v>106.02</v>
      </c>
      <c r="P2636" s="3">
        <f t="shared" si="247"/>
        <v>39.44</v>
      </c>
      <c r="Q2636" s="3" t="s">
        <v>8352</v>
      </c>
      <c r="R2636" s="3" t="s">
        <v>8388</v>
      </c>
      <c r="S2636" s="23">
        <f t="shared" si="248"/>
        <v>42612.656493055561</v>
      </c>
      <c r="T2636" s="23">
        <f t="shared" si="249"/>
        <v>42642.656493055561</v>
      </c>
      <c r="U2636" s="3">
        <f t="shared" si="250"/>
        <v>2016</v>
      </c>
      <c r="V2636" s="25">
        <f t="shared" si="251"/>
        <v>42612.656493055561</v>
      </c>
    </row>
    <row r="2637" spans="1:22" ht="48" x14ac:dyDescent="0.2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3">
        <f t="shared" si="246"/>
        <v>100</v>
      </c>
      <c r="P2637" s="3">
        <f t="shared" si="247"/>
        <v>136.9</v>
      </c>
      <c r="Q2637" s="3" t="s">
        <v>8352</v>
      </c>
      <c r="R2637" s="3" t="s">
        <v>8388</v>
      </c>
      <c r="S2637" s="23">
        <f t="shared" si="248"/>
        <v>42037.950937500005</v>
      </c>
      <c r="T2637" s="23">
        <f t="shared" si="249"/>
        <v>42072.909270833334</v>
      </c>
      <c r="U2637" s="3">
        <f t="shared" si="250"/>
        <v>2015</v>
      </c>
      <c r="V2637" s="25">
        <f t="shared" si="251"/>
        <v>42037.950937500005</v>
      </c>
    </row>
    <row r="2638" spans="1:22" ht="64" x14ac:dyDescent="0.2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3">
        <f t="shared" si="246"/>
        <v>187.3</v>
      </c>
      <c r="P2638" s="3">
        <f t="shared" si="247"/>
        <v>37.46</v>
      </c>
      <c r="Q2638" s="3" t="s">
        <v>8352</v>
      </c>
      <c r="R2638" s="3" t="s">
        <v>8388</v>
      </c>
      <c r="S2638" s="23">
        <f t="shared" si="248"/>
        <v>42636.614745370374</v>
      </c>
      <c r="T2638" s="23">
        <f t="shared" si="249"/>
        <v>42659.041666666672</v>
      </c>
      <c r="U2638" s="3">
        <f t="shared" si="250"/>
        <v>2016</v>
      </c>
      <c r="V2638" s="25">
        <f t="shared" si="251"/>
        <v>42636.614745370374</v>
      </c>
    </row>
    <row r="2639" spans="1:22" ht="32" x14ac:dyDescent="0.2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3">
        <f t="shared" si="246"/>
        <v>166.2</v>
      </c>
      <c r="P2639" s="3">
        <f t="shared" si="247"/>
        <v>31.96</v>
      </c>
      <c r="Q2639" s="3" t="s">
        <v>8352</v>
      </c>
      <c r="R2639" s="3" t="s">
        <v>8388</v>
      </c>
      <c r="S2639" s="23">
        <f t="shared" si="248"/>
        <v>42639.549479166672</v>
      </c>
      <c r="T2639" s="23">
        <f t="shared" si="249"/>
        <v>42655.549479166672</v>
      </c>
      <c r="U2639" s="3">
        <f t="shared" si="250"/>
        <v>2016</v>
      </c>
      <c r="V2639" s="25">
        <f t="shared" si="251"/>
        <v>42639.549479166672</v>
      </c>
    </row>
    <row r="2640" spans="1:22" ht="48" x14ac:dyDescent="0.2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3">
        <f t="shared" si="246"/>
        <v>101.73</v>
      </c>
      <c r="P2640" s="3">
        <f t="shared" si="247"/>
        <v>25.21</v>
      </c>
      <c r="Q2640" s="3" t="s">
        <v>8352</v>
      </c>
      <c r="R2640" s="3" t="s">
        <v>8388</v>
      </c>
      <c r="S2640" s="23">
        <f t="shared" si="248"/>
        <v>41989.913136574076</v>
      </c>
      <c r="T2640" s="23">
        <f t="shared" si="249"/>
        <v>42019.913136574076</v>
      </c>
      <c r="U2640" s="3">
        <f t="shared" si="250"/>
        <v>2014</v>
      </c>
      <c r="V2640" s="25">
        <f t="shared" si="251"/>
        <v>41989.913136574076</v>
      </c>
    </row>
    <row r="2641" spans="1:22" ht="48" x14ac:dyDescent="0.2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3">
        <f t="shared" si="246"/>
        <v>164</v>
      </c>
      <c r="P2641" s="3">
        <f t="shared" si="247"/>
        <v>10.039999999999999</v>
      </c>
      <c r="Q2641" s="3" t="s">
        <v>8352</v>
      </c>
      <c r="R2641" s="3" t="s">
        <v>8388</v>
      </c>
      <c r="S2641" s="23">
        <f t="shared" si="248"/>
        <v>42024.86513888889</v>
      </c>
      <c r="T2641" s="23">
        <f t="shared" si="249"/>
        <v>42054.86513888889</v>
      </c>
      <c r="U2641" s="3">
        <f t="shared" si="250"/>
        <v>2015</v>
      </c>
      <c r="V2641" s="25">
        <f t="shared" si="251"/>
        <v>42024.86513888889</v>
      </c>
    </row>
    <row r="2642" spans="1:22" ht="64" x14ac:dyDescent="0.2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3">
        <f t="shared" si="246"/>
        <v>105.67</v>
      </c>
      <c r="P2642" s="3">
        <f t="shared" si="247"/>
        <v>45.94</v>
      </c>
      <c r="Q2642" s="3" t="s">
        <v>8352</v>
      </c>
      <c r="R2642" s="3" t="s">
        <v>8388</v>
      </c>
      <c r="S2642" s="23">
        <f t="shared" si="248"/>
        <v>42103.160578703704</v>
      </c>
      <c r="T2642" s="23">
        <f t="shared" si="249"/>
        <v>42163.160578703704</v>
      </c>
      <c r="U2642" s="3">
        <f t="shared" si="250"/>
        <v>2015</v>
      </c>
      <c r="V2642" s="25">
        <f t="shared" si="251"/>
        <v>42103.160578703704</v>
      </c>
    </row>
    <row r="2643" spans="1:22" ht="32" x14ac:dyDescent="0.2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3">
        <f t="shared" si="246"/>
        <v>1</v>
      </c>
      <c r="P2643" s="3">
        <f t="shared" si="247"/>
        <v>15</v>
      </c>
      <c r="Q2643" s="3" t="s">
        <v>8352</v>
      </c>
      <c r="R2643" s="3" t="s">
        <v>8388</v>
      </c>
      <c r="S2643" s="23">
        <f t="shared" si="248"/>
        <v>41880.827118055553</v>
      </c>
      <c r="T2643" s="23">
        <f t="shared" si="249"/>
        <v>41897.839583333334</v>
      </c>
      <c r="U2643" s="3">
        <f t="shared" si="250"/>
        <v>2014</v>
      </c>
      <c r="V2643" s="25">
        <f t="shared" si="251"/>
        <v>41880.827118055553</v>
      </c>
    </row>
    <row r="2644" spans="1:22" ht="64" x14ac:dyDescent="0.2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3">
        <f t="shared" si="246"/>
        <v>0</v>
      </c>
      <c r="P2644" s="3" t="e">
        <f t="shared" si="247"/>
        <v>#DIV/0!</v>
      </c>
      <c r="Q2644" s="3" t="s">
        <v>8352</v>
      </c>
      <c r="R2644" s="3" t="s">
        <v>8388</v>
      </c>
      <c r="S2644" s="23">
        <f t="shared" si="248"/>
        <v>42536.246620370366</v>
      </c>
      <c r="T2644" s="23">
        <f t="shared" si="249"/>
        <v>42566.289583333331</v>
      </c>
      <c r="U2644" s="3">
        <f t="shared" si="250"/>
        <v>2016</v>
      </c>
      <c r="V2644" s="25">
        <f t="shared" si="251"/>
        <v>42536.246620370366</v>
      </c>
    </row>
    <row r="2645" spans="1:22" ht="64" x14ac:dyDescent="0.2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3">
        <f t="shared" si="246"/>
        <v>33.56</v>
      </c>
      <c r="P2645" s="3">
        <f t="shared" si="247"/>
        <v>223.58</v>
      </c>
      <c r="Q2645" s="3" t="s">
        <v>8352</v>
      </c>
      <c r="R2645" s="3" t="s">
        <v>8388</v>
      </c>
      <c r="S2645" s="23">
        <f t="shared" si="248"/>
        <v>42689.582349537035</v>
      </c>
      <c r="T2645" s="23">
        <f t="shared" si="249"/>
        <v>42725.332638888889</v>
      </c>
      <c r="U2645" s="3">
        <f t="shared" si="250"/>
        <v>2016</v>
      </c>
      <c r="V2645" s="25">
        <f t="shared" si="251"/>
        <v>42689.582349537035</v>
      </c>
    </row>
    <row r="2646" spans="1:22" ht="48" x14ac:dyDescent="0.2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3">
        <f t="shared" si="246"/>
        <v>2.0499999999999998</v>
      </c>
      <c r="P2646" s="3">
        <f t="shared" si="247"/>
        <v>39.479999999999997</v>
      </c>
      <c r="Q2646" s="3" t="s">
        <v>8352</v>
      </c>
      <c r="R2646" s="3" t="s">
        <v>8388</v>
      </c>
      <c r="S2646" s="23">
        <f t="shared" si="248"/>
        <v>42774.792071759264</v>
      </c>
      <c r="T2646" s="23">
        <f t="shared" si="249"/>
        <v>42804.792071759264</v>
      </c>
      <c r="U2646" s="3">
        <f t="shared" si="250"/>
        <v>2017</v>
      </c>
      <c r="V2646" s="25">
        <f t="shared" si="251"/>
        <v>42774.792071759264</v>
      </c>
    </row>
    <row r="2647" spans="1:22" ht="48" x14ac:dyDescent="0.2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3">
        <f t="shared" si="246"/>
        <v>10.5</v>
      </c>
      <c r="P2647" s="3">
        <f t="shared" si="247"/>
        <v>91.3</v>
      </c>
      <c r="Q2647" s="3" t="s">
        <v>8352</v>
      </c>
      <c r="R2647" s="3" t="s">
        <v>8388</v>
      </c>
      <c r="S2647" s="23">
        <f t="shared" si="248"/>
        <v>41921.842627314814</v>
      </c>
      <c r="T2647" s="23">
        <f t="shared" si="249"/>
        <v>41951.884293981479</v>
      </c>
      <c r="U2647" s="3">
        <f t="shared" si="250"/>
        <v>2014</v>
      </c>
      <c r="V2647" s="25">
        <f t="shared" si="251"/>
        <v>41921.842627314814</v>
      </c>
    </row>
    <row r="2648" spans="1:22" ht="48" x14ac:dyDescent="0.2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3">
        <f t="shared" si="246"/>
        <v>8.42</v>
      </c>
      <c r="P2648" s="3">
        <f t="shared" si="247"/>
        <v>78.67</v>
      </c>
      <c r="Q2648" s="3" t="s">
        <v>8352</v>
      </c>
      <c r="R2648" s="3" t="s">
        <v>8388</v>
      </c>
      <c r="S2648" s="23">
        <f t="shared" si="248"/>
        <v>42226.313298611116</v>
      </c>
      <c r="T2648" s="23">
        <f t="shared" si="249"/>
        <v>42256.313298611116</v>
      </c>
      <c r="U2648" s="3">
        <f t="shared" si="250"/>
        <v>2015</v>
      </c>
      <c r="V2648" s="25">
        <f t="shared" si="251"/>
        <v>42226.313298611116</v>
      </c>
    </row>
    <row r="2649" spans="1:22" ht="48" x14ac:dyDescent="0.2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3">
        <f t="shared" si="246"/>
        <v>1.44</v>
      </c>
      <c r="P2649" s="3">
        <f t="shared" si="247"/>
        <v>12</v>
      </c>
      <c r="Q2649" s="3" t="s">
        <v>8352</v>
      </c>
      <c r="R2649" s="3" t="s">
        <v>8388</v>
      </c>
      <c r="S2649" s="23">
        <f t="shared" si="248"/>
        <v>42200.261793981481</v>
      </c>
      <c r="T2649" s="23">
        <f t="shared" si="249"/>
        <v>42230.261793981481</v>
      </c>
      <c r="U2649" s="3">
        <f t="shared" si="250"/>
        <v>2015</v>
      </c>
      <c r="V2649" s="25">
        <f t="shared" si="251"/>
        <v>42200.261793981481</v>
      </c>
    </row>
    <row r="2650" spans="1:22" ht="64" x14ac:dyDescent="0.2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3">
        <f t="shared" si="246"/>
        <v>0.88</v>
      </c>
      <c r="P2650" s="3">
        <f t="shared" si="247"/>
        <v>17.670000000000002</v>
      </c>
      <c r="Q2650" s="3" t="s">
        <v>8352</v>
      </c>
      <c r="R2650" s="3" t="s">
        <v>8388</v>
      </c>
      <c r="S2650" s="23">
        <f t="shared" si="248"/>
        <v>42408.714814814812</v>
      </c>
      <c r="T2650" s="23">
        <f t="shared" si="249"/>
        <v>42438.714814814812</v>
      </c>
      <c r="U2650" s="3">
        <f t="shared" si="250"/>
        <v>2016</v>
      </c>
      <c r="V2650" s="25">
        <f t="shared" si="251"/>
        <v>42408.714814814812</v>
      </c>
    </row>
    <row r="2651" spans="1:22" ht="32" x14ac:dyDescent="0.2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3">
        <f t="shared" si="246"/>
        <v>0.1</v>
      </c>
      <c r="P2651" s="3">
        <f t="shared" si="247"/>
        <v>41.33</v>
      </c>
      <c r="Q2651" s="3" t="s">
        <v>8352</v>
      </c>
      <c r="R2651" s="3" t="s">
        <v>8388</v>
      </c>
      <c r="S2651" s="23">
        <f t="shared" si="248"/>
        <v>42341.99700231482</v>
      </c>
      <c r="T2651" s="23">
        <f t="shared" si="249"/>
        <v>42401.99700231482</v>
      </c>
      <c r="U2651" s="3">
        <f t="shared" si="250"/>
        <v>2015</v>
      </c>
      <c r="V2651" s="25">
        <f t="shared" si="251"/>
        <v>42341.99700231482</v>
      </c>
    </row>
    <row r="2652" spans="1:22" ht="64" x14ac:dyDescent="0.2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3">
        <f t="shared" si="246"/>
        <v>0.6</v>
      </c>
      <c r="P2652" s="3">
        <f t="shared" si="247"/>
        <v>71.599999999999994</v>
      </c>
      <c r="Q2652" s="3" t="s">
        <v>8352</v>
      </c>
      <c r="R2652" s="3" t="s">
        <v>8388</v>
      </c>
      <c r="S2652" s="23">
        <f t="shared" si="248"/>
        <v>42695.624340277776</v>
      </c>
      <c r="T2652" s="23">
        <f t="shared" si="249"/>
        <v>42725.624340277776</v>
      </c>
      <c r="U2652" s="3">
        <f t="shared" si="250"/>
        <v>2016</v>
      </c>
      <c r="V2652" s="25">
        <f t="shared" si="251"/>
        <v>42695.624340277776</v>
      </c>
    </row>
    <row r="2653" spans="1:22" ht="48" x14ac:dyDescent="0.2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3">
        <f t="shared" si="246"/>
        <v>1.87</v>
      </c>
      <c r="P2653" s="3">
        <f t="shared" si="247"/>
        <v>307.82</v>
      </c>
      <c r="Q2653" s="3" t="s">
        <v>8352</v>
      </c>
      <c r="R2653" s="3" t="s">
        <v>8388</v>
      </c>
      <c r="S2653" s="23">
        <f t="shared" si="248"/>
        <v>42327.805659722217</v>
      </c>
      <c r="T2653" s="23">
        <f t="shared" si="249"/>
        <v>42355.805659722217</v>
      </c>
      <c r="U2653" s="3">
        <f t="shared" si="250"/>
        <v>2015</v>
      </c>
      <c r="V2653" s="25">
        <f t="shared" si="251"/>
        <v>42327.805659722217</v>
      </c>
    </row>
    <row r="2654" spans="1:22" ht="48" x14ac:dyDescent="0.2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3">
        <f t="shared" si="246"/>
        <v>0.89</v>
      </c>
      <c r="P2654" s="3">
        <f t="shared" si="247"/>
        <v>80.45</v>
      </c>
      <c r="Q2654" s="3" t="s">
        <v>8352</v>
      </c>
      <c r="R2654" s="3" t="s">
        <v>8388</v>
      </c>
      <c r="S2654" s="23">
        <f t="shared" si="248"/>
        <v>41953.158854166672</v>
      </c>
      <c r="T2654" s="23">
        <f t="shared" si="249"/>
        <v>41983.158854166672</v>
      </c>
      <c r="U2654" s="3">
        <f t="shared" si="250"/>
        <v>2014</v>
      </c>
      <c r="V2654" s="25">
        <f t="shared" si="251"/>
        <v>41953.158854166672</v>
      </c>
    </row>
    <row r="2655" spans="1:22" ht="48" x14ac:dyDescent="0.2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3">
        <f t="shared" si="246"/>
        <v>11.52</v>
      </c>
      <c r="P2655" s="3">
        <f t="shared" si="247"/>
        <v>83.94</v>
      </c>
      <c r="Q2655" s="3" t="s">
        <v>8352</v>
      </c>
      <c r="R2655" s="3" t="s">
        <v>8388</v>
      </c>
      <c r="S2655" s="23">
        <f t="shared" si="248"/>
        <v>41771.651932870373</v>
      </c>
      <c r="T2655" s="23">
        <f t="shared" si="249"/>
        <v>41803.166666666664</v>
      </c>
      <c r="U2655" s="3">
        <f t="shared" si="250"/>
        <v>2014</v>
      </c>
      <c r="V2655" s="25">
        <f t="shared" si="251"/>
        <v>41771.651932870373</v>
      </c>
    </row>
    <row r="2656" spans="1:22" ht="48" x14ac:dyDescent="0.2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3">
        <f t="shared" si="246"/>
        <v>0.05</v>
      </c>
      <c r="P2656" s="3">
        <f t="shared" si="247"/>
        <v>8.5</v>
      </c>
      <c r="Q2656" s="3" t="s">
        <v>8352</v>
      </c>
      <c r="R2656" s="3" t="s">
        <v>8388</v>
      </c>
      <c r="S2656" s="23">
        <f t="shared" si="248"/>
        <v>42055.600995370376</v>
      </c>
      <c r="T2656" s="23">
        <f t="shared" si="249"/>
        <v>42115.559328703705</v>
      </c>
      <c r="U2656" s="3">
        <f t="shared" si="250"/>
        <v>2015</v>
      </c>
      <c r="V2656" s="25">
        <f t="shared" si="251"/>
        <v>42055.600995370376</v>
      </c>
    </row>
    <row r="2657" spans="1:22" ht="18" x14ac:dyDescent="0.2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3">
        <f t="shared" si="246"/>
        <v>21.03</v>
      </c>
      <c r="P2657" s="3">
        <f t="shared" si="247"/>
        <v>73.37</v>
      </c>
      <c r="Q2657" s="3" t="s">
        <v>8352</v>
      </c>
      <c r="R2657" s="3" t="s">
        <v>8388</v>
      </c>
      <c r="S2657" s="23">
        <f t="shared" si="248"/>
        <v>42381.866284722222</v>
      </c>
      <c r="T2657" s="23">
        <f t="shared" si="249"/>
        <v>42409.833333333328</v>
      </c>
      <c r="U2657" s="3">
        <f t="shared" si="250"/>
        <v>2016</v>
      </c>
      <c r="V2657" s="25">
        <f t="shared" si="251"/>
        <v>42381.866284722222</v>
      </c>
    </row>
    <row r="2658" spans="1:22" ht="32" x14ac:dyDescent="0.2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3">
        <f t="shared" si="246"/>
        <v>11.44</v>
      </c>
      <c r="P2658" s="3">
        <f t="shared" si="247"/>
        <v>112.86</v>
      </c>
      <c r="Q2658" s="3" t="s">
        <v>8352</v>
      </c>
      <c r="R2658" s="3" t="s">
        <v>8388</v>
      </c>
      <c r="S2658" s="23">
        <f t="shared" si="248"/>
        <v>42767.688518518517</v>
      </c>
      <c r="T2658" s="23">
        <f t="shared" si="249"/>
        <v>42806.791666666672</v>
      </c>
      <c r="U2658" s="3">
        <f t="shared" si="250"/>
        <v>2017</v>
      </c>
      <c r="V2658" s="25">
        <f t="shared" si="251"/>
        <v>42767.688518518517</v>
      </c>
    </row>
    <row r="2659" spans="1:22" ht="48" x14ac:dyDescent="0.2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3">
        <f t="shared" si="246"/>
        <v>18.739999999999998</v>
      </c>
      <c r="P2659" s="3">
        <f t="shared" si="247"/>
        <v>95.28</v>
      </c>
      <c r="Q2659" s="3" t="s">
        <v>8352</v>
      </c>
      <c r="R2659" s="3" t="s">
        <v>8388</v>
      </c>
      <c r="S2659" s="23">
        <f t="shared" si="248"/>
        <v>42551.928854166668</v>
      </c>
      <c r="T2659" s="23">
        <f t="shared" si="249"/>
        <v>42585.0625</v>
      </c>
      <c r="U2659" s="3">
        <f t="shared" si="250"/>
        <v>2016</v>
      </c>
      <c r="V2659" s="25">
        <f t="shared" si="251"/>
        <v>42551.928854166668</v>
      </c>
    </row>
    <row r="2660" spans="1:22" ht="48" x14ac:dyDescent="0.2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3">
        <f t="shared" si="246"/>
        <v>0.09</v>
      </c>
      <c r="P2660" s="3">
        <f t="shared" si="247"/>
        <v>22.75</v>
      </c>
      <c r="Q2660" s="3" t="s">
        <v>8352</v>
      </c>
      <c r="R2660" s="3" t="s">
        <v>8388</v>
      </c>
      <c r="S2660" s="23">
        <f t="shared" si="248"/>
        <v>42551.884189814817</v>
      </c>
      <c r="T2660" s="23">
        <f t="shared" si="249"/>
        <v>42581.884189814817</v>
      </c>
      <c r="U2660" s="3">
        <f t="shared" si="250"/>
        <v>2016</v>
      </c>
      <c r="V2660" s="25">
        <f t="shared" si="251"/>
        <v>42551.884189814817</v>
      </c>
    </row>
    <row r="2661" spans="1:22" ht="18" x14ac:dyDescent="0.2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3">
        <f t="shared" si="246"/>
        <v>2.72</v>
      </c>
      <c r="P2661" s="3">
        <f t="shared" si="247"/>
        <v>133.30000000000001</v>
      </c>
      <c r="Q2661" s="3" t="s">
        <v>8352</v>
      </c>
      <c r="R2661" s="3" t="s">
        <v>8388</v>
      </c>
      <c r="S2661" s="23">
        <f t="shared" si="248"/>
        <v>42082.069560185191</v>
      </c>
      <c r="T2661" s="23">
        <f t="shared" si="249"/>
        <v>42112.069560185191</v>
      </c>
      <c r="U2661" s="3">
        <f t="shared" si="250"/>
        <v>2015</v>
      </c>
      <c r="V2661" s="25">
        <f t="shared" si="251"/>
        <v>42082.069560185191</v>
      </c>
    </row>
    <row r="2662" spans="1:22" ht="64" x14ac:dyDescent="0.2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3">
        <f t="shared" si="246"/>
        <v>0.1</v>
      </c>
      <c r="P2662" s="3">
        <f t="shared" si="247"/>
        <v>3.8</v>
      </c>
      <c r="Q2662" s="3" t="s">
        <v>8352</v>
      </c>
      <c r="R2662" s="3" t="s">
        <v>8388</v>
      </c>
      <c r="S2662" s="23">
        <f t="shared" si="248"/>
        <v>42272.713171296295</v>
      </c>
      <c r="T2662" s="23">
        <f t="shared" si="249"/>
        <v>42332.754837962959</v>
      </c>
      <c r="U2662" s="3">
        <f t="shared" si="250"/>
        <v>2015</v>
      </c>
      <c r="V2662" s="25">
        <f t="shared" si="251"/>
        <v>42272.713171296295</v>
      </c>
    </row>
    <row r="2663" spans="1:22" ht="48" x14ac:dyDescent="0.2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3">
        <f t="shared" si="246"/>
        <v>102.9</v>
      </c>
      <c r="P2663" s="3">
        <f t="shared" si="247"/>
        <v>85.75</v>
      </c>
      <c r="Q2663" s="3" t="s">
        <v>8352</v>
      </c>
      <c r="R2663" s="3" t="s">
        <v>8388</v>
      </c>
      <c r="S2663" s="23">
        <f t="shared" si="248"/>
        <v>41542.958449074074</v>
      </c>
      <c r="T2663" s="23">
        <f t="shared" si="249"/>
        <v>41572.958449074074</v>
      </c>
      <c r="U2663" s="3">
        <f t="shared" si="250"/>
        <v>2013</v>
      </c>
      <c r="V2663" s="25">
        <f t="shared" si="251"/>
        <v>41542.958449074074</v>
      </c>
    </row>
    <row r="2664" spans="1:22" ht="48" x14ac:dyDescent="0.2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3">
        <f t="shared" si="246"/>
        <v>106.8</v>
      </c>
      <c r="P2664" s="3">
        <f t="shared" si="247"/>
        <v>267</v>
      </c>
      <c r="Q2664" s="3" t="s">
        <v>8352</v>
      </c>
      <c r="R2664" s="3" t="s">
        <v>8389</v>
      </c>
      <c r="S2664" s="23">
        <f t="shared" si="248"/>
        <v>42207.746678240743</v>
      </c>
      <c r="T2664" s="23">
        <f t="shared" si="249"/>
        <v>42237.746678240743</v>
      </c>
      <c r="U2664" s="3">
        <f t="shared" si="250"/>
        <v>2015</v>
      </c>
      <c r="V2664" s="25">
        <f t="shared" si="251"/>
        <v>42207.746678240743</v>
      </c>
    </row>
    <row r="2665" spans="1:22" ht="48" x14ac:dyDescent="0.2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3">
        <f t="shared" si="246"/>
        <v>104.6</v>
      </c>
      <c r="P2665" s="3">
        <f t="shared" si="247"/>
        <v>373.56</v>
      </c>
      <c r="Q2665" s="3" t="s">
        <v>8352</v>
      </c>
      <c r="R2665" s="3" t="s">
        <v>8389</v>
      </c>
      <c r="S2665" s="23">
        <f t="shared" si="248"/>
        <v>42222.622766203705</v>
      </c>
      <c r="T2665" s="23">
        <f t="shared" si="249"/>
        <v>42251.625</v>
      </c>
      <c r="U2665" s="3">
        <f t="shared" si="250"/>
        <v>2015</v>
      </c>
      <c r="V2665" s="25">
        <f t="shared" si="251"/>
        <v>42222.622766203705</v>
      </c>
    </row>
    <row r="2666" spans="1:22" ht="48" x14ac:dyDescent="0.2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3">
        <f t="shared" si="246"/>
        <v>103.43</v>
      </c>
      <c r="P2666" s="3">
        <f t="shared" si="247"/>
        <v>174.04</v>
      </c>
      <c r="Q2666" s="3" t="s">
        <v>8352</v>
      </c>
      <c r="R2666" s="3" t="s">
        <v>8389</v>
      </c>
      <c r="S2666" s="23">
        <f t="shared" si="248"/>
        <v>42313.02542824074</v>
      </c>
      <c r="T2666" s="23">
        <f t="shared" si="249"/>
        <v>42347.290972222225</v>
      </c>
      <c r="U2666" s="3">
        <f t="shared" si="250"/>
        <v>2015</v>
      </c>
      <c r="V2666" s="25">
        <f t="shared" si="251"/>
        <v>42313.02542824074</v>
      </c>
    </row>
    <row r="2667" spans="1:22" ht="48" x14ac:dyDescent="0.2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3">
        <f t="shared" si="246"/>
        <v>123.14</v>
      </c>
      <c r="P2667" s="3">
        <f t="shared" si="247"/>
        <v>93.7</v>
      </c>
      <c r="Q2667" s="3" t="s">
        <v>8352</v>
      </c>
      <c r="R2667" s="3" t="s">
        <v>8389</v>
      </c>
      <c r="S2667" s="23">
        <f t="shared" si="248"/>
        <v>42083.895532407405</v>
      </c>
      <c r="T2667" s="23">
        <f t="shared" si="249"/>
        <v>42128.895532407405</v>
      </c>
      <c r="U2667" s="3">
        <f t="shared" si="250"/>
        <v>2015</v>
      </c>
      <c r="V2667" s="25">
        <f t="shared" si="251"/>
        <v>42083.895532407405</v>
      </c>
    </row>
    <row r="2668" spans="1:22" ht="48" x14ac:dyDescent="0.2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3">
        <f t="shared" si="246"/>
        <v>159.30000000000001</v>
      </c>
      <c r="P2668" s="3">
        <f t="shared" si="247"/>
        <v>77.33</v>
      </c>
      <c r="Q2668" s="3" t="s">
        <v>8352</v>
      </c>
      <c r="R2668" s="3" t="s">
        <v>8389</v>
      </c>
      <c r="S2668" s="23">
        <f t="shared" si="248"/>
        <v>42235.764340277776</v>
      </c>
      <c r="T2668" s="23">
        <f t="shared" si="249"/>
        <v>42272.875</v>
      </c>
      <c r="U2668" s="3">
        <f t="shared" si="250"/>
        <v>2015</v>
      </c>
      <c r="V2668" s="25">
        <f t="shared" si="251"/>
        <v>42235.764340277776</v>
      </c>
    </row>
    <row r="2669" spans="1:22" ht="64" x14ac:dyDescent="0.2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3">
        <f t="shared" si="246"/>
        <v>110.67</v>
      </c>
      <c r="P2669" s="3">
        <f t="shared" si="247"/>
        <v>92.22</v>
      </c>
      <c r="Q2669" s="3" t="s">
        <v>8352</v>
      </c>
      <c r="R2669" s="3" t="s">
        <v>8389</v>
      </c>
      <c r="S2669" s="23">
        <f t="shared" si="248"/>
        <v>42380.926111111112</v>
      </c>
      <c r="T2669" s="23">
        <f t="shared" si="249"/>
        <v>42410.926111111112</v>
      </c>
      <c r="U2669" s="3">
        <f t="shared" si="250"/>
        <v>2016</v>
      </c>
      <c r="V2669" s="25">
        <f t="shared" si="251"/>
        <v>42380.926111111112</v>
      </c>
    </row>
    <row r="2670" spans="1:22" ht="32" x14ac:dyDescent="0.2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3">
        <f t="shared" si="246"/>
        <v>170.7</v>
      </c>
      <c r="P2670" s="3">
        <f t="shared" si="247"/>
        <v>60.96</v>
      </c>
      <c r="Q2670" s="3" t="s">
        <v>8352</v>
      </c>
      <c r="R2670" s="3" t="s">
        <v>8389</v>
      </c>
      <c r="S2670" s="23">
        <f t="shared" si="248"/>
        <v>42275.588715277772</v>
      </c>
      <c r="T2670" s="23">
        <f t="shared" si="249"/>
        <v>42317.60555555555</v>
      </c>
      <c r="U2670" s="3">
        <f t="shared" si="250"/>
        <v>2015</v>
      </c>
      <c r="V2670" s="25">
        <f t="shared" si="251"/>
        <v>42275.588715277772</v>
      </c>
    </row>
    <row r="2671" spans="1:22" ht="48" x14ac:dyDescent="0.2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3">
        <f t="shared" si="246"/>
        <v>125.13</v>
      </c>
      <c r="P2671" s="3">
        <f t="shared" si="247"/>
        <v>91</v>
      </c>
      <c r="Q2671" s="3" t="s">
        <v>8352</v>
      </c>
      <c r="R2671" s="3" t="s">
        <v>8389</v>
      </c>
      <c r="S2671" s="23">
        <f t="shared" si="248"/>
        <v>42319.035833333335</v>
      </c>
      <c r="T2671" s="23">
        <f t="shared" si="249"/>
        <v>42379.035833333335</v>
      </c>
      <c r="U2671" s="3">
        <f t="shared" si="250"/>
        <v>2015</v>
      </c>
      <c r="V2671" s="25">
        <f t="shared" si="251"/>
        <v>42319.035833333335</v>
      </c>
    </row>
    <row r="2672" spans="1:22" ht="48" x14ac:dyDescent="0.2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3">
        <f t="shared" si="246"/>
        <v>6.42</v>
      </c>
      <c r="P2672" s="3">
        <f t="shared" si="247"/>
        <v>41.58</v>
      </c>
      <c r="Q2672" s="3" t="s">
        <v>8352</v>
      </c>
      <c r="R2672" s="3" t="s">
        <v>8389</v>
      </c>
      <c r="S2672" s="23">
        <f t="shared" si="248"/>
        <v>41821.020601851851</v>
      </c>
      <c r="T2672" s="23">
        <f t="shared" si="249"/>
        <v>41849.020601851851</v>
      </c>
      <c r="U2672" s="3">
        <f t="shared" si="250"/>
        <v>2014</v>
      </c>
      <c r="V2672" s="25">
        <f t="shared" si="251"/>
        <v>41821.020601851851</v>
      </c>
    </row>
    <row r="2673" spans="1:22" ht="48" x14ac:dyDescent="0.2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3">
        <f t="shared" si="246"/>
        <v>11.34</v>
      </c>
      <c r="P2673" s="3">
        <f t="shared" si="247"/>
        <v>33.76</v>
      </c>
      <c r="Q2673" s="3" t="s">
        <v>8352</v>
      </c>
      <c r="R2673" s="3" t="s">
        <v>8389</v>
      </c>
      <c r="S2673" s="23">
        <f t="shared" si="248"/>
        <v>41962.749027777783</v>
      </c>
      <c r="T2673" s="23">
        <f t="shared" si="249"/>
        <v>41992.818055555559</v>
      </c>
      <c r="U2673" s="3">
        <f t="shared" si="250"/>
        <v>2014</v>
      </c>
      <c r="V2673" s="25">
        <f t="shared" si="251"/>
        <v>41962.749027777783</v>
      </c>
    </row>
    <row r="2674" spans="1:22" ht="64" x14ac:dyDescent="0.2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3">
        <f t="shared" si="246"/>
        <v>33.19</v>
      </c>
      <c r="P2674" s="3">
        <f t="shared" si="247"/>
        <v>70.62</v>
      </c>
      <c r="Q2674" s="3" t="s">
        <v>8352</v>
      </c>
      <c r="R2674" s="3" t="s">
        <v>8389</v>
      </c>
      <c r="S2674" s="23">
        <f t="shared" si="248"/>
        <v>42344.884143518517</v>
      </c>
      <c r="T2674" s="23">
        <f t="shared" si="249"/>
        <v>42366.25</v>
      </c>
      <c r="U2674" s="3">
        <f t="shared" si="250"/>
        <v>2015</v>
      </c>
      <c r="V2674" s="25">
        <f t="shared" si="251"/>
        <v>42344.884143518517</v>
      </c>
    </row>
    <row r="2675" spans="1:22" ht="64" x14ac:dyDescent="0.2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3">
        <f t="shared" si="246"/>
        <v>27.58</v>
      </c>
      <c r="P2675" s="3">
        <f t="shared" si="247"/>
        <v>167.15</v>
      </c>
      <c r="Q2675" s="3" t="s">
        <v>8352</v>
      </c>
      <c r="R2675" s="3" t="s">
        <v>8389</v>
      </c>
      <c r="S2675" s="23">
        <f t="shared" si="248"/>
        <v>41912.541655092595</v>
      </c>
      <c r="T2675" s="23">
        <f t="shared" si="249"/>
        <v>41941.947916666664</v>
      </c>
      <c r="U2675" s="3">
        <f t="shared" si="250"/>
        <v>2014</v>
      </c>
      <c r="V2675" s="25">
        <f t="shared" si="251"/>
        <v>41912.541655092595</v>
      </c>
    </row>
    <row r="2676" spans="1:22" ht="64" x14ac:dyDescent="0.2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3">
        <f t="shared" si="246"/>
        <v>62.84</v>
      </c>
      <c r="P2676" s="3">
        <f t="shared" si="247"/>
        <v>128.62</v>
      </c>
      <c r="Q2676" s="3" t="s">
        <v>8352</v>
      </c>
      <c r="R2676" s="3" t="s">
        <v>8389</v>
      </c>
      <c r="S2676" s="23">
        <f t="shared" si="248"/>
        <v>42529.632754629631</v>
      </c>
      <c r="T2676" s="23">
        <f t="shared" si="249"/>
        <v>42556.207638888889</v>
      </c>
      <c r="U2676" s="3">
        <f t="shared" si="250"/>
        <v>2016</v>
      </c>
      <c r="V2676" s="25">
        <f t="shared" si="251"/>
        <v>42529.632754629631</v>
      </c>
    </row>
    <row r="2677" spans="1:22" ht="64" x14ac:dyDescent="0.2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3">
        <f t="shared" si="246"/>
        <v>7.59</v>
      </c>
      <c r="P2677" s="3">
        <f t="shared" si="247"/>
        <v>65.41</v>
      </c>
      <c r="Q2677" s="3" t="s">
        <v>8352</v>
      </c>
      <c r="R2677" s="3" t="s">
        <v>8389</v>
      </c>
      <c r="S2677" s="23">
        <f t="shared" si="248"/>
        <v>41923.857511574075</v>
      </c>
      <c r="T2677" s="23">
        <f t="shared" si="249"/>
        <v>41953.899178240739</v>
      </c>
      <c r="U2677" s="3">
        <f t="shared" si="250"/>
        <v>2014</v>
      </c>
      <c r="V2677" s="25">
        <f t="shared" si="251"/>
        <v>41923.857511574075</v>
      </c>
    </row>
    <row r="2678" spans="1:22" ht="48" x14ac:dyDescent="0.2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3">
        <f t="shared" si="246"/>
        <v>50.38</v>
      </c>
      <c r="P2678" s="3">
        <f t="shared" si="247"/>
        <v>117.56</v>
      </c>
      <c r="Q2678" s="3" t="s">
        <v>8352</v>
      </c>
      <c r="R2678" s="3" t="s">
        <v>8389</v>
      </c>
      <c r="S2678" s="23">
        <f t="shared" si="248"/>
        <v>42482.624699074076</v>
      </c>
      <c r="T2678" s="23">
        <f t="shared" si="249"/>
        <v>42512.624699074076</v>
      </c>
      <c r="U2678" s="3">
        <f t="shared" si="250"/>
        <v>2016</v>
      </c>
      <c r="V2678" s="25">
        <f t="shared" si="251"/>
        <v>42482.624699074076</v>
      </c>
    </row>
    <row r="2679" spans="1:22" ht="48" x14ac:dyDescent="0.2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3">
        <f t="shared" si="246"/>
        <v>17.510000000000002</v>
      </c>
      <c r="P2679" s="3">
        <f t="shared" si="247"/>
        <v>126.48</v>
      </c>
      <c r="Q2679" s="3" t="s">
        <v>8352</v>
      </c>
      <c r="R2679" s="3" t="s">
        <v>8389</v>
      </c>
      <c r="S2679" s="23">
        <f t="shared" si="248"/>
        <v>41793.029432870368</v>
      </c>
      <c r="T2679" s="23">
        <f t="shared" si="249"/>
        <v>41823.029432870368</v>
      </c>
      <c r="U2679" s="3">
        <f t="shared" si="250"/>
        <v>2014</v>
      </c>
      <c r="V2679" s="25">
        <f t="shared" si="251"/>
        <v>41793.029432870368</v>
      </c>
    </row>
    <row r="2680" spans="1:22" ht="48" x14ac:dyDescent="0.2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3">
        <f t="shared" si="246"/>
        <v>0.01</v>
      </c>
      <c r="P2680" s="3">
        <f t="shared" si="247"/>
        <v>550</v>
      </c>
      <c r="Q2680" s="3" t="s">
        <v>8352</v>
      </c>
      <c r="R2680" s="3" t="s">
        <v>8389</v>
      </c>
      <c r="S2680" s="23">
        <f t="shared" si="248"/>
        <v>42241.798206018517</v>
      </c>
      <c r="T2680" s="23">
        <f t="shared" si="249"/>
        <v>42271.798206018517</v>
      </c>
      <c r="U2680" s="3">
        <f t="shared" si="250"/>
        <v>2015</v>
      </c>
      <c r="V2680" s="25">
        <f t="shared" si="251"/>
        <v>42241.798206018517</v>
      </c>
    </row>
    <row r="2681" spans="1:22" ht="64" x14ac:dyDescent="0.2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3">
        <f t="shared" si="246"/>
        <v>0.33</v>
      </c>
      <c r="P2681" s="3">
        <f t="shared" si="247"/>
        <v>44</v>
      </c>
      <c r="Q2681" s="3" t="s">
        <v>8352</v>
      </c>
      <c r="R2681" s="3" t="s">
        <v>8389</v>
      </c>
      <c r="S2681" s="23">
        <f t="shared" si="248"/>
        <v>42033.001087962963</v>
      </c>
      <c r="T2681" s="23">
        <f t="shared" si="249"/>
        <v>42063.001087962963</v>
      </c>
      <c r="U2681" s="3">
        <f t="shared" si="250"/>
        <v>2015</v>
      </c>
      <c r="V2681" s="25">
        <f t="shared" si="251"/>
        <v>42033.001087962963</v>
      </c>
    </row>
    <row r="2682" spans="1:22" ht="18" x14ac:dyDescent="0.2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3">
        <f t="shared" si="246"/>
        <v>0.86</v>
      </c>
      <c r="P2682" s="3">
        <f t="shared" si="247"/>
        <v>69</v>
      </c>
      <c r="Q2682" s="3" t="s">
        <v>8352</v>
      </c>
      <c r="R2682" s="3" t="s">
        <v>8389</v>
      </c>
      <c r="S2682" s="23">
        <f t="shared" si="248"/>
        <v>42436.211701388893</v>
      </c>
      <c r="T2682" s="23">
        <f t="shared" si="249"/>
        <v>42466.170034722221</v>
      </c>
      <c r="U2682" s="3">
        <f t="shared" si="250"/>
        <v>2016</v>
      </c>
      <c r="V2682" s="25">
        <f t="shared" si="251"/>
        <v>42436.211701388893</v>
      </c>
    </row>
    <row r="2683" spans="1:22" ht="48" x14ac:dyDescent="0.2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3">
        <f t="shared" si="246"/>
        <v>0.69</v>
      </c>
      <c r="P2683" s="3">
        <f t="shared" si="247"/>
        <v>27.5</v>
      </c>
      <c r="Q2683" s="3" t="s">
        <v>8352</v>
      </c>
      <c r="R2683" s="3" t="s">
        <v>8389</v>
      </c>
      <c r="S2683" s="23">
        <f t="shared" si="248"/>
        <v>41805.895254629628</v>
      </c>
      <c r="T2683" s="23">
        <f t="shared" si="249"/>
        <v>41830.895254629628</v>
      </c>
      <c r="U2683" s="3">
        <f t="shared" si="250"/>
        <v>2014</v>
      </c>
      <c r="V2683" s="25">
        <f t="shared" si="251"/>
        <v>41805.895254629628</v>
      </c>
    </row>
    <row r="2684" spans="1:22" ht="48" x14ac:dyDescent="0.2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3">
        <f t="shared" si="246"/>
        <v>28.3</v>
      </c>
      <c r="P2684" s="3">
        <f t="shared" si="247"/>
        <v>84.9</v>
      </c>
      <c r="Q2684" s="3" t="s">
        <v>8369</v>
      </c>
      <c r="R2684" s="3" t="s">
        <v>8370</v>
      </c>
      <c r="S2684" s="23">
        <f t="shared" si="248"/>
        <v>41932.871990740743</v>
      </c>
      <c r="T2684" s="23">
        <f t="shared" si="249"/>
        <v>41965.249305555553</v>
      </c>
      <c r="U2684" s="3">
        <f t="shared" si="250"/>
        <v>2014</v>
      </c>
      <c r="V2684" s="25">
        <f t="shared" si="251"/>
        <v>41932.871990740743</v>
      </c>
    </row>
    <row r="2685" spans="1:22" ht="48" x14ac:dyDescent="0.2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3">
        <f t="shared" si="246"/>
        <v>0.24</v>
      </c>
      <c r="P2685" s="3">
        <f t="shared" si="247"/>
        <v>12</v>
      </c>
      <c r="Q2685" s="3" t="s">
        <v>8369</v>
      </c>
      <c r="R2685" s="3" t="s">
        <v>8370</v>
      </c>
      <c r="S2685" s="23">
        <f t="shared" si="248"/>
        <v>42034.75509259259</v>
      </c>
      <c r="T2685" s="23">
        <f t="shared" si="249"/>
        <v>42064.75509259259</v>
      </c>
      <c r="U2685" s="3">
        <f t="shared" si="250"/>
        <v>2015</v>
      </c>
      <c r="V2685" s="25">
        <f t="shared" si="251"/>
        <v>42034.75509259259</v>
      </c>
    </row>
    <row r="2686" spans="1:22" ht="48" x14ac:dyDescent="0.2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3">
        <f t="shared" si="246"/>
        <v>1.1399999999999999</v>
      </c>
      <c r="P2686" s="3">
        <f t="shared" si="247"/>
        <v>200</v>
      </c>
      <c r="Q2686" s="3" t="s">
        <v>8369</v>
      </c>
      <c r="R2686" s="3" t="s">
        <v>8370</v>
      </c>
      <c r="S2686" s="23">
        <f t="shared" si="248"/>
        <v>41820.914641203701</v>
      </c>
      <c r="T2686" s="23">
        <f t="shared" si="249"/>
        <v>41860.914641203701</v>
      </c>
      <c r="U2686" s="3">
        <f t="shared" si="250"/>
        <v>2014</v>
      </c>
      <c r="V2686" s="25">
        <f t="shared" si="251"/>
        <v>41820.914641203701</v>
      </c>
    </row>
    <row r="2687" spans="1:22" ht="48" x14ac:dyDescent="0.2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3">
        <f t="shared" si="246"/>
        <v>0.02</v>
      </c>
      <c r="P2687" s="3">
        <f t="shared" si="247"/>
        <v>10</v>
      </c>
      <c r="Q2687" s="3" t="s">
        <v>8369</v>
      </c>
      <c r="R2687" s="3" t="s">
        <v>8370</v>
      </c>
      <c r="S2687" s="23">
        <f t="shared" si="248"/>
        <v>42061.69594907407</v>
      </c>
      <c r="T2687" s="23">
        <f t="shared" si="249"/>
        <v>42121.654282407413</v>
      </c>
      <c r="U2687" s="3">
        <f t="shared" si="250"/>
        <v>2015</v>
      </c>
      <c r="V2687" s="25">
        <f t="shared" si="251"/>
        <v>42061.69594907407</v>
      </c>
    </row>
    <row r="2688" spans="1:22" ht="48" x14ac:dyDescent="0.2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3">
        <f t="shared" si="246"/>
        <v>0</v>
      </c>
      <c r="P2688" s="3" t="e">
        <f t="shared" si="247"/>
        <v>#DIV/0!</v>
      </c>
      <c r="Q2688" s="3" t="s">
        <v>8369</v>
      </c>
      <c r="R2688" s="3" t="s">
        <v>8370</v>
      </c>
      <c r="S2688" s="23">
        <f t="shared" si="248"/>
        <v>41892.974803240737</v>
      </c>
      <c r="T2688" s="23">
        <f t="shared" si="249"/>
        <v>41912.974803240737</v>
      </c>
      <c r="U2688" s="3">
        <f t="shared" si="250"/>
        <v>2014</v>
      </c>
      <c r="V2688" s="25">
        <f t="shared" si="251"/>
        <v>41892.974803240737</v>
      </c>
    </row>
    <row r="2689" spans="1:22" ht="48" x14ac:dyDescent="0.2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3">
        <f t="shared" si="246"/>
        <v>0</v>
      </c>
      <c r="P2689" s="3" t="e">
        <f t="shared" si="247"/>
        <v>#DIV/0!</v>
      </c>
      <c r="Q2689" s="3" t="s">
        <v>8369</v>
      </c>
      <c r="R2689" s="3" t="s">
        <v>8370</v>
      </c>
      <c r="S2689" s="23">
        <f t="shared" si="248"/>
        <v>42154.64025462963</v>
      </c>
      <c r="T2689" s="23">
        <f t="shared" si="249"/>
        <v>42184.64025462963</v>
      </c>
      <c r="U2689" s="3">
        <f t="shared" si="250"/>
        <v>2015</v>
      </c>
      <c r="V2689" s="25">
        <f t="shared" si="251"/>
        <v>42154.64025462963</v>
      </c>
    </row>
    <row r="2690" spans="1:22" ht="32" x14ac:dyDescent="0.2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3">
        <f t="shared" si="246"/>
        <v>0.15</v>
      </c>
      <c r="P2690" s="3">
        <f t="shared" si="247"/>
        <v>5.29</v>
      </c>
      <c r="Q2690" s="3" t="s">
        <v>8369</v>
      </c>
      <c r="R2690" s="3" t="s">
        <v>8370</v>
      </c>
      <c r="S2690" s="23">
        <f t="shared" si="248"/>
        <v>42028.118865740747</v>
      </c>
      <c r="T2690" s="23">
        <f t="shared" si="249"/>
        <v>42059.125</v>
      </c>
      <c r="U2690" s="3">
        <f t="shared" si="250"/>
        <v>2015</v>
      </c>
      <c r="V2690" s="25">
        <f t="shared" si="251"/>
        <v>42028.118865740747</v>
      </c>
    </row>
    <row r="2691" spans="1:22" ht="48" x14ac:dyDescent="0.2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3">
        <f t="shared" ref="O2691:O2754" si="252">ROUND((E2691/D2691)*100,2)</f>
        <v>0</v>
      </c>
      <c r="P2691" s="3">
        <f t="shared" ref="P2691:P2754" si="253">ROUND(E2691/L2691,2)</f>
        <v>1</v>
      </c>
      <c r="Q2691" s="3" t="s">
        <v>8369</v>
      </c>
      <c r="R2691" s="3" t="s">
        <v>8370</v>
      </c>
      <c r="S2691" s="23">
        <f t="shared" ref="S2691:S2754" si="254">(((J2691/60)/60)/24)+DATE(1970,1,1)</f>
        <v>42551.961689814809</v>
      </c>
      <c r="T2691" s="23">
        <f t="shared" ref="T2691:T2754" si="255">(((I2691/60)/60)/24)+DATE(1970,1,1)</f>
        <v>42581.961689814809</v>
      </c>
      <c r="U2691" s="3">
        <f t="shared" ref="U2691:U2754" si="256">YEAR(S2691)</f>
        <v>2016</v>
      </c>
      <c r="V2691" s="25">
        <f t="shared" ref="V2691:V2754" si="257">S2691</f>
        <v>42551.961689814809</v>
      </c>
    </row>
    <row r="2692" spans="1:22" ht="64" x14ac:dyDescent="0.2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3">
        <f t="shared" si="252"/>
        <v>10.73</v>
      </c>
      <c r="P2692" s="3">
        <f t="shared" si="253"/>
        <v>72.760000000000005</v>
      </c>
      <c r="Q2692" s="3" t="s">
        <v>8369</v>
      </c>
      <c r="R2692" s="3" t="s">
        <v>8370</v>
      </c>
      <c r="S2692" s="23">
        <f t="shared" si="254"/>
        <v>42113.105046296296</v>
      </c>
      <c r="T2692" s="23">
        <f t="shared" si="255"/>
        <v>42158.105046296296</v>
      </c>
      <c r="U2692" s="3">
        <f t="shared" si="256"/>
        <v>2015</v>
      </c>
      <c r="V2692" s="25">
        <f t="shared" si="257"/>
        <v>42113.105046296296</v>
      </c>
    </row>
    <row r="2693" spans="1:22" ht="32" x14ac:dyDescent="0.2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3">
        <f t="shared" si="252"/>
        <v>0.05</v>
      </c>
      <c r="P2693" s="3">
        <f t="shared" si="253"/>
        <v>17.5</v>
      </c>
      <c r="Q2693" s="3" t="s">
        <v>8369</v>
      </c>
      <c r="R2693" s="3" t="s">
        <v>8370</v>
      </c>
      <c r="S2693" s="23">
        <f t="shared" si="254"/>
        <v>42089.724039351851</v>
      </c>
      <c r="T2693" s="23">
        <f t="shared" si="255"/>
        <v>42134.724039351851</v>
      </c>
      <c r="U2693" s="3">
        <f t="shared" si="256"/>
        <v>2015</v>
      </c>
      <c r="V2693" s="25">
        <f t="shared" si="257"/>
        <v>42089.724039351851</v>
      </c>
    </row>
    <row r="2694" spans="1:22" ht="48" x14ac:dyDescent="0.2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3">
        <f t="shared" si="252"/>
        <v>0.71</v>
      </c>
      <c r="P2694" s="3">
        <f t="shared" si="253"/>
        <v>25</v>
      </c>
      <c r="Q2694" s="3" t="s">
        <v>8369</v>
      </c>
      <c r="R2694" s="3" t="s">
        <v>8370</v>
      </c>
      <c r="S2694" s="23">
        <f t="shared" si="254"/>
        <v>42058.334027777775</v>
      </c>
      <c r="T2694" s="23">
        <f t="shared" si="255"/>
        <v>42088.292361111111</v>
      </c>
      <c r="U2694" s="3">
        <f t="shared" si="256"/>
        <v>2015</v>
      </c>
      <c r="V2694" s="25">
        <f t="shared" si="257"/>
        <v>42058.334027777775</v>
      </c>
    </row>
    <row r="2695" spans="1:22" ht="48" x14ac:dyDescent="0.2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3">
        <f t="shared" si="252"/>
        <v>0.8</v>
      </c>
      <c r="P2695" s="3">
        <f t="shared" si="253"/>
        <v>13.33</v>
      </c>
      <c r="Q2695" s="3" t="s">
        <v>8369</v>
      </c>
      <c r="R2695" s="3" t="s">
        <v>8370</v>
      </c>
      <c r="S2695" s="23">
        <f t="shared" si="254"/>
        <v>41834.138495370367</v>
      </c>
      <c r="T2695" s="23">
        <f t="shared" si="255"/>
        <v>41864.138495370367</v>
      </c>
      <c r="U2695" s="3">
        <f t="shared" si="256"/>
        <v>2014</v>
      </c>
      <c r="V2695" s="25">
        <f t="shared" si="257"/>
        <v>41834.138495370367</v>
      </c>
    </row>
    <row r="2696" spans="1:22" ht="64" x14ac:dyDescent="0.2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3">
        <f t="shared" si="252"/>
        <v>0</v>
      </c>
      <c r="P2696" s="3">
        <f t="shared" si="253"/>
        <v>1</v>
      </c>
      <c r="Q2696" s="3" t="s">
        <v>8369</v>
      </c>
      <c r="R2696" s="3" t="s">
        <v>8370</v>
      </c>
      <c r="S2696" s="23">
        <f t="shared" si="254"/>
        <v>41878.140497685185</v>
      </c>
      <c r="T2696" s="23">
        <f t="shared" si="255"/>
        <v>41908.140497685185</v>
      </c>
      <c r="U2696" s="3">
        <f t="shared" si="256"/>
        <v>2014</v>
      </c>
      <c r="V2696" s="25">
        <f t="shared" si="257"/>
        <v>41878.140497685185</v>
      </c>
    </row>
    <row r="2697" spans="1:22" ht="48" x14ac:dyDescent="0.2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3">
        <f t="shared" si="252"/>
        <v>0.47</v>
      </c>
      <c r="P2697" s="3">
        <f t="shared" si="253"/>
        <v>23.67</v>
      </c>
      <c r="Q2697" s="3" t="s">
        <v>8369</v>
      </c>
      <c r="R2697" s="3" t="s">
        <v>8370</v>
      </c>
      <c r="S2697" s="23">
        <f t="shared" si="254"/>
        <v>42048.181921296295</v>
      </c>
      <c r="T2697" s="23">
        <f t="shared" si="255"/>
        <v>42108.14025462963</v>
      </c>
      <c r="U2697" s="3">
        <f t="shared" si="256"/>
        <v>2015</v>
      </c>
      <c r="V2697" s="25">
        <f t="shared" si="257"/>
        <v>42048.181921296295</v>
      </c>
    </row>
    <row r="2698" spans="1:22" ht="64" x14ac:dyDescent="0.2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3">
        <f t="shared" si="252"/>
        <v>5.65</v>
      </c>
      <c r="P2698" s="3">
        <f t="shared" si="253"/>
        <v>89.21</v>
      </c>
      <c r="Q2698" s="3" t="s">
        <v>8369</v>
      </c>
      <c r="R2698" s="3" t="s">
        <v>8370</v>
      </c>
      <c r="S2698" s="23">
        <f t="shared" si="254"/>
        <v>41964.844444444447</v>
      </c>
      <c r="T2698" s="23">
        <f t="shared" si="255"/>
        <v>41998.844444444447</v>
      </c>
      <c r="U2698" s="3">
        <f t="shared" si="256"/>
        <v>2014</v>
      </c>
      <c r="V2698" s="25">
        <f t="shared" si="257"/>
        <v>41964.844444444447</v>
      </c>
    </row>
    <row r="2699" spans="1:22" ht="48" x14ac:dyDescent="0.2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3">
        <f t="shared" si="252"/>
        <v>26.35</v>
      </c>
      <c r="P2699" s="3">
        <f t="shared" si="253"/>
        <v>116.56</v>
      </c>
      <c r="Q2699" s="3" t="s">
        <v>8369</v>
      </c>
      <c r="R2699" s="3" t="s">
        <v>8370</v>
      </c>
      <c r="S2699" s="23">
        <f t="shared" si="254"/>
        <v>42187.940081018518</v>
      </c>
      <c r="T2699" s="23">
        <f t="shared" si="255"/>
        <v>42218.916666666672</v>
      </c>
      <c r="U2699" s="3">
        <f t="shared" si="256"/>
        <v>2015</v>
      </c>
      <c r="V2699" s="25">
        <f t="shared" si="257"/>
        <v>42187.940081018518</v>
      </c>
    </row>
    <row r="2700" spans="1:22" ht="48" x14ac:dyDescent="0.2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3">
        <f t="shared" si="252"/>
        <v>0.33</v>
      </c>
      <c r="P2700" s="3">
        <f t="shared" si="253"/>
        <v>13.01</v>
      </c>
      <c r="Q2700" s="3" t="s">
        <v>8369</v>
      </c>
      <c r="R2700" s="3" t="s">
        <v>8370</v>
      </c>
      <c r="S2700" s="23">
        <f t="shared" si="254"/>
        <v>41787.898240740738</v>
      </c>
      <c r="T2700" s="23">
        <f t="shared" si="255"/>
        <v>41817.898240740738</v>
      </c>
      <c r="U2700" s="3">
        <f t="shared" si="256"/>
        <v>2014</v>
      </c>
      <c r="V2700" s="25">
        <f t="shared" si="257"/>
        <v>41787.898240740738</v>
      </c>
    </row>
    <row r="2701" spans="1:22" ht="48" x14ac:dyDescent="0.2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3">
        <f t="shared" si="252"/>
        <v>0</v>
      </c>
      <c r="P2701" s="3" t="e">
        <f t="shared" si="253"/>
        <v>#DIV/0!</v>
      </c>
      <c r="Q2701" s="3" t="s">
        <v>8369</v>
      </c>
      <c r="R2701" s="3" t="s">
        <v>8370</v>
      </c>
      <c r="S2701" s="23">
        <f t="shared" si="254"/>
        <v>41829.896562499998</v>
      </c>
      <c r="T2701" s="23">
        <f t="shared" si="255"/>
        <v>41859.896562499998</v>
      </c>
      <c r="U2701" s="3">
        <f t="shared" si="256"/>
        <v>2014</v>
      </c>
      <c r="V2701" s="25">
        <f t="shared" si="257"/>
        <v>41829.896562499998</v>
      </c>
    </row>
    <row r="2702" spans="1:22" ht="48" x14ac:dyDescent="0.2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3">
        <f t="shared" si="252"/>
        <v>0.7</v>
      </c>
      <c r="P2702" s="3">
        <f t="shared" si="253"/>
        <v>17.5</v>
      </c>
      <c r="Q2702" s="3" t="s">
        <v>8369</v>
      </c>
      <c r="R2702" s="3" t="s">
        <v>8370</v>
      </c>
      <c r="S2702" s="23">
        <f t="shared" si="254"/>
        <v>41870.87467592593</v>
      </c>
      <c r="T2702" s="23">
        <f t="shared" si="255"/>
        <v>41900.87467592593</v>
      </c>
      <c r="U2702" s="3">
        <f t="shared" si="256"/>
        <v>2014</v>
      </c>
      <c r="V2702" s="25">
        <f t="shared" si="257"/>
        <v>41870.87467592593</v>
      </c>
    </row>
    <row r="2703" spans="1:22" ht="64" x14ac:dyDescent="0.2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3">
        <f t="shared" si="252"/>
        <v>46.18</v>
      </c>
      <c r="P2703" s="3">
        <f t="shared" si="253"/>
        <v>34.130000000000003</v>
      </c>
      <c r="Q2703" s="3" t="s">
        <v>8369</v>
      </c>
      <c r="R2703" s="3" t="s">
        <v>8370</v>
      </c>
      <c r="S2703" s="23">
        <f t="shared" si="254"/>
        <v>42801.774699074071</v>
      </c>
      <c r="T2703" s="23">
        <f t="shared" si="255"/>
        <v>42832.733032407406</v>
      </c>
      <c r="U2703" s="3">
        <f t="shared" si="256"/>
        <v>2017</v>
      </c>
      <c r="V2703" s="25">
        <f t="shared" si="257"/>
        <v>42801.774699074071</v>
      </c>
    </row>
    <row r="2704" spans="1:22" ht="48" x14ac:dyDescent="0.2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3">
        <f t="shared" si="252"/>
        <v>34.409999999999997</v>
      </c>
      <c r="P2704" s="3">
        <f t="shared" si="253"/>
        <v>132.35</v>
      </c>
      <c r="Q2704" s="3" t="s">
        <v>8350</v>
      </c>
      <c r="R2704" s="3" t="s">
        <v>8390</v>
      </c>
      <c r="S2704" s="23">
        <f t="shared" si="254"/>
        <v>42800.801817129628</v>
      </c>
      <c r="T2704" s="23">
        <f t="shared" si="255"/>
        <v>42830.760150462964</v>
      </c>
      <c r="U2704" s="3">
        <f t="shared" si="256"/>
        <v>2017</v>
      </c>
      <c r="V2704" s="25">
        <f t="shared" si="257"/>
        <v>42800.801817129628</v>
      </c>
    </row>
    <row r="2705" spans="1:22" ht="32" x14ac:dyDescent="0.2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3">
        <f t="shared" si="252"/>
        <v>103.75</v>
      </c>
      <c r="P2705" s="3">
        <f t="shared" si="253"/>
        <v>922.22</v>
      </c>
      <c r="Q2705" s="3" t="s">
        <v>8350</v>
      </c>
      <c r="R2705" s="3" t="s">
        <v>8390</v>
      </c>
      <c r="S2705" s="23">
        <f t="shared" si="254"/>
        <v>42756.690162037034</v>
      </c>
      <c r="T2705" s="23">
        <f t="shared" si="255"/>
        <v>42816.648495370369</v>
      </c>
      <c r="U2705" s="3">
        <f t="shared" si="256"/>
        <v>2017</v>
      </c>
      <c r="V2705" s="25">
        <f t="shared" si="257"/>
        <v>42756.690162037034</v>
      </c>
    </row>
    <row r="2706" spans="1:22" ht="48" x14ac:dyDescent="0.2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3">
        <f t="shared" si="252"/>
        <v>6.03</v>
      </c>
      <c r="P2706" s="3">
        <f t="shared" si="253"/>
        <v>163.57</v>
      </c>
      <c r="Q2706" s="3" t="s">
        <v>8350</v>
      </c>
      <c r="R2706" s="3" t="s">
        <v>8390</v>
      </c>
      <c r="S2706" s="23">
        <f t="shared" si="254"/>
        <v>42787.862430555557</v>
      </c>
      <c r="T2706" s="23">
        <f t="shared" si="255"/>
        <v>42830.820763888885</v>
      </c>
      <c r="U2706" s="3">
        <f t="shared" si="256"/>
        <v>2017</v>
      </c>
      <c r="V2706" s="25">
        <f t="shared" si="257"/>
        <v>42787.862430555557</v>
      </c>
    </row>
    <row r="2707" spans="1:22" ht="32" x14ac:dyDescent="0.2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3">
        <f t="shared" si="252"/>
        <v>10.54</v>
      </c>
      <c r="P2707" s="3">
        <f t="shared" si="253"/>
        <v>217.38</v>
      </c>
      <c r="Q2707" s="3" t="s">
        <v>8350</v>
      </c>
      <c r="R2707" s="3" t="s">
        <v>8390</v>
      </c>
      <c r="S2707" s="23">
        <f t="shared" si="254"/>
        <v>42773.916180555556</v>
      </c>
      <c r="T2707" s="23">
        <f t="shared" si="255"/>
        <v>42818.874513888892</v>
      </c>
      <c r="U2707" s="3">
        <f t="shared" si="256"/>
        <v>2017</v>
      </c>
      <c r="V2707" s="25">
        <f t="shared" si="257"/>
        <v>42773.916180555556</v>
      </c>
    </row>
    <row r="2708" spans="1:22" ht="48" x14ac:dyDescent="0.2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3">
        <f t="shared" si="252"/>
        <v>112.3</v>
      </c>
      <c r="P2708" s="3">
        <f t="shared" si="253"/>
        <v>149.44</v>
      </c>
      <c r="Q2708" s="3" t="s">
        <v>8350</v>
      </c>
      <c r="R2708" s="3" t="s">
        <v>8390</v>
      </c>
      <c r="S2708" s="23">
        <f t="shared" si="254"/>
        <v>41899.294942129629</v>
      </c>
      <c r="T2708" s="23">
        <f t="shared" si="255"/>
        <v>41928.290972222225</v>
      </c>
      <c r="U2708" s="3">
        <f t="shared" si="256"/>
        <v>2014</v>
      </c>
      <c r="V2708" s="25">
        <f t="shared" si="257"/>
        <v>41899.294942129629</v>
      </c>
    </row>
    <row r="2709" spans="1:22" ht="48" x14ac:dyDescent="0.2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3">
        <f t="shared" si="252"/>
        <v>350.84</v>
      </c>
      <c r="P2709" s="3">
        <f t="shared" si="253"/>
        <v>71.239999999999995</v>
      </c>
      <c r="Q2709" s="3" t="s">
        <v>8350</v>
      </c>
      <c r="R2709" s="3" t="s">
        <v>8390</v>
      </c>
      <c r="S2709" s="23">
        <f t="shared" si="254"/>
        <v>41391.782905092594</v>
      </c>
      <c r="T2709" s="23">
        <f t="shared" si="255"/>
        <v>41421.290972222225</v>
      </c>
      <c r="U2709" s="3">
        <f t="shared" si="256"/>
        <v>2013</v>
      </c>
      <c r="V2709" s="25">
        <f t="shared" si="257"/>
        <v>41391.782905092594</v>
      </c>
    </row>
    <row r="2710" spans="1:22" ht="48" x14ac:dyDescent="0.2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3">
        <f t="shared" si="252"/>
        <v>233.22</v>
      </c>
      <c r="P2710" s="3">
        <f t="shared" si="253"/>
        <v>44.46</v>
      </c>
      <c r="Q2710" s="3" t="s">
        <v>8350</v>
      </c>
      <c r="R2710" s="3" t="s">
        <v>8390</v>
      </c>
      <c r="S2710" s="23">
        <f t="shared" si="254"/>
        <v>42512.698217592595</v>
      </c>
      <c r="T2710" s="23">
        <f t="shared" si="255"/>
        <v>42572.698217592595</v>
      </c>
      <c r="U2710" s="3">
        <f t="shared" si="256"/>
        <v>2016</v>
      </c>
      <c r="V2710" s="25">
        <f t="shared" si="257"/>
        <v>42512.698217592595</v>
      </c>
    </row>
    <row r="2711" spans="1:22" ht="48" x14ac:dyDescent="0.2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3">
        <f t="shared" si="252"/>
        <v>101.61</v>
      </c>
      <c r="P2711" s="3">
        <f t="shared" si="253"/>
        <v>164.94</v>
      </c>
      <c r="Q2711" s="3" t="s">
        <v>8350</v>
      </c>
      <c r="R2711" s="3" t="s">
        <v>8390</v>
      </c>
      <c r="S2711" s="23">
        <f t="shared" si="254"/>
        <v>42612.149780092594</v>
      </c>
      <c r="T2711" s="23">
        <f t="shared" si="255"/>
        <v>42647.165972222225</v>
      </c>
      <c r="U2711" s="3">
        <f t="shared" si="256"/>
        <v>2016</v>
      </c>
      <c r="V2711" s="25">
        <f t="shared" si="257"/>
        <v>42612.149780092594</v>
      </c>
    </row>
    <row r="2712" spans="1:22" ht="32" x14ac:dyDescent="0.2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3">
        <f t="shared" si="252"/>
        <v>153.9</v>
      </c>
      <c r="P2712" s="3">
        <f t="shared" si="253"/>
        <v>84.87</v>
      </c>
      <c r="Q2712" s="3" t="s">
        <v>8350</v>
      </c>
      <c r="R2712" s="3" t="s">
        <v>8390</v>
      </c>
      <c r="S2712" s="23">
        <f t="shared" si="254"/>
        <v>41828.229490740741</v>
      </c>
      <c r="T2712" s="23">
        <f t="shared" si="255"/>
        <v>41860.083333333336</v>
      </c>
      <c r="U2712" s="3">
        <f t="shared" si="256"/>
        <v>2014</v>
      </c>
      <c r="V2712" s="25">
        <f t="shared" si="257"/>
        <v>41828.229490740741</v>
      </c>
    </row>
    <row r="2713" spans="1:22" ht="48" x14ac:dyDescent="0.2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3">
        <f t="shared" si="252"/>
        <v>100.72</v>
      </c>
      <c r="P2713" s="3">
        <f t="shared" si="253"/>
        <v>53.95</v>
      </c>
      <c r="Q2713" s="3" t="s">
        <v>8350</v>
      </c>
      <c r="R2713" s="3" t="s">
        <v>8390</v>
      </c>
      <c r="S2713" s="23">
        <f t="shared" si="254"/>
        <v>41780.745254629634</v>
      </c>
      <c r="T2713" s="23">
        <f t="shared" si="255"/>
        <v>41810.917361111111</v>
      </c>
      <c r="U2713" s="3">
        <f t="shared" si="256"/>
        <v>2014</v>
      </c>
      <c r="V2713" s="25">
        <f t="shared" si="257"/>
        <v>41780.745254629634</v>
      </c>
    </row>
    <row r="2714" spans="1:22" ht="48" x14ac:dyDescent="0.2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3">
        <f t="shared" si="252"/>
        <v>131.38</v>
      </c>
      <c r="P2714" s="3">
        <f t="shared" si="253"/>
        <v>50.53</v>
      </c>
      <c r="Q2714" s="3" t="s">
        <v>8350</v>
      </c>
      <c r="R2714" s="3" t="s">
        <v>8390</v>
      </c>
      <c r="S2714" s="23">
        <f t="shared" si="254"/>
        <v>41432.062037037038</v>
      </c>
      <c r="T2714" s="23">
        <f t="shared" si="255"/>
        <v>41468.75</v>
      </c>
      <c r="U2714" s="3">
        <f t="shared" si="256"/>
        <v>2013</v>
      </c>
      <c r="V2714" s="25">
        <f t="shared" si="257"/>
        <v>41432.062037037038</v>
      </c>
    </row>
    <row r="2715" spans="1:22" ht="48" x14ac:dyDescent="0.2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3">
        <f t="shared" si="252"/>
        <v>102.24</v>
      </c>
      <c r="P2715" s="3">
        <f t="shared" si="253"/>
        <v>108</v>
      </c>
      <c r="Q2715" s="3" t="s">
        <v>8350</v>
      </c>
      <c r="R2715" s="3" t="s">
        <v>8390</v>
      </c>
      <c r="S2715" s="23">
        <f t="shared" si="254"/>
        <v>42322.653749999998</v>
      </c>
      <c r="T2715" s="23">
        <f t="shared" si="255"/>
        <v>42362.653749999998</v>
      </c>
      <c r="U2715" s="3">
        <f t="shared" si="256"/>
        <v>2015</v>
      </c>
      <c r="V2715" s="25">
        <f t="shared" si="257"/>
        <v>42322.653749999998</v>
      </c>
    </row>
    <row r="2716" spans="1:22" ht="32" x14ac:dyDescent="0.2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3">
        <f t="shared" si="252"/>
        <v>116.36</v>
      </c>
      <c r="P2716" s="3">
        <f t="shared" si="253"/>
        <v>95.37</v>
      </c>
      <c r="Q2716" s="3" t="s">
        <v>8350</v>
      </c>
      <c r="R2716" s="3" t="s">
        <v>8390</v>
      </c>
      <c r="S2716" s="23">
        <f t="shared" si="254"/>
        <v>42629.655046296291</v>
      </c>
      <c r="T2716" s="23">
        <f t="shared" si="255"/>
        <v>42657.958333333328</v>
      </c>
      <c r="U2716" s="3">
        <f t="shared" si="256"/>
        <v>2016</v>
      </c>
      <c r="V2716" s="25">
        <f t="shared" si="257"/>
        <v>42629.655046296291</v>
      </c>
    </row>
    <row r="2717" spans="1:22" ht="48" x14ac:dyDescent="0.2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3">
        <f t="shared" si="252"/>
        <v>264.62</v>
      </c>
      <c r="P2717" s="3">
        <f t="shared" si="253"/>
        <v>57.63</v>
      </c>
      <c r="Q2717" s="3" t="s">
        <v>8350</v>
      </c>
      <c r="R2717" s="3" t="s">
        <v>8390</v>
      </c>
      <c r="S2717" s="23">
        <f t="shared" si="254"/>
        <v>42387.398472222223</v>
      </c>
      <c r="T2717" s="23">
        <f t="shared" si="255"/>
        <v>42421.398472222223</v>
      </c>
      <c r="U2717" s="3">
        <f t="shared" si="256"/>
        <v>2016</v>
      </c>
      <c r="V2717" s="25">
        <f t="shared" si="257"/>
        <v>42387.398472222223</v>
      </c>
    </row>
    <row r="2718" spans="1:22" ht="80" x14ac:dyDescent="0.2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3">
        <f t="shared" si="252"/>
        <v>119.98</v>
      </c>
      <c r="P2718" s="3">
        <f t="shared" si="253"/>
        <v>64.16</v>
      </c>
      <c r="Q2718" s="3" t="s">
        <v>8350</v>
      </c>
      <c r="R2718" s="3" t="s">
        <v>8390</v>
      </c>
      <c r="S2718" s="23">
        <f t="shared" si="254"/>
        <v>42255.333252314813</v>
      </c>
      <c r="T2718" s="23">
        <f t="shared" si="255"/>
        <v>42285.333252314813</v>
      </c>
      <c r="U2718" s="3">
        <f t="shared" si="256"/>
        <v>2015</v>
      </c>
      <c r="V2718" s="25">
        <f t="shared" si="257"/>
        <v>42255.333252314813</v>
      </c>
    </row>
    <row r="2719" spans="1:22" ht="48" x14ac:dyDescent="0.2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3">
        <f t="shared" si="252"/>
        <v>120.1</v>
      </c>
      <c r="P2719" s="3">
        <f t="shared" si="253"/>
        <v>92.39</v>
      </c>
      <c r="Q2719" s="3" t="s">
        <v>8350</v>
      </c>
      <c r="R2719" s="3" t="s">
        <v>8390</v>
      </c>
      <c r="S2719" s="23">
        <f t="shared" si="254"/>
        <v>41934.914918981485</v>
      </c>
      <c r="T2719" s="23">
        <f t="shared" si="255"/>
        <v>41979.956585648149</v>
      </c>
      <c r="U2719" s="3">
        <f t="shared" si="256"/>
        <v>2014</v>
      </c>
      <c r="V2719" s="25">
        <f t="shared" si="257"/>
        <v>41934.914918981485</v>
      </c>
    </row>
    <row r="2720" spans="1:22" ht="48" x14ac:dyDescent="0.2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3">
        <f t="shared" si="252"/>
        <v>103.58</v>
      </c>
      <c r="P2720" s="3">
        <f t="shared" si="253"/>
        <v>125.98</v>
      </c>
      <c r="Q2720" s="3" t="s">
        <v>8350</v>
      </c>
      <c r="R2720" s="3" t="s">
        <v>8390</v>
      </c>
      <c r="S2720" s="23">
        <f t="shared" si="254"/>
        <v>42465.596585648149</v>
      </c>
      <c r="T2720" s="23">
        <f t="shared" si="255"/>
        <v>42493.958333333328</v>
      </c>
      <c r="U2720" s="3">
        <f t="shared" si="256"/>
        <v>2016</v>
      </c>
      <c r="V2720" s="25">
        <f t="shared" si="257"/>
        <v>42465.596585648149</v>
      </c>
    </row>
    <row r="2721" spans="1:22" ht="64" x14ac:dyDescent="0.2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3">
        <f t="shared" si="252"/>
        <v>108.83</v>
      </c>
      <c r="P2721" s="3">
        <f t="shared" si="253"/>
        <v>94.64</v>
      </c>
      <c r="Q2721" s="3" t="s">
        <v>8350</v>
      </c>
      <c r="R2721" s="3" t="s">
        <v>8390</v>
      </c>
      <c r="S2721" s="23">
        <f t="shared" si="254"/>
        <v>42418.031180555554</v>
      </c>
      <c r="T2721" s="23">
        <f t="shared" si="255"/>
        <v>42477.989513888882</v>
      </c>
      <c r="U2721" s="3">
        <f t="shared" si="256"/>
        <v>2016</v>
      </c>
      <c r="V2721" s="25">
        <f t="shared" si="257"/>
        <v>42418.031180555554</v>
      </c>
    </row>
    <row r="2722" spans="1:22" ht="48" x14ac:dyDescent="0.2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3">
        <f t="shared" si="252"/>
        <v>118.12</v>
      </c>
      <c r="P2722" s="3">
        <f t="shared" si="253"/>
        <v>170.7</v>
      </c>
      <c r="Q2722" s="3" t="s">
        <v>8350</v>
      </c>
      <c r="R2722" s="3" t="s">
        <v>8390</v>
      </c>
      <c r="S2722" s="23">
        <f t="shared" si="254"/>
        <v>42655.465891203698</v>
      </c>
      <c r="T2722" s="23">
        <f t="shared" si="255"/>
        <v>42685.507557870369</v>
      </c>
      <c r="U2722" s="3">
        <f t="shared" si="256"/>
        <v>2016</v>
      </c>
      <c r="V2722" s="25">
        <f t="shared" si="257"/>
        <v>42655.465891203698</v>
      </c>
    </row>
    <row r="2723" spans="1:22" ht="48" x14ac:dyDescent="0.2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3">
        <f t="shared" si="252"/>
        <v>1462</v>
      </c>
      <c r="P2723" s="3">
        <f t="shared" si="253"/>
        <v>40.76</v>
      </c>
      <c r="Q2723" s="3" t="s">
        <v>8350</v>
      </c>
      <c r="R2723" s="3" t="s">
        <v>8390</v>
      </c>
      <c r="S2723" s="23">
        <f t="shared" si="254"/>
        <v>41493.543958333335</v>
      </c>
      <c r="T2723" s="23">
        <f t="shared" si="255"/>
        <v>41523.791666666664</v>
      </c>
      <c r="U2723" s="3">
        <f t="shared" si="256"/>
        <v>2013</v>
      </c>
      <c r="V2723" s="25">
        <f t="shared" si="257"/>
        <v>41493.543958333335</v>
      </c>
    </row>
    <row r="2724" spans="1:22" ht="48" x14ac:dyDescent="0.2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3">
        <f t="shared" si="252"/>
        <v>252.54</v>
      </c>
      <c r="P2724" s="3">
        <f t="shared" si="253"/>
        <v>68.25</v>
      </c>
      <c r="Q2724" s="3" t="s">
        <v>8352</v>
      </c>
      <c r="R2724" s="3" t="s">
        <v>8382</v>
      </c>
      <c r="S2724" s="23">
        <f t="shared" si="254"/>
        <v>42704.857094907406</v>
      </c>
      <c r="T2724" s="23">
        <f t="shared" si="255"/>
        <v>42764.857094907406</v>
      </c>
      <c r="U2724" s="3">
        <f t="shared" si="256"/>
        <v>2016</v>
      </c>
      <c r="V2724" s="25">
        <f t="shared" si="257"/>
        <v>42704.857094907406</v>
      </c>
    </row>
    <row r="2725" spans="1:22" ht="64" x14ac:dyDescent="0.2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3">
        <f t="shared" si="252"/>
        <v>140.05000000000001</v>
      </c>
      <c r="P2725" s="3">
        <f t="shared" si="253"/>
        <v>95.49</v>
      </c>
      <c r="Q2725" s="3" t="s">
        <v>8352</v>
      </c>
      <c r="R2725" s="3" t="s">
        <v>8382</v>
      </c>
      <c r="S2725" s="23">
        <f t="shared" si="254"/>
        <v>41944.83898148148</v>
      </c>
      <c r="T2725" s="23">
        <f t="shared" si="255"/>
        <v>42004.880648148144</v>
      </c>
      <c r="U2725" s="3">
        <f t="shared" si="256"/>
        <v>2014</v>
      </c>
      <c r="V2725" s="25">
        <f t="shared" si="257"/>
        <v>41944.83898148148</v>
      </c>
    </row>
    <row r="2726" spans="1:22" ht="48" x14ac:dyDescent="0.2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3">
        <f t="shared" si="252"/>
        <v>296.88</v>
      </c>
      <c r="P2726" s="3">
        <f t="shared" si="253"/>
        <v>7.19</v>
      </c>
      <c r="Q2726" s="3" t="s">
        <v>8352</v>
      </c>
      <c r="R2726" s="3" t="s">
        <v>8382</v>
      </c>
      <c r="S2726" s="23">
        <f t="shared" si="254"/>
        <v>42199.32707175926</v>
      </c>
      <c r="T2726" s="23">
        <f t="shared" si="255"/>
        <v>42231.32707175926</v>
      </c>
      <c r="U2726" s="3">
        <f t="shared" si="256"/>
        <v>2015</v>
      </c>
      <c r="V2726" s="25">
        <f t="shared" si="257"/>
        <v>42199.32707175926</v>
      </c>
    </row>
    <row r="2727" spans="1:22" ht="48" x14ac:dyDescent="0.2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3">
        <f t="shared" si="252"/>
        <v>144.54</v>
      </c>
      <c r="P2727" s="3">
        <f t="shared" si="253"/>
        <v>511.65</v>
      </c>
      <c r="Q2727" s="3" t="s">
        <v>8352</v>
      </c>
      <c r="R2727" s="3" t="s">
        <v>8382</v>
      </c>
      <c r="S2727" s="23">
        <f t="shared" si="254"/>
        <v>42745.744618055556</v>
      </c>
      <c r="T2727" s="23">
        <f t="shared" si="255"/>
        <v>42795.744618055556</v>
      </c>
      <c r="U2727" s="3">
        <f t="shared" si="256"/>
        <v>2017</v>
      </c>
      <c r="V2727" s="25">
        <f t="shared" si="257"/>
        <v>42745.744618055556</v>
      </c>
    </row>
    <row r="2728" spans="1:22" ht="18" x14ac:dyDescent="0.2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3">
        <f t="shared" si="252"/>
        <v>105.75</v>
      </c>
      <c r="P2728" s="3">
        <f t="shared" si="253"/>
        <v>261.75</v>
      </c>
      <c r="Q2728" s="3" t="s">
        <v>8352</v>
      </c>
      <c r="R2728" s="3" t="s">
        <v>8382</v>
      </c>
      <c r="S2728" s="23">
        <f t="shared" si="254"/>
        <v>42452.579988425925</v>
      </c>
      <c r="T2728" s="23">
        <f t="shared" si="255"/>
        <v>42482.579988425925</v>
      </c>
      <c r="U2728" s="3">
        <f t="shared" si="256"/>
        <v>2016</v>
      </c>
      <c r="V2728" s="25">
        <f t="shared" si="257"/>
        <v>42452.579988425925</v>
      </c>
    </row>
    <row r="2729" spans="1:22" ht="48" x14ac:dyDescent="0.2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3">
        <f t="shared" si="252"/>
        <v>493.21</v>
      </c>
      <c r="P2729" s="3">
        <f t="shared" si="253"/>
        <v>69.760000000000005</v>
      </c>
      <c r="Q2729" s="3" t="s">
        <v>8352</v>
      </c>
      <c r="R2729" s="3" t="s">
        <v>8382</v>
      </c>
      <c r="S2729" s="23">
        <f t="shared" si="254"/>
        <v>42198.676655092597</v>
      </c>
      <c r="T2729" s="23">
        <f t="shared" si="255"/>
        <v>42223.676655092597</v>
      </c>
      <c r="U2729" s="3">
        <f t="shared" si="256"/>
        <v>2015</v>
      </c>
      <c r="V2729" s="25">
        <f t="shared" si="257"/>
        <v>42198.676655092597</v>
      </c>
    </row>
    <row r="2730" spans="1:22" ht="32" x14ac:dyDescent="0.2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3">
        <f t="shared" si="252"/>
        <v>201.83</v>
      </c>
      <c r="P2730" s="3">
        <f t="shared" si="253"/>
        <v>77.23</v>
      </c>
      <c r="Q2730" s="3" t="s">
        <v>8352</v>
      </c>
      <c r="R2730" s="3" t="s">
        <v>8382</v>
      </c>
      <c r="S2730" s="23">
        <f t="shared" si="254"/>
        <v>42333.59993055556</v>
      </c>
      <c r="T2730" s="23">
        <f t="shared" si="255"/>
        <v>42368.59993055556</v>
      </c>
      <c r="U2730" s="3">
        <f t="shared" si="256"/>
        <v>2015</v>
      </c>
      <c r="V2730" s="25">
        <f t="shared" si="257"/>
        <v>42333.59993055556</v>
      </c>
    </row>
    <row r="2731" spans="1:22" ht="32" x14ac:dyDescent="0.2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3">
        <f t="shared" si="252"/>
        <v>104.44</v>
      </c>
      <c r="P2731" s="3">
        <f t="shared" si="253"/>
        <v>340.57</v>
      </c>
      <c r="Q2731" s="3" t="s">
        <v>8352</v>
      </c>
      <c r="R2731" s="3" t="s">
        <v>8382</v>
      </c>
      <c r="S2731" s="23">
        <f t="shared" si="254"/>
        <v>42095.240706018521</v>
      </c>
      <c r="T2731" s="23">
        <f t="shared" si="255"/>
        <v>42125.240706018521</v>
      </c>
      <c r="U2731" s="3">
        <f t="shared" si="256"/>
        <v>2015</v>
      </c>
      <c r="V2731" s="25">
        <f t="shared" si="257"/>
        <v>42095.240706018521</v>
      </c>
    </row>
    <row r="2732" spans="1:22" ht="48" x14ac:dyDescent="0.2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3">
        <f t="shared" si="252"/>
        <v>170.29</v>
      </c>
      <c r="P2732" s="3">
        <f t="shared" si="253"/>
        <v>67.42</v>
      </c>
      <c r="Q2732" s="3" t="s">
        <v>8352</v>
      </c>
      <c r="R2732" s="3" t="s">
        <v>8382</v>
      </c>
      <c r="S2732" s="23">
        <f t="shared" si="254"/>
        <v>41351.541377314818</v>
      </c>
      <c r="T2732" s="23">
        <f t="shared" si="255"/>
        <v>41386.541377314818</v>
      </c>
      <c r="U2732" s="3">
        <f t="shared" si="256"/>
        <v>2013</v>
      </c>
      <c r="V2732" s="25">
        <f t="shared" si="257"/>
        <v>41351.541377314818</v>
      </c>
    </row>
    <row r="2733" spans="1:22" ht="64" x14ac:dyDescent="0.2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3">
        <f t="shared" si="252"/>
        <v>104.3</v>
      </c>
      <c r="P2733" s="3">
        <f t="shared" si="253"/>
        <v>845.7</v>
      </c>
      <c r="Q2733" s="3" t="s">
        <v>8352</v>
      </c>
      <c r="R2733" s="3" t="s">
        <v>8382</v>
      </c>
      <c r="S2733" s="23">
        <f t="shared" si="254"/>
        <v>41872.525717592594</v>
      </c>
      <c r="T2733" s="23">
        <f t="shared" si="255"/>
        <v>41930.166666666664</v>
      </c>
      <c r="U2733" s="3">
        <f t="shared" si="256"/>
        <v>2014</v>
      </c>
      <c r="V2733" s="25">
        <f t="shared" si="257"/>
        <v>41872.525717592594</v>
      </c>
    </row>
    <row r="2734" spans="1:22" ht="48" x14ac:dyDescent="0.2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3">
        <f t="shared" si="252"/>
        <v>118.25</v>
      </c>
      <c r="P2734" s="3">
        <f t="shared" si="253"/>
        <v>97.19</v>
      </c>
      <c r="Q2734" s="3" t="s">
        <v>8352</v>
      </c>
      <c r="R2734" s="3" t="s">
        <v>8382</v>
      </c>
      <c r="S2734" s="23">
        <f t="shared" si="254"/>
        <v>41389.808194444442</v>
      </c>
      <c r="T2734" s="23">
        <f t="shared" si="255"/>
        <v>41422</v>
      </c>
      <c r="U2734" s="3">
        <f t="shared" si="256"/>
        <v>2013</v>
      </c>
      <c r="V2734" s="25">
        <f t="shared" si="257"/>
        <v>41389.808194444442</v>
      </c>
    </row>
    <row r="2735" spans="1:22" ht="64" x14ac:dyDescent="0.2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3">
        <f t="shared" si="252"/>
        <v>107.54</v>
      </c>
      <c r="P2735" s="3">
        <f t="shared" si="253"/>
        <v>451.84</v>
      </c>
      <c r="Q2735" s="3" t="s">
        <v>8352</v>
      </c>
      <c r="R2735" s="3" t="s">
        <v>8382</v>
      </c>
      <c r="S2735" s="23">
        <f t="shared" si="254"/>
        <v>42044.272847222222</v>
      </c>
      <c r="T2735" s="23">
        <f t="shared" si="255"/>
        <v>42104.231180555551</v>
      </c>
      <c r="U2735" s="3">
        <f t="shared" si="256"/>
        <v>2015</v>
      </c>
      <c r="V2735" s="25">
        <f t="shared" si="257"/>
        <v>42044.272847222222</v>
      </c>
    </row>
    <row r="2736" spans="1:22" ht="64" x14ac:dyDescent="0.2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3">
        <f t="shared" si="252"/>
        <v>2260300</v>
      </c>
      <c r="P2736" s="3">
        <f t="shared" si="253"/>
        <v>138.66999999999999</v>
      </c>
      <c r="Q2736" s="3" t="s">
        <v>8352</v>
      </c>
      <c r="R2736" s="3" t="s">
        <v>8382</v>
      </c>
      <c r="S2736" s="23">
        <f t="shared" si="254"/>
        <v>42626.668888888889</v>
      </c>
      <c r="T2736" s="23">
        <f t="shared" si="255"/>
        <v>42656.915972222225</v>
      </c>
      <c r="U2736" s="3">
        <f t="shared" si="256"/>
        <v>2016</v>
      </c>
      <c r="V2736" s="25">
        <f t="shared" si="257"/>
        <v>42626.668888888889</v>
      </c>
    </row>
    <row r="2737" spans="1:22" ht="48" x14ac:dyDescent="0.2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3">
        <f t="shared" si="252"/>
        <v>978.13</v>
      </c>
      <c r="P2737" s="3">
        <f t="shared" si="253"/>
        <v>21.64</v>
      </c>
      <c r="Q2737" s="3" t="s">
        <v>8352</v>
      </c>
      <c r="R2737" s="3" t="s">
        <v>8382</v>
      </c>
      <c r="S2737" s="23">
        <f t="shared" si="254"/>
        <v>41316.120949074073</v>
      </c>
      <c r="T2737" s="23">
        <f t="shared" si="255"/>
        <v>41346.833333333336</v>
      </c>
      <c r="U2737" s="3">
        <f t="shared" si="256"/>
        <v>2013</v>
      </c>
      <c r="V2737" s="25">
        <f t="shared" si="257"/>
        <v>41316.120949074073</v>
      </c>
    </row>
    <row r="2738" spans="1:22" ht="64" x14ac:dyDescent="0.2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3">
        <f t="shared" si="252"/>
        <v>122.9</v>
      </c>
      <c r="P2738" s="3">
        <f t="shared" si="253"/>
        <v>169.52</v>
      </c>
      <c r="Q2738" s="3" t="s">
        <v>8352</v>
      </c>
      <c r="R2738" s="3" t="s">
        <v>8382</v>
      </c>
      <c r="S2738" s="23">
        <f t="shared" si="254"/>
        <v>41722.666354166664</v>
      </c>
      <c r="T2738" s="23">
        <f t="shared" si="255"/>
        <v>41752.666354166664</v>
      </c>
      <c r="U2738" s="3">
        <f t="shared" si="256"/>
        <v>2014</v>
      </c>
      <c r="V2738" s="25">
        <f t="shared" si="257"/>
        <v>41722.666354166664</v>
      </c>
    </row>
    <row r="2739" spans="1:22" ht="48" x14ac:dyDescent="0.2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3">
        <f t="shared" si="252"/>
        <v>246.06</v>
      </c>
      <c r="P2739" s="3">
        <f t="shared" si="253"/>
        <v>161.88</v>
      </c>
      <c r="Q2739" s="3" t="s">
        <v>8352</v>
      </c>
      <c r="R2739" s="3" t="s">
        <v>8382</v>
      </c>
      <c r="S2739" s="23">
        <f t="shared" si="254"/>
        <v>41611.917673611111</v>
      </c>
      <c r="T2739" s="23">
        <f t="shared" si="255"/>
        <v>41654.791666666664</v>
      </c>
      <c r="U2739" s="3">
        <f t="shared" si="256"/>
        <v>2013</v>
      </c>
      <c r="V2739" s="25">
        <f t="shared" si="257"/>
        <v>41611.917673611111</v>
      </c>
    </row>
    <row r="2740" spans="1:22" ht="48" x14ac:dyDescent="0.2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3">
        <f t="shared" si="252"/>
        <v>147.94</v>
      </c>
      <c r="P2740" s="3">
        <f t="shared" si="253"/>
        <v>493.13</v>
      </c>
      <c r="Q2740" s="3" t="s">
        <v>8352</v>
      </c>
      <c r="R2740" s="3" t="s">
        <v>8382</v>
      </c>
      <c r="S2740" s="23">
        <f t="shared" si="254"/>
        <v>42620.143564814818</v>
      </c>
      <c r="T2740" s="23">
        <f t="shared" si="255"/>
        <v>42680.143564814818</v>
      </c>
      <c r="U2740" s="3">
        <f t="shared" si="256"/>
        <v>2016</v>
      </c>
      <c r="V2740" s="25">
        <f t="shared" si="257"/>
        <v>42620.143564814818</v>
      </c>
    </row>
    <row r="2741" spans="1:22" ht="48" x14ac:dyDescent="0.2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3">
        <f t="shared" si="252"/>
        <v>384.09</v>
      </c>
      <c r="P2741" s="3">
        <f t="shared" si="253"/>
        <v>22.12</v>
      </c>
      <c r="Q2741" s="3" t="s">
        <v>8352</v>
      </c>
      <c r="R2741" s="3" t="s">
        <v>8382</v>
      </c>
      <c r="S2741" s="23">
        <f t="shared" si="254"/>
        <v>41719.887928240743</v>
      </c>
      <c r="T2741" s="23">
        <f t="shared" si="255"/>
        <v>41764.887928240743</v>
      </c>
      <c r="U2741" s="3">
        <f t="shared" si="256"/>
        <v>2014</v>
      </c>
      <c r="V2741" s="25">
        <f t="shared" si="257"/>
        <v>41719.887928240743</v>
      </c>
    </row>
    <row r="2742" spans="1:22" ht="48" x14ac:dyDescent="0.2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3">
        <f t="shared" si="252"/>
        <v>103.33</v>
      </c>
      <c r="P2742" s="3">
        <f t="shared" si="253"/>
        <v>18.239999999999998</v>
      </c>
      <c r="Q2742" s="3" t="s">
        <v>8352</v>
      </c>
      <c r="R2742" s="3" t="s">
        <v>8382</v>
      </c>
      <c r="S2742" s="23">
        <f t="shared" si="254"/>
        <v>42045.031851851847</v>
      </c>
      <c r="T2742" s="23">
        <f t="shared" si="255"/>
        <v>42074.99018518519</v>
      </c>
      <c r="U2742" s="3">
        <f t="shared" si="256"/>
        <v>2015</v>
      </c>
      <c r="V2742" s="25">
        <f t="shared" si="257"/>
        <v>42045.031851851847</v>
      </c>
    </row>
    <row r="2743" spans="1:22" ht="32" x14ac:dyDescent="0.2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3">
        <f t="shared" si="252"/>
        <v>0.44</v>
      </c>
      <c r="P2743" s="3">
        <f t="shared" si="253"/>
        <v>8.75</v>
      </c>
      <c r="Q2743" s="3" t="s">
        <v>8352</v>
      </c>
      <c r="R2743" s="3" t="s">
        <v>8382</v>
      </c>
      <c r="S2743" s="23">
        <f t="shared" si="254"/>
        <v>41911.657430555555</v>
      </c>
      <c r="T2743" s="23">
        <f t="shared" si="255"/>
        <v>41932.088194444441</v>
      </c>
      <c r="U2743" s="3">
        <f t="shared" si="256"/>
        <v>2014</v>
      </c>
      <c r="V2743" s="25">
        <f t="shared" si="257"/>
        <v>41911.657430555555</v>
      </c>
    </row>
    <row r="2744" spans="1:22" ht="48" x14ac:dyDescent="0.2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3">
        <f t="shared" si="252"/>
        <v>29.24</v>
      </c>
      <c r="P2744" s="3">
        <f t="shared" si="253"/>
        <v>40.61</v>
      </c>
      <c r="Q2744" s="3" t="s">
        <v>8355</v>
      </c>
      <c r="R2744" s="3" t="s">
        <v>8391</v>
      </c>
      <c r="S2744" s="23">
        <f t="shared" si="254"/>
        <v>41030.719756944447</v>
      </c>
      <c r="T2744" s="23">
        <f t="shared" si="255"/>
        <v>41044.719756944447</v>
      </c>
      <c r="U2744" s="3">
        <f t="shared" si="256"/>
        <v>2012</v>
      </c>
      <c r="V2744" s="25">
        <f t="shared" si="257"/>
        <v>41030.719756944447</v>
      </c>
    </row>
    <row r="2745" spans="1:22" ht="64" x14ac:dyDescent="0.2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3">
        <f t="shared" si="252"/>
        <v>0</v>
      </c>
      <c r="P2745" s="3" t="e">
        <f t="shared" si="253"/>
        <v>#DIV/0!</v>
      </c>
      <c r="Q2745" s="3" t="s">
        <v>8355</v>
      </c>
      <c r="R2745" s="3" t="s">
        <v>8391</v>
      </c>
      <c r="S2745" s="23">
        <f t="shared" si="254"/>
        <v>42632.328784722224</v>
      </c>
      <c r="T2745" s="23">
        <f t="shared" si="255"/>
        <v>42662.328784722224</v>
      </c>
      <c r="U2745" s="3">
        <f t="shared" si="256"/>
        <v>2016</v>
      </c>
      <c r="V2745" s="25">
        <f t="shared" si="257"/>
        <v>42632.328784722224</v>
      </c>
    </row>
    <row r="2746" spans="1:22" ht="48" x14ac:dyDescent="0.2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3">
        <f t="shared" si="252"/>
        <v>5.22</v>
      </c>
      <c r="P2746" s="3">
        <f t="shared" si="253"/>
        <v>37.950000000000003</v>
      </c>
      <c r="Q2746" s="3" t="s">
        <v>8355</v>
      </c>
      <c r="R2746" s="3" t="s">
        <v>8391</v>
      </c>
      <c r="S2746" s="23">
        <f t="shared" si="254"/>
        <v>40938.062476851854</v>
      </c>
      <c r="T2746" s="23">
        <f t="shared" si="255"/>
        <v>40968.062476851854</v>
      </c>
      <c r="U2746" s="3">
        <f t="shared" si="256"/>
        <v>2012</v>
      </c>
      <c r="V2746" s="25">
        <f t="shared" si="257"/>
        <v>40938.062476851854</v>
      </c>
    </row>
    <row r="2747" spans="1:22" ht="48" x14ac:dyDescent="0.2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3">
        <f t="shared" si="252"/>
        <v>21.89</v>
      </c>
      <c r="P2747" s="3">
        <f t="shared" si="253"/>
        <v>35.729999999999997</v>
      </c>
      <c r="Q2747" s="3" t="s">
        <v>8355</v>
      </c>
      <c r="R2747" s="3" t="s">
        <v>8391</v>
      </c>
      <c r="S2747" s="23">
        <f t="shared" si="254"/>
        <v>41044.988055555557</v>
      </c>
      <c r="T2747" s="23">
        <f t="shared" si="255"/>
        <v>41104.988055555557</v>
      </c>
      <c r="U2747" s="3">
        <f t="shared" si="256"/>
        <v>2012</v>
      </c>
      <c r="V2747" s="25">
        <f t="shared" si="257"/>
        <v>41044.988055555557</v>
      </c>
    </row>
    <row r="2748" spans="1:22" ht="48" x14ac:dyDescent="0.2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3">
        <f t="shared" si="252"/>
        <v>26.7</v>
      </c>
      <c r="P2748" s="3">
        <f t="shared" si="253"/>
        <v>42.16</v>
      </c>
      <c r="Q2748" s="3" t="s">
        <v>8355</v>
      </c>
      <c r="R2748" s="3" t="s">
        <v>8391</v>
      </c>
      <c r="S2748" s="23">
        <f t="shared" si="254"/>
        <v>41850.781377314815</v>
      </c>
      <c r="T2748" s="23">
        <f t="shared" si="255"/>
        <v>41880.781377314815</v>
      </c>
      <c r="U2748" s="3">
        <f t="shared" si="256"/>
        <v>2014</v>
      </c>
      <c r="V2748" s="25">
        <f t="shared" si="257"/>
        <v>41850.781377314815</v>
      </c>
    </row>
    <row r="2749" spans="1:22" ht="48" x14ac:dyDescent="0.2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3">
        <f t="shared" si="252"/>
        <v>28</v>
      </c>
      <c r="P2749" s="3">
        <f t="shared" si="253"/>
        <v>35</v>
      </c>
      <c r="Q2749" s="3" t="s">
        <v>8355</v>
      </c>
      <c r="R2749" s="3" t="s">
        <v>8391</v>
      </c>
      <c r="S2749" s="23">
        <f t="shared" si="254"/>
        <v>41044.64811342593</v>
      </c>
      <c r="T2749" s="23">
        <f t="shared" si="255"/>
        <v>41076.131944444445</v>
      </c>
      <c r="U2749" s="3">
        <f t="shared" si="256"/>
        <v>2012</v>
      </c>
      <c r="V2749" s="25">
        <f t="shared" si="257"/>
        <v>41044.64811342593</v>
      </c>
    </row>
    <row r="2750" spans="1:22" ht="48" x14ac:dyDescent="0.2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3">
        <f t="shared" si="252"/>
        <v>1.06</v>
      </c>
      <c r="P2750" s="3">
        <f t="shared" si="253"/>
        <v>13.25</v>
      </c>
      <c r="Q2750" s="3" t="s">
        <v>8355</v>
      </c>
      <c r="R2750" s="3" t="s">
        <v>8391</v>
      </c>
      <c r="S2750" s="23">
        <f t="shared" si="254"/>
        <v>42585.7106712963</v>
      </c>
      <c r="T2750" s="23">
        <f t="shared" si="255"/>
        <v>42615.7106712963</v>
      </c>
      <c r="U2750" s="3">
        <f t="shared" si="256"/>
        <v>2016</v>
      </c>
      <c r="V2750" s="25">
        <f t="shared" si="257"/>
        <v>42585.7106712963</v>
      </c>
    </row>
    <row r="2751" spans="1:22" ht="32" x14ac:dyDescent="0.2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3">
        <f t="shared" si="252"/>
        <v>1.1000000000000001</v>
      </c>
      <c r="P2751" s="3">
        <f t="shared" si="253"/>
        <v>55</v>
      </c>
      <c r="Q2751" s="3" t="s">
        <v>8355</v>
      </c>
      <c r="R2751" s="3" t="s">
        <v>8391</v>
      </c>
      <c r="S2751" s="23">
        <f t="shared" si="254"/>
        <v>42068.799039351856</v>
      </c>
      <c r="T2751" s="23">
        <f t="shared" si="255"/>
        <v>42098.757372685184</v>
      </c>
      <c r="U2751" s="3">
        <f t="shared" si="256"/>
        <v>2015</v>
      </c>
      <c r="V2751" s="25">
        <f t="shared" si="257"/>
        <v>42068.799039351856</v>
      </c>
    </row>
    <row r="2752" spans="1:22" ht="48" x14ac:dyDescent="0.2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3">
        <f t="shared" si="252"/>
        <v>0</v>
      </c>
      <c r="P2752" s="3" t="e">
        <f t="shared" si="253"/>
        <v>#DIV/0!</v>
      </c>
      <c r="Q2752" s="3" t="s">
        <v>8355</v>
      </c>
      <c r="R2752" s="3" t="s">
        <v>8391</v>
      </c>
      <c r="S2752" s="23">
        <f t="shared" si="254"/>
        <v>41078.899826388886</v>
      </c>
      <c r="T2752" s="23">
        <f t="shared" si="255"/>
        <v>41090.833333333336</v>
      </c>
      <c r="U2752" s="3">
        <f t="shared" si="256"/>
        <v>2012</v>
      </c>
      <c r="V2752" s="25">
        <f t="shared" si="257"/>
        <v>41078.899826388886</v>
      </c>
    </row>
    <row r="2753" spans="1:22" ht="48" x14ac:dyDescent="0.2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3">
        <f t="shared" si="252"/>
        <v>0</v>
      </c>
      <c r="P2753" s="3" t="e">
        <f t="shared" si="253"/>
        <v>#DIV/0!</v>
      </c>
      <c r="Q2753" s="3" t="s">
        <v>8355</v>
      </c>
      <c r="R2753" s="3" t="s">
        <v>8391</v>
      </c>
      <c r="S2753" s="23">
        <f t="shared" si="254"/>
        <v>41747.887060185189</v>
      </c>
      <c r="T2753" s="23">
        <f t="shared" si="255"/>
        <v>41807.887060185189</v>
      </c>
      <c r="U2753" s="3">
        <f t="shared" si="256"/>
        <v>2014</v>
      </c>
      <c r="V2753" s="25">
        <f t="shared" si="257"/>
        <v>41747.887060185189</v>
      </c>
    </row>
    <row r="2754" spans="1:22" ht="48" x14ac:dyDescent="0.2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3">
        <f t="shared" si="252"/>
        <v>11.46</v>
      </c>
      <c r="P2754" s="3">
        <f t="shared" si="253"/>
        <v>39.29</v>
      </c>
      <c r="Q2754" s="3" t="s">
        <v>8355</v>
      </c>
      <c r="R2754" s="3" t="s">
        <v>8391</v>
      </c>
      <c r="S2754" s="23">
        <f t="shared" si="254"/>
        <v>40855.765092592592</v>
      </c>
      <c r="T2754" s="23">
        <f t="shared" si="255"/>
        <v>40895.765092592592</v>
      </c>
      <c r="U2754" s="3">
        <f t="shared" si="256"/>
        <v>2011</v>
      </c>
      <c r="V2754" s="25">
        <f t="shared" si="257"/>
        <v>40855.765092592592</v>
      </c>
    </row>
    <row r="2755" spans="1:22" ht="48" x14ac:dyDescent="0.2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3">
        <f t="shared" ref="O2755:O2818" si="258">ROUND((E2755/D2755)*100,2)</f>
        <v>19</v>
      </c>
      <c r="P2755" s="3">
        <f t="shared" ref="P2755:P2818" si="259">ROUND(E2755/L2755,2)</f>
        <v>47.5</v>
      </c>
      <c r="Q2755" s="3" t="s">
        <v>8355</v>
      </c>
      <c r="R2755" s="3" t="s">
        <v>8391</v>
      </c>
      <c r="S2755" s="23">
        <f t="shared" ref="S2755:S2818" si="260">(((J2755/60)/60)/24)+DATE(1970,1,1)</f>
        <v>41117.900729166664</v>
      </c>
      <c r="T2755" s="23">
        <f t="shared" ref="T2755:T2818" si="261">(((I2755/60)/60)/24)+DATE(1970,1,1)</f>
        <v>41147.900729166664</v>
      </c>
      <c r="U2755" s="3">
        <f t="shared" ref="U2755:U2818" si="262">YEAR(S2755)</f>
        <v>2012</v>
      </c>
      <c r="V2755" s="25">
        <f t="shared" ref="V2755:V2818" si="263">S2755</f>
        <v>41117.900729166664</v>
      </c>
    </row>
    <row r="2756" spans="1:22" ht="48" x14ac:dyDescent="0.2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3">
        <f t="shared" si="258"/>
        <v>0</v>
      </c>
      <c r="P2756" s="3" t="e">
        <f t="shared" si="259"/>
        <v>#DIV/0!</v>
      </c>
      <c r="Q2756" s="3" t="s">
        <v>8355</v>
      </c>
      <c r="R2756" s="3" t="s">
        <v>8391</v>
      </c>
      <c r="S2756" s="23">
        <f t="shared" si="260"/>
        <v>41863.636006944449</v>
      </c>
      <c r="T2756" s="23">
        <f t="shared" si="261"/>
        <v>41893.636006944449</v>
      </c>
      <c r="U2756" s="3">
        <f t="shared" si="262"/>
        <v>2014</v>
      </c>
      <c r="V2756" s="25">
        <f t="shared" si="263"/>
        <v>41863.636006944449</v>
      </c>
    </row>
    <row r="2757" spans="1:22" ht="48" x14ac:dyDescent="0.2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3">
        <f t="shared" si="258"/>
        <v>52</v>
      </c>
      <c r="P2757" s="3">
        <f t="shared" si="259"/>
        <v>17.329999999999998</v>
      </c>
      <c r="Q2757" s="3" t="s">
        <v>8355</v>
      </c>
      <c r="R2757" s="3" t="s">
        <v>8391</v>
      </c>
      <c r="S2757" s="23">
        <f t="shared" si="260"/>
        <v>42072.790821759263</v>
      </c>
      <c r="T2757" s="23">
        <f t="shared" si="261"/>
        <v>42102.790821759263</v>
      </c>
      <c r="U2757" s="3">
        <f t="shared" si="262"/>
        <v>2015</v>
      </c>
      <c r="V2757" s="25">
        <f t="shared" si="263"/>
        <v>42072.790821759263</v>
      </c>
    </row>
    <row r="2758" spans="1:22" ht="48" x14ac:dyDescent="0.2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3">
        <f t="shared" si="258"/>
        <v>10.48</v>
      </c>
      <c r="P2758" s="3">
        <f t="shared" si="259"/>
        <v>31.76</v>
      </c>
      <c r="Q2758" s="3" t="s">
        <v>8355</v>
      </c>
      <c r="R2758" s="3" t="s">
        <v>8391</v>
      </c>
      <c r="S2758" s="23">
        <f t="shared" si="260"/>
        <v>41620.90047453704</v>
      </c>
      <c r="T2758" s="23">
        <f t="shared" si="261"/>
        <v>41650.90047453704</v>
      </c>
      <c r="U2758" s="3">
        <f t="shared" si="262"/>
        <v>2013</v>
      </c>
      <c r="V2758" s="25">
        <f t="shared" si="263"/>
        <v>41620.90047453704</v>
      </c>
    </row>
    <row r="2759" spans="1:22" ht="32" x14ac:dyDescent="0.2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3">
        <f t="shared" si="258"/>
        <v>0.67</v>
      </c>
      <c r="P2759" s="3">
        <f t="shared" si="259"/>
        <v>5</v>
      </c>
      <c r="Q2759" s="3" t="s">
        <v>8355</v>
      </c>
      <c r="R2759" s="3" t="s">
        <v>8391</v>
      </c>
      <c r="S2759" s="23">
        <f t="shared" si="260"/>
        <v>42573.65662037037</v>
      </c>
      <c r="T2759" s="23">
        <f t="shared" si="261"/>
        <v>42588.65662037037</v>
      </c>
      <c r="U2759" s="3">
        <f t="shared" si="262"/>
        <v>2016</v>
      </c>
      <c r="V2759" s="25">
        <f t="shared" si="263"/>
        <v>42573.65662037037</v>
      </c>
    </row>
    <row r="2760" spans="1:22" ht="64" x14ac:dyDescent="0.2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3">
        <f t="shared" si="258"/>
        <v>11.7</v>
      </c>
      <c r="P2760" s="3">
        <f t="shared" si="259"/>
        <v>39</v>
      </c>
      <c r="Q2760" s="3" t="s">
        <v>8355</v>
      </c>
      <c r="R2760" s="3" t="s">
        <v>8391</v>
      </c>
      <c r="S2760" s="23">
        <f t="shared" si="260"/>
        <v>42639.441932870366</v>
      </c>
      <c r="T2760" s="23">
        <f t="shared" si="261"/>
        <v>42653.441932870366</v>
      </c>
      <c r="U2760" s="3">
        <f t="shared" si="262"/>
        <v>2016</v>
      </c>
      <c r="V2760" s="25">
        <f t="shared" si="263"/>
        <v>42639.441932870366</v>
      </c>
    </row>
    <row r="2761" spans="1:22" ht="48" x14ac:dyDescent="0.2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3">
        <f t="shared" si="258"/>
        <v>10.5</v>
      </c>
      <c r="P2761" s="3">
        <f t="shared" si="259"/>
        <v>52.5</v>
      </c>
      <c r="Q2761" s="3" t="s">
        <v>8355</v>
      </c>
      <c r="R2761" s="3" t="s">
        <v>8391</v>
      </c>
      <c r="S2761" s="23">
        <f t="shared" si="260"/>
        <v>42524.36650462963</v>
      </c>
      <c r="T2761" s="23">
        <f t="shared" si="261"/>
        <v>42567.36650462963</v>
      </c>
      <c r="U2761" s="3">
        <f t="shared" si="262"/>
        <v>2016</v>
      </c>
      <c r="V2761" s="25">
        <f t="shared" si="263"/>
        <v>42524.36650462963</v>
      </c>
    </row>
    <row r="2762" spans="1:22" ht="64" x14ac:dyDescent="0.2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3">
        <f t="shared" si="258"/>
        <v>0</v>
      </c>
      <c r="P2762" s="3" t="e">
        <f t="shared" si="259"/>
        <v>#DIV/0!</v>
      </c>
      <c r="Q2762" s="3" t="s">
        <v>8355</v>
      </c>
      <c r="R2762" s="3" t="s">
        <v>8391</v>
      </c>
      <c r="S2762" s="23">
        <f t="shared" si="260"/>
        <v>41415.461319444446</v>
      </c>
      <c r="T2762" s="23">
        <f t="shared" si="261"/>
        <v>41445.461319444446</v>
      </c>
      <c r="U2762" s="3">
        <f t="shared" si="262"/>
        <v>2013</v>
      </c>
      <c r="V2762" s="25">
        <f t="shared" si="263"/>
        <v>41415.461319444446</v>
      </c>
    </row>
    <row r="2763" spans="1:22" ht="32" x14ac:dyDescent="0.2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3">
        <f t="shared" si="258"/>
        <v>0.72</v>
      </c>
      <c r="P2763" s="3">
        <f t="shared" si="259"/>
        <v>9</v>
      </c>
      <c r="Q2763" s="3" t="s">
        <v>8355</v>
      </c>
      <c r="R2763" s="3" t="s">
        <v>8391</v>
      </c>
      <c r="S2763" s="23">
        <f t="shared" si="260"/>
        <v>41247.063576388886</v>
      </c>
      <c r="T2763" s="23">
        <f t="shared" si="261"/>
        <v>41277.063576388886</v>
      </c>
      <c r="U2763" s="3">
        <f t="shared" si="262"/>
        <v>2012</v>
      </c>
      <c r="V2763" s="25">
        <f t="shared" si="263"/>
        <v>41247.063576388886</v>
      </c>
    </row>
    <row r="2764" spans="1:22" ht="48" x14ac:dyDescent="0.2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3">
        <f t="shared" si="258"/>
        <v>0.77</v>
      </c>
      <c r="P2764" s="3">
        <f t="shared" si="259"/>
        <v>25</v>
      </c>
      <c r="Q2764" s="3" t="s">
        <v>8355</v>
      </c>
      <c r="R2764" s="3" t="s">
        <v>8391</v>
      </c>
      <c r="S2764" s="23">
        <f t="shared" si="260"/>
        <v>40927.036979166667</v>
      </c>
      <c r="T2764" s="23">
        <f t="shared" si="261"/>
        <v>40986.995312500003</v>
      </c>
      <c r="U2764" s="3">
        <f t="shared" si="262"/>
        <v>2012</v>
      </c>
      <c r="V2764" s="25">
        <f t="shared" si="263"/>
        <v>40927.036979166667</v>
      </c>
    </row>
    <row r="2765" spans="1:22" ht="32" x14ac:dyDescent="0.2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3">
        <f t="shared" si="258"/>
        <v>0.23</v>
      </c>
      <c r="P2765" s="3">
        <f t="shared" si="259"/>
        <v>30</v>
      </c>
      <c r="Q2765" s="3" t="s">
        <v>8355</v>
      </c>
      <c r="R2765" s="3" t="s">
        <v>8391</v>
      </c>
      <c r="S2765" s="23">
        <f t="shared" si="260"/>
        <v>41373.579675925925</v>
      </c>
      <c r="T2765" s="23">
        <f t="shared" si="261"/>
        <v>41418.579675925925</v>
      </c>
      <c r="U2765" s="3">
        <f t="shared" si="262"/>
        <v>2013</v>
      </c>
      <c r="V2765" s="25">
        <f t="shared" si="263"/>
        <v>41373.579675925925</v>
      </c>
    </row>
    <row r="2766" spans="1:22" ht="48" x14ac:dyDescent="0.2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3">
        <f t="shared" si="258"/>
        <v>1.1299999999999999</v>
      </c>
      <c r="P2766" s="3">
        <f t="shared" si="259"/>
        <v>11.25</v>
      </c>
      <c r="Q2766" s="3" t="s">
        <v>8355</v>
      </c>
      <c r="R2766" s="3" t="s">
        <v>8391</v>
      </c>
      <c r="S2766" s="23">
        <f t="shared" si="260"/>
        <v>41030.292025462964</v>
      </c>
      <c r="T2766" s="23">
        <f t="shared" si="261"/>
        <v>41059.791666666664</v>
      </c>
      <c r="U2766" s="3">
        <f t="shared" si="262"/>
        <v>2012</v>
      </c>
      <c r="V2766" s="25">
        <f t="shared" si="263"/>
        <v>41030.292025462964</v>
      </c>
    </row>
    <row r="2767" spans="1:22" ht="48" x14ac:dyDescent="0.2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3">
        <f t="shared" si="258"/>
        <v>0</v>
      </c>
      <c r="P2767" s="3" t="e">
        <f t="shared" si="259"/>
        <v>#DIV/0!</v>
      </c>
      <c r="Q2767" s="3" t="s">
        <v>8355</v>
      </c>
      <c r="R2767" s="3" t="s">
        <v>8391</v>
      </c>
      <c r="S2767" s="23">
        <f t="shared" si="260"/>
        <v>41194.579027777778</v>
      </c>
      <c r="T2767" s="23">
        <f t="shared" si="261"/>
        <v>41210.579027777778</v>
      </c>
      <c r="U2767" s="3">
        <f t="shared" si="262"/>
        <v>2012</v>
      </c>
      <c r="V2767" s="25">
        <f t="shared" si="263"/>
        <v>41194.579027777778</v>
      </c>
    </row>
    <row r="2768" spans="1:22" ht="48" x14ac:dyDescent="0.2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3">
        <f t="shared" si="258"/>
        <v>2</v>
      </c>
      <c r="P2768" s="3">
        <f t="shared" si="259"/>
        <v>25</v>
      </c>
      <c r="Q2768" s="3" t="s">
        <v>8355</v>
      </c>
      <c r="R2768" s="3" t="s">
        <v>8391</v>
      </c>
      <c r="S2768" s="23">
        <f t="shared" si="260"/>
        <v>40736.668032407404</v>
      </c>
      <c r="T2768" s="23">
        <f t="shared" si="261"/>
        <v>40766.668032407404</v>
      </c>
      <c r="U2768" s="3">
        <f t="shared" si="262"/>
        <v>2011</v>
      </c>
      <c r="V2768" s="25">
        <f t="shared" si="263"/>
        <v>40736.668032407404</v>
      </c>
    </row>
    <row r="2769" spans="1:22" ht="48" x14ac:dyDescent="0.2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3">
        <f t="shared" si="258"/>
        <v>0.85</v>
      </c>
      <c r="P2769" s="3">
        <f t="shared" si="259"/>
        <v>11.33</v>
      </c>
      <c r="Q2769" s="3" t="s">
        <v>8355</v>
      </c>
      <c r="R2769" s="3" t="s">
        <v>8391</v>
      </c>
      <c r="S2769" s="23">
        <f t="shared" si="260"/>
        <v>42172.958912037036</v>
      </c>
      <c r="T2769" s="23">
        <f t="shared" si="261"/>
        <v>42232.958912037036</v>
      </c>
      <c r="U2769" s="3">
        <f t="shared" si="262"/>
        <v>2015</v>
      </c>
      <c r="V2769" s="25">
        <f t="shared" si="263"/>
        <v>42172.958912037036</v>
      </c>
    </row>
    <row r="2770" spans="1:22" ht="48" x14ac:dyDescent="0.2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3">
        <f t="shared" si="258"/>
        <v>14.31</v>
      </c>
      <c r="P2770" s="3">
        <f t="shared" si="259"/>
        <v>29.47</v>
      </c>
      <c r="Q2770" s="3" t="s">
        <v>8355</v>
      </c>
      <c r="R2770" s="3" t="s">
        <v>8391</v>
      </c>
      <c r="S2770" s="23">
        <f t="shared" si="260"/>
        <v>40967.614849537036</v>
      </c>
      <c r="T2770" s="23">
        <f t="shared" si="261"/>
        <v>40997.573182870372</v>
      </c>
      <c r="U2770" s="3">
        <f t="shared" si="262"/>
        <v>2012</v>
      </c>
      <c r="V2770" s="25">
        <f t="shared" si="263"/>
        <v>40967.614849537036</v>
      </c>
    </row>
    <row r="2771" spans="1:22" ht="48" x14ac:dyDescent="0.2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3">
        <f t="shared" si="258"/>
        <v>0.25</v>
      </c>
      <c r="P2771" s="3">
        <f t="shared" si="259"/>
        <v>1</v>
      </c>
      <c r="Q2771" s="3" t="s">
        <v>8355</v>
      </c>
      <c r="R2771" s="3" t="s">
        <v>8391</v>
      </c>
      <c r="S2771" s="23">
        <f t="shared" si="260"/>
        <v>41745.826273148145</v>
      </c>
      <c r="T2771" s="23">
        <f t="shared" si="261"/>
        <v>41795.826273148145</v>
      </c>
      <c r="U2771" s="3">
        <f t="shared" si="262"/>
        <v>2014</v>
      </c>
      <c r="V2771" s="25">
        <f t="shared" si="263"/>
        <v>41745.826273148145</v>
      </c>
    </row>
    <row r="2772" spans="1:22" ht="48" x14ac:dyDescent="0.2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3">
        <f t="shared" si="258"/>
        <v>10.41</v>
      </c>
      <c r="P2772" s="3">
        <f t="shared" si="259"/>
        <v>63.1</v>
      </c>
      <c r="Q2772" s="3" t="s">
        <v>8355</v>
      </c>
      <c r="R2772" s="3" t="s">
        <v>8391</v>
      </c>
      <c r="S2772" s="23">
        <f t="shared" si="260"/>
        <v>41686.705208333333</v>
      </c>
      <c r="T2772" s="23">
        <f t="shared" si="261"/>
        <v>41716.663541666669</v>
      </c>
      <c r="U2772" s="3">
        <f t="shared" si="262"/>
        <v>2014</v>
      </c>
      <c r="V2772" s="25">
        <f t="shared" si="263"/>
        <v>41686.705208333333</v>
      </c>
    </row>
    <row r="2773" spans="1:22" ht="48" x14ac:dyDescent="0.2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3">
        <f t="shared" si="258"/>
        <v>0</v>
      </c>
      <c r="P2773" s="3" t="e">
        <f t="shared" si="259"/>
        <v>#DIV/0!</v>
      </c>
      <c r="Q2773" s="3" t="s">
        <v>8355</v>
      </c>
      <c r="R2773" s="3" t="s">
        <v>8391</v>
      </c>
      <c r="S2773" s="23">
        <f t="shared" si="260"/>
        <v>41257.531712962962</v>
      </c>
      <c r="T2773" s="23">
        <f t="shared" si="261"/>
        <v>41306.708333333336</v>
      </c>
      <c r="U2773" s="3">
        <f t="shared" si="262"/>
        <v>2012</v>
      </c>
      <c r="V2773" s="25">
        <f t="shared" si="263"/>
        <v>41257.531712962962</v>
      </c>
    </row>
    <row r="2774" spans="1:22" ht="48" x14ac:dyDescent="0.2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3">
        <f t="shared" si="258"/>
        <v>0</v>
      </c>
      <c r="P2774" s="3" t="e">
        <f t="shared" si="259"/>
        <v>#DIV/0!</v>
      </c>
      <c r="Q2774" s="3" t="s">
        <v>8355</v>
      </c>
      <c r="R2774" s="3" t="s">
        <v>8391</v>
      </c>
      <c r="S2774" s="23">
        <f t="shared" si="260"/>
        <v>41537.869143518517</v>
      </c>
      <c r="T2774" s="23">
        <f t="shared" si="261"/>
        <v>41552.869143518517</v>
      </c>
      <c r="U2774" s="3">
        <f t="shared" si="262"/>
        <v>2013</v>
      </c>
      <c r="V2774" s="25">
        <f t="shared" si="263"/>
        <v>41537.869143518517</v>
      </c>
    </row>
    <row r="2775" spans="1:22" ht="48" x14ac:dyDescent="0.2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3">
        <f t="shared" si="258"/>
        <v>0.19</v>
      </c>
      <c r="P2775" s="3">
        <f t="shared" si="259"/>
        <v>1</v>
      </c>
      <c r="Q2775" s="3" t="s">
        <v>8355</v>
      </c>
      <c r="R2775" s="3" t="s">
        <v>8391</v>
      </c>
      <c r="S2775" s="23">
        <f t="shared" si="260"/>
        <v>42474.86482638889</v>
      </c>
      <c r="T2775" s="23">
        <f t="shared" si="261"/>
        <v>42484.86482638889</v>
      </c>
      <c r="U2775" s="3">
        <f t="shared" si="262"/>
        <v>2016</v>
      </c>
      <c r="V2775" s="25">
        <f t="shared" si="263"/>
        <v>42474.86482638889</v>
      </c>
    </row>
    <row r="2776" spans="1:22" ht="48" x14ac:dyDescent="0.2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3">
        <f t="shared" si="258"/>
        <v>14.25</v>
      </c>
      <c r="P2776" s="3">
        <f t="shared" si="259"/>
        <v>43.85</v>
      </c>
      <c r="Q2776" s="3" t="s">
        <v>8355</v>
      </c>
      <c r="R2776" s="3" t="s">
        <v>8391</v>
      </c>
      <c r="S2776" s="23">
        <f t="shared" si="260"/>
        <v>41311.126481481479</v>
      </c>
      <c r="T2776" s="23">
        <f t="shared" si="261"/>
        <v>41341.126481481479</v>
      </c>
      <c r="U2776" s="3">
        <f t="shared" si="262"/>
        <v>2013</v>
      </c>
      <c r="V2776" s="25">
        <f t="shared" si="263"/>
        <v>41311.126481481479</v>
      </c>
    </row>
    <row r="2777" spans="1:22" ht="48" x14ac:dyDescent="0.2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3">
        <f t="shared" si="258"/>
        <v>3</v>
      </c>
      <c r="P2777" s="3">
        <f t="shared" si="259"/>
        <v>75</v>
      </c>
      <c r="Q2777" s="3" t="s">
        <v>8355</v>
      </c>
      <c r="R2777" s="3" t="s">
        <v>8391</v>
      </c>
      <c r="S2777" s="23">
        <f t="shared" si="260"/>
        <v>40863.013356481482</v>
      </c>
      <c r="T2777" s="23">
        <f t="shared" si="261"/>
        <v>40893.013356481482</v>
      </c>
      <c r="U2777" s="3">
        <f t="shared" si="262"/>
        <v>2011</v>
      </c>
      <c r="V2777" s="25">
        <f t="shared" si="263"/>
        <v>40863.013356481482</v>
      </c>
    </row>
    <row r="2778" spans="1:22" ht="64" x14ac:dyDescent="0.2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3">
        <f t="shared" si="258"/>
        <v>7.88</v>
      </c>
      <c r="P2778" s="3">
        <f t="shared" si="259"/>
        <v>45.97</v>
      </c>
      <c r="Q2778" s="3" t="s">
        <v>8355</v>
      </c>
      <c r="R2778" s="3" t="s">
        <v>8391</v>
      </c>
      <c r="S2778" s="23">
        <f t="shared" si="260"/>
        <v>42136.297175925924</v>
      </c>
      <c r="T2778" s="23">
        <f t="shared" si="261"/>
        <v>42167.297175925924</v>
      </c>
      <c r="U2778" s="3">
        <f t="shared" si="262"/>
        <v>2015</v>
      </c>
      <c r="V2778" s="25">
        <f t="shared" si="263"/>
        <v>42136.297175925924</v>
      </c>
    </row>
    <row r="2779" spans="1:22" ht="48" x14ac:dyDescent="0.2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3">
        <f t="shared" si="258"/>
        <v>0.33</v>
      </c>
      <c r="P2779" s="3">
        <f t="shared" si="259"/>
        <v>10</v>
      </c>
      <c r="Q2779" s="3" t="s">
        <v>8355</v>
      </c>
      <c r="R2779" s="3" t="s">
        <v>8391</v>
      </c>
      <c r="S2779" s="23">
        <f t="shared" si="260"/>
        <v>42172.669027777782</v>
      </c>
      <c r="T2779" s="23">
        <f t="shared" si="261"/>
        <v>42202.669027777782</v>
      </c>
      <c r="U2779" s="3">
        <f t="shared" si="262"/>
        <v>2015</v>
      </c>
      <c r="V2779" s="25">
        <f t="shared" si="263"/>
        <v>42172.669027777782</v>
      </c>
    </row>
    <row r="2780" spans="1:22" ht="64" x14ac:dyDescent="0.2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3">
        <f t="shared" si="258"/>
        <v>25.55</v>
      </c>
      <c r="P2780" s="3">
        <f t="shared" si="259"/>
        <v>93.67</v>
      </c>
      <c r="Q2780" s="3" t="s">
        <v>8355</v>
      </c>
      <c r="R2780" s="3" t="s">
        <v>8391</v>
      </c>
      <c r="S2780" s="23">
        <f t="shared" si="260"/>
        <v>41846.978078703702</v>
      </c>
      <c r="T2780" s="23">
        <f t="shared" si="261"/>
        <v>41876.978078703702</v>
      </c>
      <c r="U2780" s="3">
        <f t="shared" si="262"/>
        <v>2014</v>
      </c>
      <c r="V2780" s="25">
        <f t="shared" si="263"/>
        <v>41846.978078703702</v>
      </c>
    </row>
    <row r="2781" spans="1:22" ht="48" x14ac:dyDescent="0.2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3">
        <f t="shared" si="258"/>
        <v>2.12</v>
      </c>
      <c r="P2781" s="3">
        <f t="shared" si="259"/>
        <v>53</v>
      </c>
      <c r="Q2781" s="3" t="s">
        <v>8355</v>
      </c>
      <c r="R2781" s="3" t="s">
        <v>8391</v>
      </c>
      <c r="S2781" s="23">
        <f t="shared" si="260"/>
        <v>42300.585891203707</v>
      </c>
      <c r="T2781" s="23">
        <f t="shared" si="261"/>
        <v>42330.627557870372</v>
      </c>
      <c r="U2781" s="3">
        <f t="shared" si="262"/>
        <v>2015</v>
      </c>
      <c r="V2781" s="25">
        <f t="shared" si="263"/>
        <v>42300.585891203707</v>
      </c>
    </row>
    <row r="2782" spans="1:22" ht="32" x14ac:dyDescent="0.2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3">
        <f t="shared" si="258"/>
        <v>0</v>
      </c>
      <c r="P2782" s="3" t="e">
        <f t="shared" si="259"/>
        <v>#DIV/0!</v>
      </c>
      <c r="Q2782" s="3" t="s">
        <v>8355</v>
      </c>
      <c r="R2782" s="3" t="s">
        <v>8391</v>
      </c>
      <c r="S2782" s="23">
        <f t="shared" si="260"/>
        <v>42774.447777777779</v>
      </c>
      <c r="T2782" s="23">
        <f t="shared" si="261"/>
        <v>42804.447777777779</v>
      </c>
      <c r="U2782" s="3">
        <f t="shared" si="262"/>
        <v>2017</v>
      </c>
      <c r="V2782" s="25">
        <f t="shared" si="263"/>
        <v>42774.447777777779</v>
      </c>
    </row>
    <row r="2783" spans="1:22" ht="48" x14ac:dyDescent="0.2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3">
        <f t="shared" si="258"/>
        <v>105.28</v>
      </c>
      <c r="P2783" s="3">
        <f t="shared" si="259"/>
        <v>47</v>
      </c>
      <c r="Q2783" s="3" t="s">
        <v>8355</v>
      </c>
      <c r="R2783" s="3" t="s">
        <v>8391</v>
      </c>
      <c r="S2783" s="23">
        <f t="shared" si="260"/>
        <v>42018.94159722222</v>
      </c>
      <c r="T2783" s="23">
        <f t="shared" si="261"/>
        <v>42047.291666666672</v>
      </c>
      <c r="U2783" s="3">
        <f t="shared" si="262"/>
        <v>2015</v>
      </c>
      <c r="V2783" s="25">
        <f t="shared" si="263"/>
        <v>42018.94159722222</v>
      </c>
    </row>
    <row r="2784" spans="1:22" ht="32" x14ac:dyDescent="0.2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3">
        <f t="shared" si="258"/>
        <v>120</v>
      </c>
      <c r="P2784" s="3">
        <f t="shared" si="259"/>
        <v>66.67</v>
      </c>
      <c r="Q2784" s="3" t="s">
        <v>8350</v>
      </c>
      <c r="R2784" s="3" t="s">
        <v>8351</v>
      </c>
      <c r="S2784" s="23">
        <f t="shared" si="260"/>
        <v>42026.924976851849</v>
      </c>
      <c r="T2784" s="23">
        <f t="shared" si="261"/>
        <v>42052.207638888889</v>
      </c>
      <c r="U2784" s="3">
        <f t="shared" si="262"/>
        <v>2015</v>
      </c>
      <c r="V2784" s="25">
        <f t="shared" si="263"/>
        <v>42026.924976851849</v>
      </c>
    </row>
    <row r="2785" spans="1:22" ht="48" x14ac:dyDescent="0.2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3">
        <f t="shared" si="258"/>
        <v>114.5</v>
      </c>
      <c r="P2785" s="3">
        <f t="shared" si="259"/>
        <v>18.77</v>
      </c>
      <c r="Q2785" s="3" t="s">
        <v>8350</v>
      </c>
      <c r="R2785" s="3" t="s">
        <v>8351</v>
      </c>
      <c r="S2785" s="23">
        <f t="shared" si="260"/>
        <v>42103.535254629634</v>
      </c>
      <c r="T2785" s="23">
        <f t="shared" si="261"/>
        <v>42117.535254629634</v>
      </c>
      <c r="U2785" s="3">
        <f t="shared" si="262"/>
        <v>2015</v>
      </c>
      <c r="V2785" s="25">
        <f t="shared" si="263"/>
        <v>42103.535254629634</v>
      </c>
    </row>
    <row r="2786" spans="1:22" ht="48" x14ac:dyDescent="0.2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3">
        <f t="shared" si="258"/>
        <v>119</v>
      </c>
      <c r="P2786" s="3">
        <f t="shared" si="259"/>
        <v>66.11</v>
      </c>
      <c r="Q2786" s="3" t="s">
        <v>8350</v>
      </c>
      <c r="R2786" s="3" t="s">
        <v>8351</v>
      </c>
      <c r="S2786" s="23">
        <f t="shared" si="260"/>
        <v>41920.787534722222</v>
      </c>
      <c r="T2786" s="23">
        <f t="shared" si="261"/>
        <v>41941.787534722222</v>
      </c>
      <c r="U2786" s="3">
        <f t="shared" si="262"/>
        <v>2014</v>
      </c>
      <c r="V2786" s="25">
        <f t="shared" si="263"/>
        <v>41920.787534722222</v>
      </c>
    </row>
    <row r="2787" spans="1:22" ht="48" x14ac:dyDescent="0.2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3">
        <f t="shared" si="258"/>
        <v>104.68</v>
      </c>
      <c r="P2787" s="3">
        <f t="shared" si="259"/>
        <v>36.86</v>
      </c>
      <c r="Q2787" s="3" t="s">
        <v>8350</v>
      </c>
      <c r="R2787" s="3" t="s">
        <v>8351</v>
      </c>
      <c r="S2787" s="23">
        <f t="shared" si="260"/>
        <v>42558.189432870371</v>
      </c>
      <c r="T2787" s="23">
        <f t="shared" si="261"/>
        <v>42587.875</v>
      </c>
      <c r="U2787" s="3">
        <f t="shared" si="262"/>
        <v>2016</v>
      </c>
      <c r="V2787" s="25">
        <f t="shared" si="263"/>
        <v>42558.189432870371</v>
      </c>
    </row>
    <row r="2788" spans="1:22" ht="32" x14ac:dyDescent="0.2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3">
        <f t="shared" si="258"/>
        <v>117.84</v>
      </c>
      <c r="P2788" s="3">
        <f t="shared" si="259"/>
        <v>39.81</v>
      </c>
      <c r="Q2788" s="3" t="s">
        <v>8350</v>
      </c>
      <c r="R2788" s="3" t="s">
        <v>8351</v>
      </c>
      <c r="S2788" s="23">
        <f t="shared" si="260"/>
        <v>41815.569212962961</v>
      </c>
      <c r="T2788" s="23">
        <f t="shared" si="261"/>
        <v>41829.569212962961</v>
      </c>
      <c r="U2788" s="3">
        <f t="shared" si="262"/>
        <v>2014</v>
      </c>
      <c r="V2788" s="25">
        <f t="shared" si="263"/>
        <v>41815.569212962961</v>
      </c>
    </row>
    <row r="2789" spans="1:22" ht="48" x14ac:dyDescent="0.2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3">
        <f t="shared" si="258"/>
        <v>119.7</v>
      </c>
      <c r="P2789" s="3">
        <f t="shared" si="259"/>
        <v>31.5</v>
      </c>
      <c r="Q2789" s="3" t="s">
        <v>8350</v>
      </c>
      <c r="R2789" s="3" t="s">
        <v>8351</v>
      </c>
      <c r="S2789" s="23">
        <f t="shared" si="260"/>
        <v>41808.198518518519</v>
      </c>
      <c r="T2789" s="23">
        <f t="shared" si="261"/>
        <v>41838.198518518519</v>
      </c>
      <c r="U2789" s="3">
        <f t="shared" si="262"/>
        <v>2014</v>
      </c>
      <c r="V2789" s="25">
        <f t="shared" si="263"/>
        <v>41808.198518518519</v>
      </c>
    </row>
    <row r="2790" spans="1:22" ht="48" x14ac:dyDescent="0.2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3">
        <f t="shared" si="258"/>
        <v>102.5</v>
      </c>
      <c r="P2790" s="3">
        <f t="shared" si="259"/>
        <v>102.5</v>
      </c>
      <c r="Q2790" s="3" t="s">
        <v>8350</v>
      </c>
      <c r="R2790" s="3" t="s">
        <v>8351</v>
      </c>
      <c r="S2790" s="23">
        <f t="shared" si="260"/>
        <v>42550.701886574068</v>
      </c>
      <c r="T2790" s="23">
        <f t="shared" si="261"/>
        <v>42580.701886574068</v>
      </c>
      <c r="U2790" s="3">
        <f t="shared" si="262"/>
        <v>2016</v>
      </c>
      <c r="V2790" s="25">
        <f t="shared" si="263"/>
        <v>42550.701886574068</v>
      </c>
    </row>
    <row r="2791" spans="1:22" ht="32" x14ac:dyDescent="0.2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3">
        <f t="shared" si="258"/>
        <v>101.17</v>
      </c>
      <c r="P2791" s="3">
        <f t="shared" si="259"/>
        <v>126.46</v>
      </c>
      <c r="Q2791" s="3" t="s">
        <v>8350</v>
      </c>
      <c r="R2791" s="3" t="s">
        <v>8351</v>
      </c>
      <c r="S2791" s="23">
        <f t="shared" si="260"/>
        <v>42056.013124999998</v>
      </c>
      <c r="T2791" s="23">
        <f t="shared" si="261"/>
        <v>42075.166666666672</v>
      </c>
      <c r="U2791" s="3">
        <f t="shared" si="262"/>
        <v>2015</v>
      </c>
      <c r="V2791" s="25">
        <f t="shared" si="263"/>
        <v>42056.013124999998</v>
      </c>
    </row>
    <row r="2792" spans="1:22" ht="48" x14ac:dyDescent="0.2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3">
        <f t="shared" si="258"/>
        <v>105.33</v>
      </c>
      <c r="P2792" s="3">
        <f t="shared" si="259"/>
        <v>47.88</v>
      </c>
      <c r="Q2792" s="3" t="s">
        <v>8350</v>
      </c>
      <c r="R2792" s="3" t="s">
        <v>8351</v>
      </c>
      <c r="S2792" s="23">
        <f t="shared" si="260"/>
        <v>42016.938692129625</v>
      </c>
      <c r="T2792" s="23">
        <f t="shared" si="261"/>
        <v>42046.938692129625</v>
      </c>
      <c r="U2792" s="3">
        <f t="shared" si="262"/>
        <v>2015</v>
      </c>
      <c r="V2792" s="25">
        <f t="shared" si="263"/>
        <v>42016.938692129625</v>
      </c>
    </row>
    <row r="2793" spans="1:22" ht="64" x14ac:dyDescent="0.2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3">
        <f t="shared" si="258"/>
        <v>102.5</v>
      </c>
      <c r="P2793" s="3">
        <f t="shared" si="259"/>
        <v>73.209999999999994</v>
      </c>
      <c r="Q2793" s="3" t="s">
        <v>8350</v>
      </c>
      <c r="R2793" s="3" t="s">
        <v>8351</v>
      </c>
      <c r="S2793" s="23">
        <f t="shared" si="260"/>
        <v>42591.899988425925</v>
      </c>
      <c r="T2793" s="23">
        <f t="shared" si="261"/>
        <v>42622.166666666672</v>
      </c>
      <c r="U2793" s="3">
        <f t="shared" si="262"/>
        <v>2016</v>
      </c>
      <c r="V2793" s="25">
        <f t="shared" si="263"/>
        <v>42591.899988425925</v>
      </c>
    </row>
    <row r="2794" spans="1:22" ht="48" x14ac:dyDescent="0.2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3">
        <f t="shared" si="258"/>
        <v>107.6</v>
      </c>
      <c r="P2794" s="3">
        <f t="shared" si="259"/>
        <v>89.67</v>
      </c>
      <c r="Q2794" s="3" t="s">
        <v>8350</v>
      </c>
      <c r="R2794" s="3" t="s">
        <v>8351</v>
      </c>
      <c r="S2794" s="23">
        <f t="shared" si="260"/>
        <v>42183.231006944443</v>
      </c>
      <c r="T2794" s="23">
        <f t="shared" si="261"/>
        <v>42228.231006944443</v>
      </c>
      <c r="U2794" s="3">
        <f t="shared" si="262"/>
        <v>2015</v>
      </c>
      <c r="V2794" s="25">
        <f t="shared" si="263"/>
        <v>42183.231006944443</v>
      </c>
    </row>
    <row r="2795" spans="1:22" ht="64" x14ac:dyDescent="0.2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3">
        <f t="shared" si="258"/>
        <v>110.57</v>
      </c>
      <c r="P2795" s="3">
        <f t="shared" si="259"/>
        <v>151.46</v>
      </c>
      <c r="Q2795" s="3" t="s">
        <v>8350</v>
      </c>
      <c r="R2795" s="3" t="s">
        <v>8351</v>
      </c>
      <c r="S2795" s="23">
        <f t="shared" si="260"/>
        <v>42176.419039351851</v>
      </c>
      <c r="T2795" s="23">
        <f t="shared" si="261"/>
        <v>42206.419039351851</v>
      </c>
      <c r="U2795" s="3">
        <f t="shared" si="262"/>
        <v>2015</v>
      </c>
      <c r="V2795" s="25">
        <f t="shared" si="263"/>
        <v>42176.419039351851</v>
      </c>
    </row>
    <row r="2796" spans="1:22" ht="64" x14ac:dyDescent="0.2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3">
        <f t="shared" si="258"/>
        <v>150</v>
      </c>
      <c r="P2796" s="3">
        <f t="shared" si="259"/>
        <v>25</v>
      </c>
      <c r="Q2796" s="3" t="s">
        <v>8350</v>
      </c>
      <c r="R2796" s="3" t="s">
        <v>8351</v>
      </c>
      <c r="S2796" s="23">
        <f t="shared" si="260"/>
        <v>42416.691655092596</v>
      </c>
      <c r="T2796" s="23">
        <f t="shared" si="261"/>
        <v>42432.791666666672</v>
      </c>
      <c r="U2796" s="3">
        <f t="shared" si="262"/>
        <v>2016</v>
      </c>
      <c r="V2796" s="25">
        <f t="shared" si="263"/>
        <v>42416.691655092596</v>
      </c>
    </row>
    <row r="2797" spans="1:22" ht="48" x14ac:dyDescent="0.2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3">
        <f t="shared" si="258"/>
        <v>104.29</v>
      </c>
      <c r="P2797" s="3">
        <f t="shared" si="259"/>
        <v>36.5</v>
      </c>
      <c r="Q2797" s="3" t="s">
        <v>8350</v>
      </c>
      <c r="R2797" s="3" t="s">
        <v>8351</v>
      </c>
      <c r="S2797" s="23">
        <f t="shared" si="260"/>
        <v>41780.525937500002</v>
      </c>
      <c r="T2797" s="23">
        <f t="shared" si="261"/>
        <v>41796.958333333336</v>
      </c>
      <c r="U2797" s="3">
        <f t="shared" si="262"/>
        <v>2014</v>
      </c>
      <c r="V2797" s="25">
        <f t="shared" si="263"/>
        <v>41780.525937500002</v>
      </c>
    </row>
    <row r="2798" spans="1:22" ht="48" x14ac:dyDescent="0.2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3">
        <f t="shared" si="258"/>
        <v>115.5</v>
      </c>
      <c r="P2798" s="3">
        <f t="shared" si="259"/>
        <v>44</v>
      </c>
      <c r="Q2798" s="3" t="s">
        <v>8350</v>
      </c>
      <c r="R2798" s="3" t="s">
        <v>8351</v>
      </c>
      <c r="S2798" s="23">
        <f t="shared" si="260"/>
        <v>41795.528101851851</v>
      </c>
      <c r="T2798" s="23">
        <f t="shared" si="261"/>
        <v>41825.528101851851</v>
      </c>
      <c r="U2798" s="3">
        <f t="shared" si="262"/>
        <v>2014</v>
      </c>
      <c r="V2798" s="25">
        <f t="shared" si="263"/>
        <v>41795.528101851851</v>
      </c>
    </row>
    <row r="2799" spans="1:22" ht="48" x14ac:dyDescent="0.2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3">
        <f t="shared" si="258"/>
        <v>102.65</v>
      </c>
      <c r="P2799" s="3">
        <f t="shared" si="259"/>
        <v>87.36</v>
      </c>
      <c r="Q2799" s="3" t="s">
        <v>8350</v>
      </c>
      <c r="R2799" s="3" t="s">
        <v>8351</v>
      </c>
      <c r="S2799" s="23">
        <f t="shared" si="260"/>
        <v>41798.94027777778</v>
      </c>
      <c r="T2799" s="23">
        <f t="shared" si="261"/>
        <v>41828.94027777778</v>
      </c>
      <c r="U2799" s="3">
        <f t="shared" si="262"/>
        <v>2014</v>
      </c>
      <c r="V2799" s="25">
        <f t="shared" si="263"/>
        <v>41798.94027777778</v>
      </c>
    </row>
    <row r="2800" spans="1:22" ht="64" x14ac:dyDescent="0.2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3">
        <f t="shared" si="258"/>
        <v>101.4</v>
      </c>
      <c r="P2800" s="3">
        <f t="shared" si="259"/>
        <v>36.47</v>
      </c>
      <c r="Q2800" s="3" t="s">
        <v>8350</v>
      </c>
      <c r="R2800" s="3" t="s">
        <v>8351</v>
      </c>
      <c r="S2800" s="23">
        <f t="shared" si="260"/>
        <v>42201.675011574072</v>
      </c>
      <c r="T2800" s="23">
        <f t="shared" si="261"/>
        <v>42216.666666666672</v>
      </c>
      <c r="U2800" s="3">
        <f t="shared" si="262"/>
        <v>2015</v>
      </c>
      <c r="V2800" s="25">
        <f t="shared" si="263"/>
        <v>42201.675011574072</v>
      </c>
    </row>
    <row r="2801" spans="1:22" ht="64" x14ac:dyDescent="0.2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3">
        <f t="shared" si="258"/>
        <v>116.63</v>
      </c>
      <c r="P2801" s="3">
        <f t="shared" si="259"/>
        <v>44.86</v>
      </c>
      <c r="Q2801" s="3" t="s">
        <v>8350</v>
      </c>
      <c r="R2801" s="3" t="s">
        <v>8351</v>
      </c>
      <c r="S2801" s="23">
        <f t="shared" si="260"/>
        <v>42507.264699074076</v>
      </c>
      <c r="T2801" s="23">
        <f t="shared" si="261"/>
        <v>42538.666666666672</v>
      </c>
      <c r="U2801" s="3">
        <f t="shared" si="262"/>
        <v>2016</v>
      </c>
      <c r="V2801" s="25">
        <f t="shared" si="263"/>
        <v>42507.264699074076</v>
      </c>
    </row>
    <row r="2802" spans="1:22" ht="48" x14ac:dyDescent="0.2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3">
        <f t="shared" si="258"/>
        <v>133</v>
      </c>
      <c r="P2802" s="3">
        <f t="shared" si="259"/>
        <v>42.9</v>
      </c>
      <c r="Q2802" s="3" t="s">
        <v>8350</v>
      </c>
      <c r="R2802" s="3" t="s">
        <v>8351</v>
      </c>
      <c r="S2802" s="23">
        <f t="shared" si="260"/>
        <v>41948.552847222221</v>
      </c>
      <c r="T2802" s="23">
        <f t="shared" si="261"/>
        <v>42008.552847222221</v>
      </c>
      <c r="U2802" s="3">
        <f t="shared" si="262"/>
        <v>2014</v>
      </c>
      <c r="V2802" s="25">
        <f t="shared" si="263"/>
        <v>41948.552847222221</v>
      </c>
    </row>
    <row r="2803" spans="1:22" ht="48" x14ac:dyDescent="0.2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3">
        <f t="shared" si="258"/>
        <v>133.19999999999999</v>
      </c>
      <c r="P2803" s="3">
        <f t="shared" si="259"/>
        <v>51.23</v>
      </c>
      <c r="Q2803" s="3" t="s">
        <v>8350</v>
      </c>
      <c r="R2803" s="3" t="s">
        <v>8351</v>
      </c>
      <c r="S2803" s="23">
        <f t="shared" si="260"/>
        <v>41900.243159722224</v>
      </c>
      <c r="T2803" s="23">
        <f t="shared" si="261"/>
        <v>41922.458333333336</v>
      </c>
      <c r="U2803" s="3">
        <f t="shared" si="262"/>
        <v>2014</v>
      </c>
      <c r="V2803" s="25">
        <f t="shared" si="263"/>
        <v>41900.243159722224</v>
      </c>
    </row>
    <row r="2804" spans="1:22" ht="64" x14ac:dyDescent="0.2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3">
        <f t="shared" si="258"/>
        <v>101.83</v>
      </c>
      <c r="P2804" s="3">
        <f t="shared" si="259"/>
        <v>33.94</v>
      </c>
      <c r="Q2804" s="3" t="s">
        <v>8350</v>
      </c>
      <c r="R2804" s="3" t="s">
        <v>8351</v>
      </c>
      <c r="S2804" s="23">
        <f t="shared" si="260"/>
        <v>42192.64707175926</v>
      </c>
      <c r="T2804" s="23">
        <f t="shared" si="261"/>
        <v>42222.64707175926</v>
      </c>
      <c r="U2804" s="3">
        <f t="shared" si="262"/>
        <v>2015</v>
      </c>
      <c r="V2804" s="25">
        <f t="shared" si="263"/>
        <v>42192.64707175926</v>
      </c>
    </row>
    <row r="2805" spans="1:22" ht="48" x14ac:dyDescent="0.2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3">
        <f t="shared" si="258"/>
        <v>127.95</v>
      </c>
      <c r="P2805" s="3">
        <f t="shared" si="259"/>
        <v>90.74</v>
      </c>
      <c r="Q2805" s="3" t="s">
        <v>8350</v>
      </c>
      <c r="R2805" s="3" t="s">
        <v>8351</v>
      </c>
      <c r="S2805" s="23">
        <f t="shared" si="260"/>
        <v>42158.065694444449</v>
      </c>
      <c r="T2805" s="23">
        <f t="shared" si="261"/>
        <v>42201</v>
      </c>
      <c r="U2805" s="3">
        <f t="shared" si="262"/>
        <v>2015</v>
      </c>
      <c r="V2805" s="25">
        <f t="shared" si="263"/>
        <v>42158.065694444449</v>
      </c>
    </row>
    <row r="2806" spans="1:22" ht="48" x14ac:dyDescent="0.2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3">
        <f t="shared" si="258"/>
        <v>115</v>
      </c>
      <c r="P2806" s="3">
        <f t="shared" si="259"/>
        <v>50</v>
      </c>
      <c r="Q2806" s="3" t="s">
        <v>8350</v>
      </c>
      <c r="R2806" s="3" t="s">
        <v>8351</v>
      </c>
      <c r="S2806" s="23">
        <f t="shared" si="260"/>
        <v>41881.453587962962</v>
      </c>
      <c r="T2806" s="23">
        <f t="shared" si="261"/>
        <v>41911.453587962962</v>
      </c>
      <c r="U2806" s="3">
        <f t="shared" si="262"/>
        <v>2014</v>
      </c>
      <c r="V2806" s="25">
        <f t="shared" si="263"/>
        <v>41881.453587962962</v>
      </c>
    </row>
    <row r="2807" spans="1:22" ht="64" x14ac:dyDescent="0.2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3">
        <f t="shared" si="258"/>
        <v>110</v>
      </c>
      <c r="P2807" s="3">
        <f t="shared" si="259"/>
        <v>24.44</v>
      </c>
      <c r="Q2807" s="3" t="s">
        <v>8350</v>
      </c>
      <c r="R2807" s="3" t="s">
        <v>8351</v>
      </c>
      <c r="S2807" s="23">
        <f t="shared" si="260"/>
        <v>42213.505474537036</v>
      </c>
      <c r="T2807" s="23">
        <f t="shared" si="261"/>
        <v>42238.505474537036</v>
      </c>
      <c r="U2807" s="3">
        <f t="shared" si="262"/>
        <v>2015</v>
      </c>
      <c r="V2807" s="25">
        <f t="shared" si="263"/>
        <v>42213.505474537036</v>
      </c>
    </row>
    <row r="2808" spans="1:22" ht="48" x14ac:dyDescent="0.2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3">
        <f t="shared" si="258"/>
        <v>112.1</v>
      </c>
      <c r="P2808" s="3">
        <f t="shared" si="259"/>
        <v>44.25</v>
      </c>
      <c r="Q2808" s="3" t="s">
        <v>8350</v>
      </c>
      <c r="R2808" s="3" t="s">
        <v>8351</v>
      </c>
      <c r="S2808" s="23">
        <f t="shared" si="260"/>
        <v>42185.267245370371</v>
      </c>
      <c r="T2808" s="23">
        <f t="shared" si="261"/>
        <v>42221.458333333328</v>
      </c>
      <c r="U2808" s="3">
        <f t="shared" si="262"/>
        <v>2015</v>
      </c>
      <c r="V2808" s="25">
        <f t="shared" si="263"/>
        <v>42185.267245370371</v>
      </c>
    </row>
    <row r="2809" spans="1:22" ht="18" x14ac:dyDescent="0.2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3">
        <f t="shared" si="258"/>
        <v>126</v>
      </c>
      <c r="P2809" s="3">
        <f t="shared" si="259"/>
        <v>67.739999999999995</v>
      </c>
      <c r="Q2809" s="3" t="s">
        <v>8350</v>
      </c>
      <c r="R2809" s="3" t="s">
        <v>8351</v>
      </c>
      <c r="S2809" s="23">
        <f t="shared" si="260"/>
        <v>42154.873124999998</v>
      </c>
      <c r="T2809" s="23">
        <f t="shared" si="261"/>
        <v>42184.873124999998</v>
      </c>
      <c r="U2809" s="3">
        <f t="shared" si="262"/>
        <v>2015</v>
      </c>
      <c r="V2809" s="25">
        <f t="shared" si="263"/>
        <v>42154.873124999998</v>
      </c>
    </row>
    <row r="2810" spans="1:22" ht="48" x14ac:dyDescent="0.2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3">
        <f t="shared" si="258"/>
        <v>100.24</v>
      </c>
      <c r="P2810" s="3">
        <f t="shared" si="259"/>
        <v>65.38</v>
      </c>
      <c r="Q2810" s="3" t="s">
        <v>8350</v>
      </c>
      <c r="R2810" s="3" t="s">
        <v>8351</v>
      </c>
      <c r="S2810" s="23">
        <f t="shared" si="260"/>
        <v>42208.84646990741</v>
      </c>
      <c r="T2810" s="23">
        <f t="shared" si="261"/>
        <v>42238.84646990741</v>
      </c>
      <c r="U2810" s="3">
        <f t="shared" si="262"/>
        <v>2015</v>
      </c>
      <c r="V2810" s="25">
        <f t="shared" si="263"/>
        <v>42208.84646990741</v>
      </c>
    </row>
    <row r="2811" spans="1:22" ht="48" x14ac:dyDescent="0.2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3">
        <f t="shared" si="258"/>
        <v>102.4</v>
      </c>
      <c r="P2811" s="3">
        <f t="shared" si="259"/>
        <v>121.9</v>
      </c>
      <c r="Q2811" s="3" t="s">
        <v>8350</v>
      </c>
      <c r="R2811" s="3" t="s">
        <v>8351</v>
      </c>
      <c r="S2811" s="23">
        <f t="shared" si="260"/>
        <v>42451.496817129635</v>
      </c>
      <c r="T2811" s="23">
        <f t="shared" si="261"/>
        <v>42459.610416666663</v>
      </c>
      <c r="U2811" s="3">
        <f t="shared" si="262"/>
        <v>2016</v>
      </c>
      <c r="V2811" s="25">
        <f t="shared" si="263"/>
        <v>42451.496817129635</v>
      </c>
    </row>
    <row r="2812" spans="1:22" ht="48" x14ac:dyDescent="0.2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3">
        <f t="shared" si="258"/>
        <v>108.2</v>
      </c>
      <c r="P2812" s="3">
        <f t="shared" si="259"/>
        <v>47.46</v>
      </c>
      <c r="Q2812" s="3" t="s">
        <v>8350</v>
      </c>
      <c r="R2812" s="3" t="s">
        <v>8351</v>
      </c>
      <c r="S2812" s="23">
        <f t="shared" si="260"/>
        <v>41759.13962962963</v>
      </c>
      <c r="T2812" s="23">
        <f t="shared" si="261"/>
        <v>41791.165972222225</v>
      </c>
      <c r="U2812" s="3">
        <f t="shared" si="262"/>
        <v>2014</v>
      </c>
      <c r="V2812" s="25">
        <f t="shared" si="263"/>
        <v>41759.13962962963</v>
      </c>
    </row>
    <row r="2813" spans="1:22" ht="48" x14ac:dyDescent="0.2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3">
        <f t="shared" si="258"/>
        <v>100.27</v>
      </c>
      <c r="P2813" s="3">
        <f t="shared" si="259"/>
        <v>92.84</v>
      </c>
      <c r="Q2813" s="3" t="s">
        <v>8350</v>
      </c>
      <c r="R2813" s="3" t="s">
        <v>8351</v>
      </c>
      <c r="S2813" s="23">
        <f t="shared" si="260"/>
        <v>42028.496562500004</v>
      </c>
      <c r="T2813" s="23">
        <f t="shared" si="261"/>
        <v>42058.496562500004</v>
      </c>
      <c r="U2813" s="3">
        <f t="shared" si="262"/>
        <v>2015</v>
      </c>
      <c r="V2813" s="25">
        <f t="shared" si="263"/>
        <v>42028.496562500004</v>
      </c>
    </row>
    <row r="2814" spans="1:22" ht="48" x14ac:dyDescent="0.2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3">
        <f t="shared" si="258"/>
        <v>113.3</v>
      </c>
      <c r="P2814" s="3">
        <f t="shared" si="259"/>
        <v>68.25</v>
      </c>
      <c r="Q2814" s="3" t="s">
        <v>8350</v>
      </c>
      <c r="R2814" s="3" t="s">
        <v>8351</v>
      </c>
      <c r="S2814" s="23">
        <f t="shared" si="260"/>
        <v>42054.74418981481</v>
      </c>
      <c r="T2814" s="23">
        <f t="shared" si="261"/>
        <v>42100.166666666672</v>
      </c>
      <c r="U2814" s="3">
        <f t="shared" si="262"/>
        <v>2015</v>
      </c>
      <c r="V2814" s="25">
        <f t="shared" si="263"/>
        <v>42054.74418981481</v>
      </c>
    </row>
    <row r="2815" spans="1:22" ht="48" x14ac:dyDescent="0.2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3">
        <f t="shared" si="258"/>
        <v>127.58</v>
      </c>
      <c r="P2815" s="3">
        <f t="shared" si="259"/>
        <v>37.21</v>
      </c>
      <c r="Q2815" s="3" t="s">
        <v>8350</v>
      </c>
      <c r="R2815" s="3" t="s">
        <v>8351</v>
      </c>
      <c r="S2815" s="23">
        <f t="shared" si="260"/>
        <v>42693.742604166662</v>
      </c>
      <c r="T2815" s="23">
        <f t="shared" si="261"/>
        <v>42718.742604166662</v>
      </c>
      <c r="U2815" s="3">
        <f t="shared" si="262"/>
        <v>2016</v>
      </c>
      <c r="V2815" s="25">
        <f t="shared" si="263"/>
        <v>42693.742604166662</v>
      </c>
    </row>
    <row r="2816" spans="1:22" ht="48" x14ac:dyDescent="0.2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3">
        <f t="shared" si="258"/>
        <v>107.73</v>
      </c>
      <c r="P2816" s="3">
        <f t="shared" si="259"/>
        <v>25.25</v>
      </c>
      <c r="Q2816" s="3" t="s">
        <v>8350</v>
      </c>
      <c r="R2816" s="3" t="s">
        <v>8351</v>
      </c>
      <c r="S2816" s="23">
        <f t="shared" si="260"/>
        <v>42103.399479166663</v>
      </c>
      <c r="T2816" s="23">
        <f t="shared" si="261"/>
        <v>42133.399479166663</v>
      </c>
      <c r="U2816" s="3">
        <f t="shared" si="262"/>
        <v>2015</v>
      </c>
      <c r="V2816" s="25">
        <f t="shared" si="263"/>
        <v>42103.399479166663</v>
      </c>
    </row>
    <row r="2817" spans="1:22" ht="48" x14ac:dyDescent="0.2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3">
        <f t="shared" si="258"/>
        <v>242</v>
      </c>
      <c r="P2817" s="3">
        <f t="shared" si="259"/>
        <v>43.21</v>
      </c>
      <c r="Q2817" s="3" t="s">
        <v>8350</v>
      </c>
      <c r="R2817" s="3" t="s">
        <v>8351</v>
      </c>
      <c r="S2817" s="23">
        <f t="shared" si="260"/>
        <v>42559.776724537034</v>
      </c>
      <c r="T2817" s="23">
        <f t="shared" si="261"/>
        <v>42589.776724537034</v>
      </c>
      <c r="U2817" s="3">
        <f t="shared" si="262"/>
        <v>2016</v>
      </c>
      <c r="V2817" s="25">
        <f t="shared" si="263"/>
        <v>42559.776724537034</v>
      </c>
    </row>
    <row r="2818" spans="1:22" ht="48" x14ac:dyDescent="0.2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3">
        <f t="shared" si="258"/>
        <v>141.57</v>
      </c>
      <c r="P2818" s="3">
        <f t="shared" si="259"/>
        <v>25.13</v>
      </c>
      <c r="Q2818" s="3" t="s">
        <v>8350</v>
      </c>
      <c r="R2818" s="3" t="s">
        <v>8351</v>
      </c>
      <c r="S2818" s="23">
        <f t="shared" si="260"/>
        <v>42188.467499999999</v>
      </c>
      <c r="T2818" s="23">
        <f t="shared" si="261"/>
        <v>42218.666666666672</v>
      </c>
      <c r="U2818" s="3">
        <f t="shared" si="262"/>
        <v>2015</v>
      </c>
      <c r="V2818" s="25">
        <f t="shared" si="263"/>
        <v>42188.467499999999</v>
      </c>
    </row>
    <row r="2819" spans="1:22" ht="64" x14ac:dyDescent="0.2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3">
        <f t="shared" ref="O2819:O2882" si="264">ROUND((E2819/D2819)*100,2)</f>
        <v>130</v>
      </c>
      <c r="P2819" s="3">
        <f t="shared" ref="P2819:P2882" si="265">ROUND(E2819/L2819,2)</f>
        <v>23.64</v>
      </c>
      <c r="Q2819" s="3" t="s">
        <v>8350</v>
      </c>
      <c r="R2819" s="3" t="s">
        <v>8351</v>
      </c>
      <c r="S2819" s="23">
        <f t="shared" ref="S2819:S2882" si="266">(((J2819/60)/60)/24)+DATE(1970,1,1)</f>
        <v>42023.634976851856</v>
      </c>
      <c r="T2819" s="23">
        <f t="shared" ref="T2819:T2882" si="267">(((I2819/60)/60)/24)+DATE(1970,1,1)</f>
        <v>42063.634976851856</v>
      </c>
      <c r="U2819" s="3">
        <f t="shared" ref="U2819:U2882" si="268">YEAR(S2819)</f>
        <v>2015</v>
      </c>
      <c r="V2819" s="25">
        <f t="shared" ref="V2819:V2882" si="269">S2819</f>
        <v>42023.634976851856</v>
      </c>
    </row>
    <row r="2820" spans="1:22" ht="48" x14ac:dyDescent="0.2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3">
        <f t="shared" si="264"/>
        <v>106.03</v>
      </c>
      <c r="P2820" s="3">
        <f t="shared" si="265"/>
        <v>103.95</v>
      </c>
      <c r="Q2820" s="3" t="s">
        <v>8350</v>
      </c>
      <c r="R2820" s="3" t="s">
        <v>8351</v>
      </c>
      <c r="S2820" s="23">
        <f t="shared" si="266"/>
        <v>42250.598217592589</v>
      </c>
      <c r="T2820" s="23">
        <f t="shared" si="267"/>
        <v>42270.598217592589</v>
      </c>
      <c r="U2820" s="3">
        <f t="shared" si="268"/>
        <v>2015</v>
      </c>
      <c r="V2820" s="25">
        <f t="shared" si="269"/>
        <v>42250.598217592589</v>
      </c>
    </row>
    <row r="2821" spans="1:22" ht="48" x14ac:dyDescent="0.2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3">
        <f t="shared" si="264"/>
        <v>104.8</v>
      </c>
      <c r="P2821" s="3">
        <f t="shared" si="265"/>
        <v>50.38</v>
      </c>
      <c r="Q2821" s="3" t="s">
        <v>8350</v>
      </c>
      <c r="R2821" s="3" t="s">
        <v>8351</v>
      </c>
      <c r="S2821" s="23">
        <f t="shared" si="266"/>
        <v>42139.525567129633</v>
      </c>
      <c r="T2821" s="23">
        <f t="shared" si="267"/>
        <v>42169.525567129633</v>
      </c>
      <c r="U2821" s="3">
        <f t="shared" si="268"/>
        <v>2015</v>
      </c>
      <c r="V2821" s="25">
        <f t="shared" si="269"/>
        <v>42139.525567129633</v>
      </c>
    </row>
    <row r="2822" spans="1:22" ht="48" x14ac:dyDescent="0.2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3">
        <f t="shared" si="264"/>
        <v>136</v>
      </c>
      <c r="P2822" s="3">
        <f t="shared" si="265"/>
        <v>13.6</v>
      </c>
      <c r="Q2822" s="3" t="s">
        <v>8350</v>
      </c>
      <c r="R2822" s="3" t="s">
        <v>8351</v>
      </c>
      <c r="S2822" s="23">
        <f t="shared" si="266"/>
        <v>42401.610983796301</v>
      </c>
      <c r="T2822" s="23">
        <f t="shared" si="267"/>
        <v>42426</v>
      </c>
      <c r="U2822" s="3">
        <f t="shared" si="268"/>
        <v>2016</v>
      </c>
      <c r="V2822" s="25">
        <f t="shared" si="269"/>
        <v>42401.610983796301</v>
      </c>
    </row>
    <row r="2823" spans="1:22" ht="64" x14ac:dyDescent="0.2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3">
        <f t="shared" si="264"/>
        <v>100</v>
      </c>
      <c r="P2823" s="3">
        <f t="shared" si="265"/>
        <v>28.57</v>
      </c>
      <c r="Q2823" s="3" t="s">
        <v>8350</v>
      </c>
      <c r="R2823" s="3" t="s">
        <v>8351</v>
      </c>
      <c r="S2823" s="23">
        <f t="shared" si="266"/>
        <v>41875.922858796301</v>
      </c>
      <c r="T2823" s="23">
        <f t="shared" si="267"/>
        <v>41905.922858796301</v>
      </c>
      <c r="U2823" s="3">
        <f t="shared" si="268"/>
        <v>2014</v>
      </c>
      <c r="V2823" s="25">
        <f t="shared" si="269"/>
        <v>41875.922858796301</v>
      </c>
    </row>
    <row r="2824" spans="1:22" ht="64" x14ac:dyDescent="0.2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3">
        <f t="shared" si="264"/>
        <v>100</v>
      </c>
      <c r="P2824" s="3">
        <f t="shared" si="265"/>
        <v>63.83</v>
      </c>
      <c r="Q2824" s="3" t="s">
        <v>8350</v>
      </c>
      <c r="R2824" s="3" t="s">
        <v>8351</v>
      </c>
      <c r="S2824" s="23">
        <f t="shared" si="266"/>
        <v>42060.683935185181</v>
      </c>
      <c r="T2824" s="23">
        <f t="shared" si="267"/>
        <v>42090.642268518524</v>
      </c>
      <c r="U2824" s="3">
        <f t="shared" si="268"/>
        <v>2015</v>
      </c>
      <c r="V2824" s="25">
        <f t="shared" si="269"/>
        <v>42060.683935185181</v>
      </c>
    </row>
    <row r="2825" spans="1:22" ht="64" x14ac:dyDescent="0.2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3">
        <f t="shared" si="264"/>
        <v>124</v>
      </c>
      <c r="P2825" s="3">
        <f t="shared" si="265"/>
        <v>8.86</v>
      </c>
      <c r="Q2825" s="3" t="s">
        <v>8350</v>
      </c>
      <c r="R2825" s="3" t="s">
        <v>8351</v>
      </c>
      <c r="S2825" s="23">
        <f t="shared" si="266"/>
        <v>42067.011643518519</v>
      </c>
      <c r="T2825" s="23">
        <f t="shared" si="267"/>
        <v>42094.957638888889</v>
      </c>
      <c r="U2825" s="3">
        <f t="shared" si="268"/>
        <v>2015</v>
      </c>
      <c r="V2825" s="25">
        <f t="shared" si="269"/>
        <v>42067.011643518519</v>
      </c>
    </row>
    <row r="2826" spans="1:22" ht="48" x14ac:dyDescent="0.2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3">
        <f t="shared" si="264"/>
        <v>116.92</v>
      </c>
      <c r="P2826" s="3">
        <f t="shared" si="265"/>
        <v>50.67</v>
      </c>
      <c r="Q2826" s="3" t="s">
        <v>8350</v>
      </c>
      <c r="R2826" s="3" t="s">
        <v>8351</v>
      </c>
      <c r="S2826" s="23">
        <f t="shared" si="266"/>
        <v>42136.270787037036</v>
      </c>
      <c r="T2826" s="23">
        <f t="shared" si="267"/>
        <v>42168.071527777778</v>
      </c>
      <c r="U2826" s="3">
        <f t="shared" si="268"/>
        <v>2015</v>
      </c>
      <c r="V2826" s="25">
        <f t="shared" si="269"/>
        <v>42136.270787037036</v>
      </c>
    </row>
    <row r="2827" spans="1:22" ht="64" x14ac:dyDescent="0.2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3">
        <f t="shared" si="264"/>
        <v>103.33</v>
      </c>
      <c r="P2827" s="3">
        <f t="shared" si="265"/>
        <v>60.78</v>
      </c>
      <c r="Q2827" s="3" t="s">
        <v>8350</v>
      </c>
      <c r="R2827" s="3" t="s">
        <v>8351</v>
      </c>
      <c r="S2827" s="23">
        <f t="shared" si="266"/>
        <v>42312.792662037042</v>
      </c>
      <c r="T2827" s="23">
        <f t="shared" si="267"/>
        <v>42342.792662037042</v>
      </c>
      <c r="U2827" s="3">
        <f t="shared" si="268"/>
        <v>2015</v>
      </c>
      <c r="V2827" s="25">
        <f t="shared" si="269"/>
        <v>42312.792662037042</v>
      </c>
    </row>
    <row r="2828" spans="1:22" ht="64" x14ac:dyDescent="0.2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3">
        <f t="shared" si="264"/>
        <v>107.75</v>
      </c>
      <c r="P2828" s="3">
        <f t="shared" si="265"/>
        <v>113.42</v>
      </c>
      <c r="Q2828" s="3" t="s">
        <v>8350</v>
      </c>
      <c r="R2828" s="3" t="s">
        <v>8351</v>
      </c>
      <c r="S2828" s="23">
        <f t="shared" si="266"/>
        <v>42171.034861111111</v>
      </c>
      <c r="T2828" s="23">
        <f t="shared" si="267"/>
        <v>42195.291666666672</v>
      </c>
      <c r="U2828" s="3">
        <f t="shared" si="268"/>
        <v>2015</v>
      </c>
      <c r="V2828" s="25">
        <f t="shared" si="269"/>
        <v>42171.034861111111</v>
      </c>
    </row>
    <row r="2829" spans="1:22" ht="64" x14ac:dyDescent="0.2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3">
        <f t="shared" si="264"/>
        <v>120.25</v>
      </c>
      <c r="P2829" s="3">
        <f t="shared" si="265"/>
        <v>104.57</v>
      </c>
      <c r="Q2829" s="3" t="s">
        <v>8350</v>
      </c>
      <c r="R2829" s="3" t="s">
        <v>8351</v>
      </c>
      <c r="S2829" s="23">
        <f t="shared" si="266"/>
        <v>42494.683634259258</v>
      </c>
      <c r="T2829" s="23">
        <f t="shared" si="267"/>
        <v>42524.6875</v>
      </c>
      <c r="U2829" s="3">
        <f t="shared" si="268"/>
        <v>2016</v>
      </c>
      <c r="V2829" s="25">
        <f t="shared" si="269"/>
        <v>42494.683634259258</v>
      </c>
    </row>
    <row r="2830" spans="1:22" ht="48" x14ac:dyDescent="0.2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3">
        <f t="shared" si="264"/>
        <v>100.38</v>
      </c>
      <c r="P2830" s="3">
        <f t="shared" si="265"/>
        <v>98.31</v>
      </c>
      <c r="Q2830" s="3" t="s">
        <v>8350</v>
      </c>
      <c r="R2830" s="3" t="s">
        <v>8351</v>
      </c>
      <c r="S2830" s="23">
        <f t="shared" si="266"/>
        <v>42254.264687499999</v>
      </c>
      <c r="T2830" s="23">
        <f t="shared" si="267"/>
        <v>42279.958333333328</v>
      </c>
      <c r="U2830" s="3">
        <f t="shared" si="268"/>
        <v>2015</v>
      </c>
      <c r="V2830" s="25">
        <f t="shared" si="269"/>
        <v>42254.264687499999</v>
      </c>
    </row>
    <row r="2831" spans="1:22" ht="48" x14ac:dyDescent="0.2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3">
        <f t="shared" si="264"/>
        <v>106.52</v>
      </c>
      <c r="P2831" s="3">
        <f t="shared" si="265"/>
        <v>35.04</v>
      </c>
      <c r="Q2831" s="3" t="s">
        <v>8350</v>
      </c>
      <c r="R2831" s="3" t="s">
        <v>8351</v>
      </c>
      <c r="S2831" s="23">
        <f t="shared" si="266"/>
        <v>42495.434236111112</v>
      </c>
      <c r="T2831" s="23">
        <f t="shared" si="267"/>
        <v>42523.434236111112</v>
      </c>
      <c r="U2831" s="3">
        <f t="shared" si="268"/>
        <v>2016</v>
      </c>
      <c r="V2831" s="25">
        <f t="shared" si="269"/>
        <v>42495.434236111112</v>
      </c>
    </row>
    <row r="2832" spans="1:22" ht="32" x14ac:dyDescent="0.2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3">
        <f t="shared" si="264"/>
        <v>100</v>
      </c>
      <c r="P2832" s="3">
        <f t="shared" si="265"/>
        <v>272.73</v>
      </c>
      <c r="Q2832" s="3" t="s">
        <v>8350</v>
      </c>
      <c r="R2832" s="3" t="s">
        <v>8351</v>
      </c>
      <c r="S2832" s="23">
        <f t="shared" si="266"/>
        <v>41758.839675925927</v>
      </c>
      <c r="T2832" s="23">
        <f t="shared" si="267"/>
        <v>41771.165972222225</v>
      </c>
      <c r="U2832" s="3">
        <f t="shared" si="268"/>
        <v>2014</v>
      </c>
      <c r="V2832" s="25">
        <f t="shared" si="269"/>
        <v>41758.839675925927</v>
      </c>
    </row>
    <row r="2833" spans="1:22" ht="48" x14ac:dyDescent="0.2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3">
        <f t="shared" si="264"/>
        <v>110.67</v>
      </c>
      <c r="P2833" s="3">
        <f t="shared" si="265"/>
        <v>63.85</v>
      </c>
      <c r="Q2833" s="3" t="s">
        <v>8350</v>
      </c>
      <c r="R2833" s="3" t="s">
        <v>8351</v>
      </c>
      <c r="S2833" s="23">
        <f t="shared" si="266"/>
        <v>42171.824884259258</v>
      </c>
      <c r="T2833" s="23">
        <f t="shared" si="267"/>
        <v>42201.824884259258</v>
      </c>
      <c r="U2833" s="3">
        <f t="shared" si="268"/>
        <v>2015</v>
      </c>
      <c r="V2833" s="25">
        <f t="shared" si="269"/>
        <v>42171.824884259258</v>
      </c>
    </row>
    <row r="2834" spans="1:22" ht="48" x14ac:dyDescent="0.2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3">
        <f t="shared" si="264"/>
        <v>114.72</v>
      </c>
      <c r="P2834" s="3">
        <f t="shared" si="265"/>
        <v>30.19</v>
      </c>
      <c r="Q2834" s="3" t="s">
        <v>8350</v>
      </c>
      <c r="R2834" s="3" t="s">
        <v>8351</v>
      </c>
      <c r="S2834" s="23">
        <f t="shared" si="266"/>
        <v>41938.709421296298</v>
      </c>
      <c r="T2834" s="23">
        <f t="shared" si="267"/>
        <v>41966.916666666672</v>
      </c>
      <c r="U2834" s="3">
        <f t="shared" si="268"/>
        <v>2014</v>
      </c>
      <c r="V2834" s="25">
        <f t="shared" si="269"/>
        <v>41938.709421296298</v>
      </c>
    </row>
    <row r="2835" spans="1:22" ht="18" x14ac:dyDescent="0.2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3">
        <f t="shared" si="264"/>
        <v>108.26</v>
      </c>
      <c r="P2835" s="3">
        <f t="shared" si="265"/>
        <v>83.51</v>
      </c>
      <c r="Q2835" s="3" t="s">
        <v>8350</v>
      </c>
      <c r="R2835" s="3" t="s">
        <v>8351</v>
      </c>
      <c r="S2835" s="23">
        <f t="shared" si="266"/>
        <v>42268.127696759257</v>
      </c>
      <c r="T2835" s="23">
        <f t="shared" si="267"/>
        <v>42288.083333333328</v>
      </c>
      <c r="U2835" s="3">
        <f t="shared" si="268"/>
        <v>2015</v>
      </c>
      <c r="V2835" s="25">
        <f t="shared" si="269"/>
        <v>42268.127696759257</v>
      </c>
    </row>
    <row r="2836" spans="1:22" ht="48" x14ac:dyDescent="0.2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3">
        <f t="shared" si="264"/>
        <v>170</v>
      </c>
      <c r="P2836" s="3">
        <f t="shared" si="265"/>
        <v>64.760000000000005</v>
      </c>
      <c r="Q2836" s="3" t="s">
        <v>8350</v>
      </c>
      <c r="R2836" s="3" t="s">
        <v>8351</v>
      </c>
      <c r="S2836" s="23">
        <f t="shared" si="266"/>
        <v>42019.959837962961</v>
      </c>
      <c r="T2836" s="23">
        <f t="shared" si="267"/>
        <v>42034.959837962961</v>
      </c>
      <c r="U2836" s="3">
        <f t="shared" si="268"/>
        <v>2015</v>
      </c>
      <c r="V2836" s="25">
        <f t="shared" si="269"/>
        <v>42019.959837962961</v>
      </c>
    </row>
    <row r="2837" spans="1:22" ht="48" x14ac:dyDescent="0.2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3">
        <f t="shared" si="264"/>
        <v>187.1</v>
      </c>
      <c r="P2837" s="3">
        <f t="shared" si="265"/>
        <v>20.12</v>
      </c>
      <c r="Q2837" s="3" t="s">
        <v>8350</v>
      </c>
      <c r="R2837" s="3" t="s">
        <v>8351</v>
      </c>
      <c r="S2837" s="23">
        <f t="shared" si="266"/>
        <v>42313.703900462962</v>
      </c>
      <c r="T2837" s="23">
        <f t="shared" si="267"/>
        <v>42343</v>
      </c>
      <c r="U2837" s="3">
        <f t="shared" si="268"/>
        <v>2015</v>
      </c>
      <c r="V2837" s="25">
        <f t="shared" si="269"/>
        <v>42313.703900462962</v>
      </c>
    </row>
    <row r="2838" spans="1:22" ht="64" x14ac:dyDescent="0.2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3">
        <f t="shared" si="264"/>
        <v>107.78</v>
      </c>
      <c r="P2838" s="3">
        <f t="shared" si="265"/>
        <v>44.09</v>
      </c>
      <c r="Q2838" s="3" t="s">
        <v>8350</v>
      </c>
      <c r="R2838" s="3" t="s">
        <v>8351</v>
      </c>
      <c r="S2838" s="23">
        <f t="shared" si="266"/>
        <v>42746.261782407411</v>
      </c>
      <c r="T2838" s="23">
        <f t="shared" si="267"/>
        <v>42784.207638888889</v>
      </c>
      <c r="U2838" s="3">
        <f t="shared" si="268"/>
        <v>2017</v>
      </c>
      <c r="V2838" s="25">
        <f t="shared" si="269"/>
        <v>42746.261782407411</v>
      </c>
    </row>
    <row r="2839" spans="1:22" ht="64" x14ac:dyDescent="0.2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3">
        <f t="shared" si="264"/>
        <v>100</v>
      </c>
      <c r="P2839" s="3">
        <f t="shared" si="265"/>
        <v>40.479999999999997</v>
      </c>
      <c r="Q2839" s="3" t="s">
        <v>8350</v>
      </c>
      <c r="R2839" s="3" t="s">
        <v>8351</v>
      </c>
      <c r="S2839" s="23">
        <f t="shared" si="266"/>
        <v>42307.908379629633</v>
      </c>
      <c r="T2839" s="23">
        <f t="shared" si="267"/>
        <v>42347.950046296297</v>
      </c>
      <c r="U2839" s="3">
        <f t="shared" si="268"/>
        <v>2015</v>
      </c>
      <c r="V2839" s="25">
        <f t="shared" si="269"/>
        <v>42307.908379629633</v>
      </c>
    </row>
    <row r="2840" spans="1:22" ht="48" x14ac:dyDescent="0.2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3">
        <f t="shared" si="264"/>
        <v>120.25</v>
      </c>
      <c r="P2840" s="3">
        <f t="shared" si="265"/>
        <v>44.54</v>
      </c>
      <c r="Q2840" s="3" t="s">
        <v>8350</v>
      </c>
      <c r="R2840" s="3" t="s">
        <v>8351</v>
      </c>
      <c r="S2840" s="23">
        <f t="shared" si="266"/>
        <v>41842.607592592591</v>
      </c>
      <c r="T2840" s="23">
        <f t="shared" si="267"/>
        <v>41864.916666666664</v>
      </c>
      <c r="U2840" s="3">
        <f t="shared" si="268"/>
        <v>2014</v>
      </c>
      <c r="V2840" s="25">
        <f t="shared" si="269"/>
        <v>41842.607592592591</v>
      </c>
    </row>
    <row r="2841" spans="1:22" ht="48" x14ac:dyDescent="0.2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3">
        <f t="shared" si="264"/>
        <v>111.43</v>
      </c>
      <c r="P2841" s="3">
        <f t="shared" si="265"/>
        <v>125.81</v>
      </c>
      <c r="Q2841" s="3" t="s">
        <v>8350</v>
      </c>
      <c r="R2841" s="3" t="s">
        <v>8351</v>
      </c>
      <c r="S2841" s="23">
        <f t="shared" si="266"/>
        <v>41853.240208333329</v>
      </c>
      <c r="T2841" s="23">
        <f t="shared" si="267"/>
        <v>41876.207638888889</v>
      </c>
      <c r="U2841" s="3">
        <f t="shared" si="268"/>
        <v>2014</v>
      </c>
      <c r="V2841" s="25">
        <f t="shared" si="269"/>
        <v>41853.240208333329</v>
      </c>
    </row>
    <row r="2842" spans="1:22" ht="64" x14ac:dyDescent="0.2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3">
        <f t="shared" si="264"/>
        <v>104</v>
      </c>
      <c r="P2842" s="3">
        <f t="shared" si="265"/>
        <v>19.7</v>
      </c>
      <c r="Q2842" s="3" t="s">
        <v>8350</v>
      </c>
      <c r="R2842" s="3" t="s">
        <v>8351</v>
      </c>
      <c r="S2842" s="23">
        <f t="shared" si="266"/>
        <v>42060.035636574074</v>
      </c>
      <c r="T2842" s="23">
        <f t="shared" si="267"/>
        <v>42081.708333333328</v>
      </c>
      <c r="U2842" s="3">
        <f t="shared" si="268"/>
        <v>2015</v>
      </c>
      <c r="V2842" s="25">
        <f t="shared" si="269"/>
        <v>42060.035636574074</v>
      </c>
    </row>
    <row r="2843" spans="1:22" ht="64" x14ac:dyDescent="0.2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3">
        <f t="shared" si="264"/>
        <v>1</v>
      </c>
      <c r="P2843" s="3">
        <f t="shared" si="265"/>
        <v>10</v>
      </c>
      <c r="Q2843" s="3" t="s">
        <v>8350</v>
      </c>
      <c r="R2843" s="3" t="s">
        <v>8351</v>
      </c>
      <c r="S2843" s="23">
        <f t="shared" si="266"/>
        <v>42291.739548611105</v>
      </c>
      <c r="T2843" s="23">
        <f t="shared" si="267"/>
        <v>42351.781215277777</v>
      </c>
      <c r="U2843" s="3">
        <f t="shared" si="268"/>
        <v>2015</v>
      </c>
      <c r="V2843" s="25">
        <f t="shared" si="269"/>
        <v>42291.739548611105</v>
      </c>
    </row>
    <row r="2844" spans="1:22" ht="48" x14ac:dyDescent="0.2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3">
        <f t="shared" si="264"/>
        <v>0</v>
      </c>
      <c r="P2844" s="3" t="e">
        <f t="shared" si="265"/>
        <v>#DIV/0!</v>
      </c>
      <c r="Q2844" s="3" t="s">
        <v>8350</v>
      </c>
      <c r="R2844" s="3" t="s">
        <v>8351</v>
      </c>
      <c r="S2844" s="23">
        <f t="shared" si="266"/>
        <v>41784.952488425923</v>
      </c>
      <c r="T2844" s="23">
        <f t="shared" si="267"/>
        <v>41811.458333333336</v>
      </c>
      <c r="U2844" s="3">
        <f t="shared" si="268"/>
        <v>2014</v>
      </c>
      <c r="V2844" s="25">
        <f t="shared" si="269"/>
        <v>41784.952488425923</v>
      </c>
    </row>
    <row r="2845" spans="1:22" ht="48" x14ac:dyDescent="0.2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3">
        <f t="shared" si="264"/>
        <v>0</v>
      </c>
      <c r="P2845" s="3" t="e">
        <f t="shared" si="265"/>
        <v>#DIV/0!</v>
      </c>
      <c r="Q2845" s="3" t="s">
        <v>8350</v>
      </c>
      <c r="R2845" s="3" t="s">
        <v>8351</v>
      </c>
      <c r="S2845" s="23">
        <f t="shared" si="266"/>
        <v>42492.737847222219</v>
      </c>
      <c r="T2845" s="23">
        <f t="shared" si="267"/>
        <v>42534.166666666672</v>
      </c>
      <c r="U2845" s="3">
        <f t="shared" si="268"/>
        <v>2016</v>
      </c>
      <c r="V2845" s="25">
        <f t="shared" si="269"/>
        <v>42492.737847222219</v>
      </c>
    </row>
    <row r="2846" spans="1:22" ht="48" x14ac:dyDescent="0.2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3">
        <f t="shared" si="264"/>
        <v>5.45</v>
      </c>
      <c r="P2846" s="3">
        <f t="shared" si="265"/>
        <v>30</v>
      </c>
      <c r="Q2846" s="3" t="s">
        <v>8350</v>
      </c>
      <c r="R2846" s="3" t="s">
        <v>8351</v>
      </c>
      <c r="S2846" s="23">
        <f t="shared" si="266"/>
        <v>42709.546064814815</v>
      </c>
      <c r="T2846" s="23">
        <f t="shared" si="267"/>
        <v>42739.546064814815</v>
      </c>
      <c r="U2846" s="3">
        <f t="shared" si="268"/>
        <v>2016</v>
      </c>
      <c r="V2846" s="25">
        <f t="shared" si="269"/>
        <v>42709.546064814815</v>
      </c>
    </row>
    <row r="2847" spans="1:22" ht="48" x14ac:dyDescent="0.2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3">
        <f t="shared" si="264"/>
        <v>31.55</v>
      </c>
      <c r="P2847" s="3">
        <f t="shared" si="265"/>
        <v>60.67</v>
      </c>
      <c r="Q2847" s="3" t="s">
        <v>8350</v>
      </c>
      <c r="R2847" s="3" t="s">
        <v>8351</v>
      </c>
      <c r="S2847" s="23">
        <f t="shared" si="266"/>
        <v>42103.016585648147</v>
      </c>
      <c r="T2847" s="23">
        <f t="shared" si="267"/>
        <v>42163.016585648147</v>
      </c>
      <c r="U2847" s="3">
        <f t="shared" si="268"/>
        <v>2015</v>
      </c>
      <c r="V2847" s="25">
        <f t="shared" si="269"/>
        <v>42103.016585648147</v>
      </c>
    </row>
    <row r="2848" spans="1:22" ht="64" x14ac:dyDescent="0.2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3">
        <f t="shared" si="264"/>
        <v>0</v>
      </c>
      <c r="P2848" s="3" t="e">
        <f t="shared" si="265"/>
        <v>#DIV/0!</v>
      </c>
      <c r="Q2848" s="3" t="s">
        <v>8350</v>
      </c>
      <c r="R2848" s="3" t="s">
        <v>8351</v>
      </c>
      <c r="S2848" s="23">
        <f t="shared" si="266"/>
        <v>42108.692060185189</v>
      </c>
      <c r="T2848" s="23">
        <f t="shared" si="267"/>
        <v>42153.692060185189</v>
      </c>
      <c r="U2848" s="3">
        <f t="shared" si="268"/>
        <v>2015</v>
      </c>
      <c r="V2848" s="25">
        <f t="shared" si="269"/>
        <v>42108.692060185189</v>
      </c>
    </row>
    <row r="2849" spans="1:22" ht="48" x14ac:dyDescent="0.2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3">
        <f t="shared" si="264"/>
        <v>0</v>
      </c>
      <c r="P2849" s="3" t="e">
        <f t="shared" si="265"/>
        <v>#DIV/0!</v>
      </c>
      <c r="Q2849" s="3" t="s">
        <v>8350</v>
      </c>
      <c r="R2849" s="3" t="s">
        <v>8351</v>
      </c>
      <c r="S2849" s="23">
        <f t="shared" si="266"/>
        <v>42453.806307870371</v>
      </c>
      <c r="T2849" s="23">
        <f t="shared" si="267"/>
        <v>42513.806307870371</v>
      </c>
      <c r="U2849" s="3">
        <f t="shared" si="268"/>
        <v>2016</v>
      </c>
      <c r="V2849" s="25">
        <f t="shared" si="269"/>
        <v>42453.806307870371</v>
      </c>
    </row>
    <row r="2850" spans="1:22" ht="64" x14ac:dyDescent="0.2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3">
        <f t="shared" si="264"/>
        <v>0.2</v>
      </c>
      <c r="P2850" s="3">
        <f t="shared" si="265"/>
        <v>23.33</v>
      </c>
      <c r="Q2850" s="3" t="s">
        <v>8350</v>
      </c>
      <c r="R2850" s="3" t="s">
        <v>8351</v>
      </c>
      <c r="S2850" s="23">
        <f t="shared" si="266"/>
        <v>42123.648831018523</v>
      </c>
      <c r="T2850" s="23">
        <f t="shared" si="267"/>
        <v>42153.648831018523</v>
      </c>
      <c r="U2850" s="3">
        <f t="shared" si="268"/>
        <v>2015</v>
      </c>
      <c r="V2850" s="25">
        <f t="shared" si="269"/>
        <v>42123.648831018523</v>
      </c>
    </row>
    <row r="2851" spans="1:22" ht="48" x14ac:dyDescent="0.2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3">
        <f t="shared" si="264"/>
        <v>1</v>
      </c>
      <c r="P2851" s="3">
        <f t="shared" si="265"/>
        <v>5</v>
      </c>
      <c r="Q2851" s="3" t="s">
        <v>8350</v>
      </c>
      <c r="R2851" s="3" t="s">
        <v>8351</v>
      </c>
      <c r="S2851" s="23">
        <f t="shared" si="266"/>
        <v>42453.428240740745</v>
      </c>
      <c r="T2851" s="23">
        <f t="shared" si="267"/>
        <v>42483.428240740745</v>
      </c>
      <c r="U2851" s="3">
        <f t="shared" si="268"/>
        <v>2016</v>
      </c>
      <c r="V2851" s="25">
        <f t="shared" si="269"/>
        <v>42453.428240740745</v>
      </c>
    </row>
    <row r="2852" spans="1:22" ht="48" x14ac:dyDescent="0.2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3">
        <f t="shared" si="264"/>
        <v>3.89</v>
      </c>
      <c r="P2852" s="3">
        <f t="shared" si="265"/>
        <v>23.92</v>
      </c>
      <c r="Q2852" s="3" t="s">
        <v>8350</v>
      </c>
      <c r="R2852" s="3" t="s">
        <v>8351</v>
      </c>
      <c r="S2852" s="23">
        <f t="shared" si="266"/>
        <v>41858.007071759261</v>
      </c>
      <c r="T2852" s="23">
        <f t="shared" si="267"/>
        <v>41888.007071759261</v>
      </c>
      <c r="U2852" s="3">
        <f t="shared" si="268"/>
        <v>2014</v>
      </c>
      <c r="V2852" s="25">
        <f t="shared" si="269"/>
        <v>41858.007071759261</v>
      </c>
    </row>
    <row r="2853" spans="1:22" ht="48" x14ac:dyDescent="0.2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3">
        <f t="shared" si="264"/>
        <v>0</v>
      </c>
      <c r="P2853" s="3" t="e">
        <f t="shared" si="265"/>
        <v>#DIV/0!</v>
      </c>
      <c r="Q2853" s="3" t="s">
        <v>8350</v>
      </c>
      <c r="R2853" s="3" t="s">
        <v>8351</v>
      </c>
      <c r="S2853" s="23">
        <f t="shared" si="266"/>
        <v>42390.002650462964</v>
      </c>
      <c r="T2853" s="23">
        <f t="shared" si="267"/>
        <v>42398.970138888893</v>
      </c>
      <c r="U2853" s="3">
        <f t="shared" si="268"/>
        <v>2016</v>
      </c>
      <c r="V2853" s="25">
        <f t="shared" si="269"/>
        <v>42390.002650462964</v>
      </c>
    </row>
    <row r="2854" spans="1:22" ht="48" x14ac:dyDescent="0.2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3">
        <f t="shared" si="264"/>
        <v>1.9</v>
      </c>
      <c r="P2854" s="3">
        <f t="shared" si="265"/>
        <v>15.83</v>
      </c>
      <c r="Q2854" s="3" t="s">
        <v>8350</v>
      </c>
      <c r="R2854" s="3" t="s">
        <v>8351</v>
      </c>
      <c r="S2854" s="23">
        <f t="shared" si="266"/>
        <v>41781.045173611114</v>
      </c>
      <c r="T2854" s="23">
        <f t="shared" si="267"/>
        <v>41811.045173611114</v>
      </c>
      <c r="U2854" s="3">
        <f t="shared" si="268"/>
        <v>2014</v>
      </c>
      <c r="V2854" s="25">
        <f t="shared" si="269"/>
        <v>41781.045173611114</v>
      </c>
    </row>
    <row r="2855" spans="1:22" ht="48" x14ac:dyDescent="0.2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3">
        <f t="shared" si="264"/>
        <v>0</v>
      </c>
      <c r="P2855" s="3" t="e">
        <f t="shared" si="265"/>
        <v>#DIV/0!</v>
      </c>
      <c r="Q2855" s="3" t="s">
        <v>8350</v>
      </c>
      <c r="R2855" s="3" t="s">
        <v>8351</v>
      </c>
      <c r="S2855" s="23">
        <f t="shared" si="266"/>
        <v>41836.190937499996</v>
      </c>
      <c r="T2855" s="23">
        <f t="shared" si="267"/>
        <v>41896.190937499996</v>
      </c>
      <c r="U2855" s="3">
        <f t="shared" si="268"/>
        <v>2014</v>
      </c>
      <c r="V2855" s="25">
        <f t="shared" si="269"/>
        <v>41836.190937499996</v>
      </c>
    </row>
    <row r="2856" spans="1:22" ht="48" x14ac:dyDescent="0.2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3">
        <f t="shared" si="264"/>
        <v>41.7</v>
      </c>
      <c r="P2856" s="3">
        <f t="shared" si="265"/>
        <v>29.79</v>
      </c>
      <c r="Q2856" s="3" t="s">
        <v>8350</v>
      </c>
      <c r="R2856" s="3" t="s">
        <v>8351</v>
      </c>
      <c r="S2856" s="23">
        <f t="shared" si="266"/>
        <v>42111.71665509259</v>
      </c>
      <c r="T2856" s="23">
        <f t="shared" si="267"/>
        <v>42131.71665509259</v>
      </c>
      <c r="U2856" s="3">
        <f t="shared" si="268"/>
        <v>2015</v>
      </c>
      <c r="V2856" s="25">
        <f t="shared" si="269"/>
        <v>42111.71665509259</v>
      </c>
    </row>
    <row r="2857" spans="1:22" ht="64" x14ac:dyDescent="0.2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3">
        <f t="shared" si="264"/>
        <v>50</v>
      </c>
      <c r="P2857" s="3">
        <f t="shared" si="265"/>
        <v>60</v>
      </c>
      <c r="Q2857" s="3" t="s">
        <v>8350</v>
      </c>
      <c r="R2857" s="3" t="s">
        <v>8351</v>
      </c>
      <c r="S2857" s="23">
        <f t="shared" si="266"/>
        <v>42370.007766203707</v>
      </c>
      <c r="T2857" s="23">
        <f t="shared" si="267"/>
        <v>42398.981944444444</v>
      </c>
      <c r="U2857" s="3">
        <f t="shared" si="268"/>
        <v>2016</v>
      </c>
      <c r="V2857" s="25">
        <f t="shared" si="269"/>
        <v>42370.007766203707</v>
      </c>
    </row>
    <row r="2858" spans="1:22" ht="48" x14ac:dyDescent="0.2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3">
        <f t="shared" si="264"/>
        <v>4.87</v>
      </c>
      <c r="P2858" s="3">
        <f t="shared" si="265"/>
        <v>24.33</v>
      </c>
      <c r="Q2858" s="3" t="s">
        <v>8350</v>
      </c>
      <c r="R2858" s="3" t="s">
        <v>8351</v>
      </c>
      <c r="S2858" s="23">
        <f t="shared" si="266"/>
        <v>42165.037581018521</v>
      </c>
      <c r="T2858" s="23">
        <f t="shared" si="267"/>
        <v>42224.898611111115</v>
      </c>
      <c r="U2858" s="3">
        <f t="shared" si="268"/>
        <v>2015</v>
      </c>
      <c r="V2858" s="25">
        <f t="shared" si="269"/>
        <v>42165.037581018521</v>
      </c>
    </row>
    <row r="2859" spans="1:22" ht="64" x14ac:dyDescent="0.2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3">
        <f t="shared" si="264"/>
        <v>19.739999999999998</v>
      </c>
      <c r="P2859" s="3">
        <f t="shared" si="265"/>
        <v>500</v>
      </c>
      <c r="Q2859" s="3" t="s">
        <v>8350</v>
      </c>
      <c r="R2859" s="3" t="s">
        <v>8351</v>
      </c>
      <c r="S2859" s="23">
        <f t="shared" si="266"/>
        <v>42726.920081018514</v>
      </c>
      <c r="T2859" s="23">
        <f t="shared" si="267"/>
        <v>42786.75</v>
      </c>
      <c r="U2859" s="3">
        <f t="shared" si="268"/>
        <v>2016</v>
      </c>
      <c r="V2859" s="25">
        <f t="shared" si="269"/>
        <v>42726.920081018514</v>
      </c>
    </row>
    <row r="2860" spans="1:22" ht="48" x14ac:dyDescent="0.2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3">
        <f t="shared" si="264"/>
        <v>0</v>
      </c>
      <c r="P2860" s="3" t="e">
        <f t="shared" si="265"/>
        <v>#DIV/0!</v>
      </c>
      <c r="Q2860" s="3" t="s">
        <v>8350</v>
      </c>
      <c r="R2860" s="3" t="s">
        <v>8351</v>
      </c>
      <c r="S2860" s="23">
        <f t="shared" si="266"/>
        <v>41954.545081018514</v>
      </c>
      <c r="T2860" s="23">
        <f t="shared" si="267"/>
        <v>41978.477777777778</v>
      </c>
      <c r="U2860" s="3">
        <f t="shared" si="268"/>
        <v>2014</v>
      </c>
      <c r="V2860" s="25">
        <f t="shared" si="269"/>
        <v>41954.545081018514</v>
      </c>
    </row>
    <row r="2861" spans="1:22" ht="48" x14ac:dyDescent="0.2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3">
        <f t="shared" si="264"/>
        <v>1.75</v>
      </c>
      <c r="P2861" s="3">
        <f t="shared" si="265"/>
        <v>35</v>
      </c>
      <c r="Q2861" s="3" t="s">
        <v>8350</v>
      </c>
      <c r="R2861" s="3" t="s">
        <v>8351</v>
      </c>
      <c r="S2861" s="23">
        <f t="shared" si="266"/>
        <v>42233.362314814818</v>
      </c>
      <c r="T2861" s="23">
        <f t="shared" si="267"/>
        <v>42293.362314814818</v>
      </c>
      <c r="U2861" s="3">
        <f t="shared" si="268"/>
        <v>2015</v>
      </c>
      <c r="V2861" s="25">
        <f t="shared" si="269"/>
        <v>42233.362314814818</v>
      </c>
    </row>
    <row r="2862" spans="1:22" ht="64" x14ac:dyDescent="0.2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3">
        <f t="shared" si="264"/>
        <v>6.65</v>
      </c>
      <c r="P2862" s="3">
        <f t="shared" si="265"/>
        <v>29.56</v>
      </c>
      <c r="Q2862" s="3" t="s">
        <v>8350</v>
      </c>
      <c r="R2862" s="3" t="s">
        <v>8351</v>
      </c>
      <c r="S2862" s="23">
        <f t="shared" si="266"/>
        <v>42480.800648148142</v>
      </c>
      <c r="T2862" s="23">
        <f t="shared" si="267"/>
        <v>42540.800648148142</v>
      </c>
      <c r="U2862" s="3">
        <f t="shared" si="268"/>
        <v>2016</v>
      </c>
      <c r="V2862" s="25">
        <f t="shared" si="269"/>
        <v>42480.800648148142</v>
      </c>
    </row>
    <row r="2863" spans="1:22" ht="48" x14ac:dyDescent="0.2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3">
        <f t="shared" si="264"/>
        <v>32</v>
      </c>
      <c r="P2863" s="3">
        <f t="shared" si="265"/>
        <v>26.67</v>
      </c>
      <c r="Q2863" s="3" t="s">
        <v>8350</v>
      </c>
      <c r="R2863" s="3" t="s">
        <v>8351</v>
      </c>
      <c r="S2863" s="23">
        <f t="shared" si="266"/>
        <v>42257.590833333335</v>
      </c>
      <c r="T2863" s="23">
        <f t="shared" si="267"/>
        <v>42271.590833333335</v>
      </c>
      <c r="U2863" s="3">
        <f t="shared" si="268"/>
        <v>2015</v>
      </c>
      <c r="V2863" s="25">
        <f t="shared" si="269"/>
        <v>42257.590833333335</v>
      </c>
    </row>
    <row r="2864" spans="1:22" ht="48" x14ac:dyDescent="0.2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3">
        <f t="shared" si="264"/>
        <v>0.43</v>
      </c>
      <c r="P2864" s="3">
        <f t="shared" si="265"/>
        <v>18.329999999999998</v>
      </c>
      <c r="Q2864" s="3" t="s">
        <v>8350</v>
      </c>
      <c r="R2864" s="3" t="s">
        <v>8351</v>
      </c>
      <c r="S2864" s="23">
        <f t="shared" si="266"/>
        <v>41784.789687500001</v>
      </c>
      <c r="T2864" s="23">
        <f t="shared" si="267"/>
        <v>41814.789687500001</v>
      </c>
      <c r="U2864" s="3">
        <f t="shared" si="268"/>
        <v>2014</v>
      </c>
      <c r="V2864" s="25">
        <f t="shared" si="269"/>
        <v>41784.789687500001</v>
      </c>
    </row>
    <row r="2865" spans="1:22" ht="48" x14ac:dyDescent="0.2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3">
        <f t="shared" si="264"/>
        <v>0.04</v>
      </c>
      <c r="P2865" s="3">
        <f t="shared" si="265"/>
        <v>20</v>
      </c>
      <c r="Q2865" s="3" t="s">
        <v>8350</v>
      </c>
      <c r="R2865" s="3" t="s">
        <v>8351</v>
      </c>
      <c r="S2865" s="23">
        <f t="shared" si="266"/>
        <v>41831.675034722226</v>
      </c>
      <c r="T2865" s="23">
        <f t="shared" si="267"/>
        <v>41891.675034722226</v>
      </c>
      <c r="U2865" s="3">
        <f t="shared" si="268"/>
        <v>2014</v>
      </c>
      <c r="V2865" s="25">
        <f t="shared" si="269"/>
        <v>41831.675034722226</v>
      </c>
    </row>
    <row r="2866" spans="1:22" ht="18" x14ac:dyDescent="0.2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3">
        <f t="shared" si="264"/>
        <v>1.6</v>
      </c>
      <c r="P2866" s="3">
        <f t="shared" si="265"/>
        <v>13.33</v>
      </c>
      <c r="Q2866" s="3" t="s">
        <v>8350</v>
      </c>
      <c r="R2866" s="3" t="s">
        <v>8351</v>
      </c>
      <c r="S2866" s="23">
        <f t="shared" si="266"/>
        <v>42172.613506944443</v>
      </c>
      <c r="T2866" s="23">
        <f t="shared" si="267"/>
        <v>42202.554166666669</v>
      </c>
      <c r="U2866" s="3">
        <f t="shared" si="268"/>
        <v>2015</v>
      </c>
      <c r="V2866" s="25">
        <f t="shared" si="269"/>
        <v>42172.613506944443</v>
      </c>
    </row>
    <row r="2867" spans="1:22" ht="48" x14ac:dyDescent="0.2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3">
        <f t="shared" si="264"/>
        <v>0</v>
      </c>
      <c r="P2867" s="3" t="e">
        <f t="shared" si="265"/>
        <v>#DIV/0!</v>
      </c>
      <c r="Q2867" s="3" t="s">
        <v>8350</v>
      </c>
      <c r="R2867" s="3" t="s">
        <v>8351</v>
      </c>
      <c r="S2867" s="23">
        <f t="shared" si="266"/>
        <v>41950.114108796297</v>
      </c>
      <c r="T2867" s="23">
        <f t="shared" si="267"/>
        <v>42010.114108796297</v>
      </c>
      <c r="U2867" s="3">
        <f t="shared" si="268"/>
        <v>2014</v>
      </c>
      <c r="V2867" s="25">
        <f t="shared" si="269"/>
        <v>41950.114108796297</v>
      </c>
    </row>
    <row r="2868" spans="1:22" ht="48" x14ac:dyDescent="0.2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3">
        <f t="shared" si="264"/>
        <v>0.9</v>
      </c>
      <c r="P2868" s="3">
        <f t="shared" si="265"/>
        <v>22.5</v>
      </c>
      <c r="Q2868" s="3" t="s">
        <v>8350</v>
      </c>
      <c r="R2868" s="3" t="s">
        <v>8351</v>
      </c>
      <c r="S2868" s="23">
        <f t="shared" si="266"/>
        <v>42627.955104166671</v>
      </c>
      <c r="T2868" s="23">
        <f t="shared" si="267"/>
        <v>42657.916666666672</v>
      </c>
      <c r="U2868" s="3">
        <f t="shared" si="268"/>
        <v>2016</v>
      </c>
      <c r="V2868" s="25">
        <f t="shared" si="269"/>
        <v>42627.955104166671</v>
      </c>
    </row>
    <row r="2869" spans="1:22" ht="64" x14ac:dyDescent="0.2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3">
        <f t="shared" si="264"/>
        <v>20.16</v>
      </c>
      <c r="P2869" s="3">
        <f t="shared" si="265"/>
        <v>50.4</v>
      </c>
      <c r="Q2869" s="3" t="s">
        <v>8350</v>
      </c>
      <c r="R2869" s="3" t="s">
        <v>8351</v>
      </c>
      <c r="S2869" s="23">
        <f t="shared" si="266"/>
        <v>42531.195277777777</v>
      </c>
      <c r="T2869" s="23">
        <f t="shared" si="267"/>
        <v>42555.166666666672</v>
      </c>
      <c r="U2869" s="3">
        <f t="shared" si="268"/>
        <v>2016</v>
      </c>
      <c r="V2869" s="25">
        <f t="shared" si="269"/>
        <v>42531.195277777777</v>
      </c>
    </row>
    <row r="2870" spans="1:22" ht="64" x14ac:dyDescent="0.2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3">
        <f t="shared" si="264"/>
        <v>42.01</v>
      </c>
      <c r="P2870" s="3">
        <f t="shared" si="265"/>
        <v>105.03</v>
      </c>
      <c r="Q2870" s="3" t="s">
        <v>8350</v>
      </c>
      <c r="R2870" s="3" t="s">
        <v>8351</v>
      </c>
      <c r="S2870" s="23">
        <f t="shared" si="266"/>
        <v>42618.827013888891</v>
      </c>
      <c r="T2870" s="23">
        <f t="shared" si="267"/>
        <v>42648.827013888891</v>
      </c>
      <c r="U2870" s="3">
        <f t="shared" si="268"/>
        <v>2016</v>
      </c>
      <c r="V2870" s="25">
        <f t="shared" si="269"/>
        <v>42618.827013888891</v>
      </c>
    </row>
    <row r="2871" spans="1:22" ht="64" x14ac:dyDescent="0.2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3">
        <f t="shared" si="264"/>
        <v>0.89</v>
      </c>
      <c r="P2871" s="3">
        <f t="shared" si="265"/>
        <v>35.4</v>
      </c>
      <c r="Q2871" s="3" t="s">
        <v>8350</v>
      </c>
      <c r="R2871" s="3" t="s">
        <v>8351</v>
      </c>
      <c r="S2871" s="23">
        <f t="shared" si="266"/>
        <v>42540.593530092592</v>
      </c>
      <c r="T2871" s="23">
        <f t="shared" si="267"/>
        <v>42570.593530092592</v>
      </c>
      <c r="U2871" s="3">
        <f t="shared" si="268"/>
        <v>2016</v>
      </c>
      <c r="V2871" s="25">
        <f t="shared" si="269"/>
        <v>42540.593530092592</v>
      </c>
    </row>
    <row r="2872" spans="1:22" ht="64" x14ac:dyDescent="0.2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3">
        <f t="shared" si="264"/>
        <v>15</v>
      </c>
      <c r="P2872" s="3">
        <f t="shared" si="265"/>
        <v>83.33</v>
      </c>
      <c r="Q2872" s="3" t="s">
        <v>8350</v>
      </c>
      <c r="R2872" s="3" t="s">
        <v>8351</v>
      </c>
      <c r="S2872" s="23">
        <f t="shared" si="266"/>
        <v>41746.189409722225</v>
      </c>
      <c r="T2872" s="23">
        <f t="shared" si="267"/>
        <v>41776.189409722225</v>
      </c>
      <c r="U2872" s="3">
        <f t="shared" si="268"/>
        <v>2014</v>
      </c>
      <c r="V2872" s="25">
        <f t="shared" si="269"/>
        <v>41746.189409722225</v>
      </c>
    </row>
    <row r="2873" spans="1:22" ht="48" x14ac:dyDescent="0.2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3">
        <f t="shared" si="264"/>
        <v>4.67</v>
      </c>
      <c r="P2873" s="3">
        <f t="shared" si="265"/>
        <v>35.92</v>
      </c>
      <c r="Q2873" s="3" t="s">
        <v>8350</v>
      </c>
      <c r="R2873" s="3" t="s">
        <v>8351</v>
      </c>
      <c r="S2873" s="23">
        <f t="shared" si="266"/>
        <v>41974.738576388889</v>
      </c>
      <c r="T2873" s="23">
        <f t="shared" si="267"/>
        <v>41994.738576388889</v>
      </c>
      <c r="U2873" s="3">
        <f t="shared" si="268"/>
        <v>2014</v>
      </c>
      <c r="V2873" s="25">
        <f t="shared" si="269"/>
        <v>41974.738576388889</v>
      </c>
    </row>
    <row r="2874" spans="1:22" ht="48" x14ac:dyDescent="0.2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3">
        <f t="shared" si="264"/>
        <v>0</v>
      </c>
      <c r="P2874" s="3" t="e">
        <f t="shared" si="265"/>
        <v>#DIV/0!</v>
      </c>
      <c r="Q2874" s="3" t="s">
        <v>8350</v>
      </c>
      <c r="R2874" s="3" t="s">
        <v>8351</v>
      </c>
      <c r="S2874" s="23">
        <f t="shared" si="266"/>
        <v>42115.11618055556</v>
      </c>
      <c r="T2874" s="23">
        <f t="shared" si="267"/>
        <v>42175.11618055556</v>
      </c>
      <c r="U2874" s="3">
        <f t="shared" si="268"/>
        <v>2015</v>
      </c>
      <c r="V2874" s="25">
        <f t="shared" si="269"/>
        <v>42115.11618055556</v>
      </c>
    </row>
    <row r="2875" spans="1:22" ht="64" x14ac:dyDescent="0.2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3">
        <f t="shared" si="264"/>
        <v>38.119999999999997</v>
      </c>
      <c r="P2875" s="3">
        <f t="shared" si="265"/>
        <v>119.13</v>
      </c>
      <c r="Q2875" s="3" t="s">
        <v>8350</v>
      </c>
      <c r="R2875" s="3" t="s">
        <v>8351</v>
      </c>
      <c r="S2875" s="23">
        <f t="shared" si="266"/>
        <v>42002.817488425921</v>
      </c>
      <c r="T2875" s="23">
        <f t="shared" si="267"/>
        <v>42032.817488425921</v>
      </c>
      <c r="U2875" s="3">
        <f t="shared" si="268"/>
        <v>2014</v>
      </c>
      <c r="V2875" s="25">
        <f t="shared" si="269"/>
        <v>42002.817488425921</v>
      </c>
    </row>
    <row r="2876" spans="1:22" ht="48" x14ac:dyDescent="0.2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3">
        <f t="shared" si="264"/>
        <v>5.42</v>
      </c>
      <c r="P2876" s="3">
        <f t="shared" si="265"/>
        <v>90.33</v>
      </c>
      <c r="Q2876" s="3" t="s">
        <v>8350</v>
      </c>
      <c r="R2876" s="3" t="s">
        <v>8351</v>
      </c>
      <c r="S2876" s="23">
        <f t="shared" si="266"/>
        <v>42722.84474537037</v>
      </c>
      <c r="T2876" s="23">
        <f t="shared" si="267"/>
        <v>42752.84474537037</v>
      </c>
      <c r="U2876" s="3">
        <f t="shared" si="268"/>
        <v>2016</v>
      </c>
      <c r="V2876" s="25">
        <f t="shared" si="269"/>
        <v>42722.84474537037</v>
      </c>
    </row>
    <row r="2877" spans="1:22" ht="48" x14ac:dyDescent="0.2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3">
        <f t="shared" si="264"/>
        <v>0.04</v>
      </c>
      <c r="P2877" s="3">
        <f t="shared" si="265"/>
        <v>2.33</v>
      </c>
      <c r="Q2877" s="3" t="s">
        <v>8350</v>
      </c>
      <c r="R2877" s="3" t="s">
        <v>8351</v>
      </c>
      <c r="S2877" s="23">
        <f t="shared" si="266"/>
        <v>42465.128391203703</v>
      </c>
      <c r="T2877" s="23">
        <f t="shared" si="267"/>
        <v>42495.128391203703</v>
      </c>
      <c r="U2877" s="3">
        <f t="shared" si="268"/>
        <v>2016</v>
      </c>
      <c r="V2877" s="25">
        <f t="shared" si="269"/>
        <v>42465.128391203703</v>
      </c>
    </row>
    <row r="2878" spans="1:22" ht="48" x14ac:dyDescent="0.2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3">
        <f t="shared" si="264"/>
        <v>0</v>
      </c>
      <c r="P2878" s="3" t="e">
        <f t="shared" si="265"/>
        <v>#DIV/0!</v>
      </c>
      <c r="Q2878" s="3" t="s">
        <v>8350</v>
      </c>
      <c r="R2878" s="3" t="s">
        <v>8351</v>
      </c>
      <c r="S2878" s="23">
        <f t="shared" si="266"/>
        <v>42171.743969907402</v>
      </c>
      <c r="T2878" s="23">
        <f t="shared" si="267"/>
        <v>42201.743969907402</v>
      </c>
      <c r="U2878" s="3">
        <f t="shared" si="268"/>
        <v>2015</v>
      </c>
      <c r="V2878" s="25">
        <f t="shared" si="269"/>
        <v>42171.743969907402</v>
      </c>
    </row>
    <row r="2879" spans="1:22" ht="48" x14ac:dyDescent="0.2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3">
        <f t="shared" si="264"/>
        <v>10.83</v>
      </c>
      <c r="P2879" s="3">
        <f t="shared" si="265"/>
        <v>108.33</v>
      </c>
      <c r="Q2879" s="3" t="s">
        <v>8350</v>
      </c>
      <c r="R2879" s="3" t="s">
        <v>8351</v>
      </c>
      <c r="S2879" s="23">
        <f t="shared" si="266"/>
        <v>42672.955138888887</v>
      </c>
      <c r="T2879" s="23">
        <f t="shared" si="267"/>
        <v>42704.708333333328</v>
      </c>
      <c r="U2879" s="3">
        <f t="shared" si="268"/>
        <v>2016</v>
      </c>
      <c r="V2879" s="25">
        <f t="shared" si="269"/>
        <v>42672.955138888887</v>
      </c>
    </row>
    <row r="2880" spans="1:22" ht="48" x14ac:dyDescent="0.2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3">
        <f t="shared" si="264"/>
        <v>2.1</v>
      </c>
      <c r="P2880" s="3">
        <f t="shared" si="265"/>
        <v>15.75</v>
      </c>
      <c r="Q2880" s="3" t="s">
        <v>8350</v>
      </c>
      <c r="R2880" s="3" t="s">
        <v>8351</v>
      </c>
      <c r="S2880" s="23">
        <f t="shared" si="266"/>
        <v>42128.615682870368</v>
      </c>
      <c r="T2880" s="23">
        <f t="shared" si="267"/>
        <v>42188.615682870368</v>
      </c>
      <c r="U2880" s="3">
        <f t="shared" si="268"/>
        <v>2015</v>
      </c>
      <c r="V2880" s="25">
        <f t="shared" si="269"/>
        <v>42128.615682870368</v>
      </c>
    </row>
    <row r="2881" spans="1:22" ht="48" x14ac:dyDescent="0.2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3">
        <f t="shared" si="264"/>
        <v>0.26</v>
      </c>
      <c r="P2881" s="3">
        <f t="shared" si="265"/>
        <v>29</v>
      </c>
      <c r="Q2881" s="3" t="s">
        <v>8350</v>
      </c>
      <c r="R2881" s="3" t="s">
        <v>8351</v>
      </c>
      <c r="S2881" s="23">
        <f t="shared" si="266"/>
        <v>42359.725243055553</v>
      </c>
      <c r="T2881" s="23">
        <f t="shared" si="267"/>
        <v>42389.725243055553</v>
      </c>
      <c r="U2881" s="3">
        <f t="shared" si="268"/>
        <v>2015</v>
      </c>
      <c r="V2881" s="25">
        <f t="shared" si="269"/>
        <v>42359.725243055553</v>
      </c>
    </row>
    <row r="2882" spans="1:22" ht="64" x14ac:dyDescent="0.2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3">
        <f t="shared" si="264"/>
        <v>23.33</v>
      </c>
      <c r="P2882" s="3">
        <f t="shared" si="265"/>
        <v>96.55</v>
      </c>
      <c r="Q2882" s="3" t="s">
        <v>8350</v>
      </c>
      <c r="R2882" s="3" t="s">
        <v>8351</v>
      </c>
      <c r="S2882" s="23">
        <f t="shared" si="266"/>
        <v>42192.905694444446</v>
      </c>
      <c r="T2882" s="23">
        <f t="shared" si="267"/>
        <v>42236.711805555555</v>
      </c>
      <c r="U2882" s="3">
        <f t="shared" si="268"/>
        <v>2015</v>
      </c>
      <c r="V2882" s="25">
        <f t="shared" si="269"/>
        <v>42192.905694444446</v>
      </c>
    </row>
    <row r="2883" spans="1:22" ht="48" x14ac:dyDescent="0.2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3">
        <f t="shared" ref="O2883:O2946" si="270">ROUND((E2883/D2883)*100,2)</f>
        <v>0</v>
      </c>
      <c r="P2883" s="3" t="e">
        <f t="shared" ref="P2883:P2946" si="271">ROUND(E2883/L2883,2)</f>
        <v>#DIV/0!</v>
      </c>
      <c r="Q2883" s="3" t="s">
        <v>8350</v>
      </c>
      <c r="R2883" s="3" t="s">
        <v>8351</v>
      </c>
      <c r="S2883" s="23">
        <f t="shared" ref="S2883:S2946" si="272">(((J2883/60)/60)/24)+DATE(1970,1,1)</f>
        <v>41916.597638888888</v>
      </c>
      <c r="T2883" s="23">
        <f t="shared" ref="T2883:T2946" si="273">(((I2883/60)/60)/24)+DATE(1970,1,1)</f>
        <v>41976.639305555553</v>
      </c>
      <c r="U2883" s="3">
        <f t="shared" ref="U2883:U2946" si="274">YEAR(S2883)</f>
        <v>2014</v>
      </c>
      <c r="V2883" s="25">
        <f t="shared" ref="V2883:V2946" si="275">S2883</f>
        <v>41916.597638888888</v>
      </c>
    </row>
    <row r="2884" spans="1:22" ht="64" x14ac:dyDescent="0.2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3">
        <f t="shared" si="270"/>
        <v>33.6</v>
      </c>
      <c r="P2884" s="3">
        <f t="shared" si="271"/>
        <v>63</v>
      </c>
      <c r="Q2884" s="3" t="s">
        <v>8350</v>
      </c>
      <c r="R2884" s="3" t="s">
        <v>8351</v>
      </c>
      <c r="S2884" s="23">
        <f t="shared" si="272"/>
        <v>42461.596273148149</v>
      </c>
      <c r="T2884" s="23">
        <f t="shared" si="273"/>
        <v>42491.596273148149</v>
      </c>
      <c r="U2884" s="3">
        <f t="shared" si="274"/>
        <v>2016</v>
      </c>
      <c r="V2884" s="25">
        <f t="shared" si="275"/>
        <v>42461.596273148149</v>
      </c>
    </row>
    <row r="2885" spans="1:22" ht="64" x14ac:dyDescent="0.2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3">
        <f t="shared" si="270"/>
        <v>19.079999999999998</v>
      </c>
      <c r="P2885" s="3">
        <f t="shared" si="271"/>
        <v>381.6</v>
      </c>
      <c r="Q2885" s="3" t="s">
        <v>8350</v>
      </c>
      <c r="R2885" s="3" t="s">
        <v>8351</v>
      </c>
      <c r="S2885" s="23">
        <f t="shared" si="272"/>
        <v>42370.90320601852</v>
      </c>
      <c r="T2885" s="23">
        <f t="shared" si="273"/>
        <v>42406.207638888889</v>
      </c>
      <c r="U2885" s="3">
        <f t="shared" si="274"/>
        <v>2016</v>
      </c>
      <c r="V2885" s="25">
        <f t="shared" si="275"/>
        <v>42370.90320601852</v>
      </c>
    </row>
    <row r="2886" spans="1:22" ht="32" x14ac:dyDescent="0.2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3">
        <f t="shared" si="270"/>
        <v>0.41</v>
      </c>
      <c r="P2886" s="3">
        <f t="shared" si="271"/>
        <v>46.25</v>
      </c>
      <c r="Q2886" s="3" t="s">
        <v>8350</v>
      </c>
      <c r="R2886" s="3" t="s">
        <v>8351</v>
      </c>
      <c r="S2886" s="23">
        <f t="shared" si="272"/>
        <v>41948.727256944447</v>
      </c>
      <c r="T2886" s="23">
        <f t="shared" si="273"/>
        <v>41978.727256944447</v>
      </c>
      <c r="U2886" s="3">
        <f t="shared" si="274"/>
        <v>2014</v>
      </c>
      <c r="V2886" s="25">
        <f t="shared" si="275"/>
        <v>41948.727256944447</v>
      </c>
    </row>
    <row r="2887" spans="1:22" ht="32" x14ac:dyDescent="0.2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3">
        <f t="shared" si="270"/>
        <v>32.5</v>
      </c>
      <c r="P2887" s="3">
        <f t="shared" si="271"/>
        <v>26</v>
      </c>
      <c r="Q2887" s="3" t="s">
        <v>8350</v>
      </c>
      <c r="R2887" s="3" t="s">
        <v>8351</v>
      </c>
      <c r="S2887" s="23">
        <f t="shared" si="272"/>
        <v>42047.07640046296</v>
      </c>
      <c r="T2887" s="23">
        <f t="shared" si="273"/>
        <v>42077.034733796296</v>
      </c>
      <c r="U2887" s="3">
        <f t="shared" si="274"/>
        <v>2015</v>
      </c>
      <c r="V2887" s="25">
        <f t="shared" si="275"/>
        <v>42047.07640046296</v>
      </c>
    </row>
    <row r="2888" spans="1:22" ht="48" x14ac:dyDescent="0.2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3">
        <f t="shared" si="270"/>
        <v>5</v>
      </c>
      <c r="P2888" s="3">
        <f t="shared" si="271"/>
        <v>10</v>
      </c>
      <c r="Q2888" s="3" t="s">
        <v>8350</v>
      </c>
      <c r="R2888" s="3" t="s">
        <v>8351</v>
      </c>
      <c r="S2888" s="23">
        <f t="shared" si="272"/>
        <v>42261.632916666669</v>
      </c>
      <c r="T2888" s="23">
        <f t="shared" si="273"/>
        <v>42266.165972222225</v>
      </c>
      <c r="U2888" s="3">
        <f t="shared" si="274"/>
        <v>2015</v>
      </c>
      <c r="V2888" s="25">
        <f t="shared" si="275"/>
        <v>42261.632916666669</v>
      </c>
    </row>
    <row r="2889" spans="1:22" ht="48" x14ac:dyDescent="0.2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3">
        <f t="shared" si="270"/>
        <v>0.17</v>
      </c>
      <c r="P2889" s="3">
        <f t="shared" si="271"/>
        <v>5</v>
      </c>
      <c r="Q2889" s="3" t="s">
        <v>8350</v>
      </c>
      <c r="R2889" s="3" t="s">
        <v>8351</v>
      </c>
      <c r="S2889" s="23">
        <f t="shared" si="272"/>
        <v>41985.427361111113</v>
      </c>
      <c r="T2889" s="23">
        <f t="shared" si="273"/>
        <v>42015.427361111113</v>
      </c>
      <c r="U2889" s="3">
        <f t="shared" si="274"/>
        <v>2014</v>
      </c>
      <c r="V2889" s="25">
        <f t="shared" si="275"/>
        <v>41985.427361111113</v>
      </c>
    </row>
    <row r="2890" spans="1:22" ht="48" x14ac:dyDescent="0.2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3">
        <f t="shared" si="270"/>
        <v>0</v>
      </c>
      <c r="P2890" s="3" t="e">
        <f t="shared" si="271"/>
        <v>#DIV/0!</v>
      </c>
      <c r="Q2890" s="3" t="s">
        <v>8350</v>
      </c>
      <c r="R2890" s="3" t="s">
        <v>8351</v>
      </c>
      <c r="S2890" s="23">
        <f t="shared" si="272"/>
        <v>41922.535185185188</v>
      </c>
      <c r="T2890" s="23">
        <f t="shared" si="273"/>
        <v>41930.207638888889</v>
      </c>
      <c r="U2890" s="3">
        <f t="shared" si="274"/>
        <v>2014</v>
      </c>
      <c r="V2890" s="25">
        <f t="shared" si="275"/>
        <v>41922.535185185188</v>
      </c>
    </row>
    <row r="2891" spans="1:22" ht="48" x14ac:dyDescent="0.2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3">
        <f t="shared" si="270"/>
        <v>38.07</v>
      </c>
      <c r="P2891" s="3">
        <f t="shared" si="271"/>
        <v>81.569999999999993</v>
      </c>
      <c r="Q2891" s="3" t="s">
        <v>8350</v>
      </c>
      <c r="R2891" s="3" t="s">
        <v>8351</v>
      </c>
      <c r="S2891" s="23">
        <f t="shared" si="272"/>
        <v>41850.863252314812</v>
      </c>
      <c r="T2891" s="23">
        <f t="shared" si="273"/>
        <v>41880.863252314812</v>
      </c>
      <c r="U2891" s="3">
        <f t="shared" si="274"/>
        <v>2014</v>
      </c>
      <c r="V2891" s="25">
        <f t="shared" si="275"/>
        <v>41850.863252314812</v>
      </c>
    </row>
    <row r="2892" spans="1:22" ht="48" x14ac:dyDescent="0.2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3">
        <f t="shared" si="270"/>
        <v>1.05</v>
      </c>
      <c r="P2892" s="3">
        <f t="shared" si="271"/>
        <v>7</v>
      </c>
      <c r="Q2892" s="3" t="s">
        <v>8350</v>
      </c>
      <c r="R2892" s="3" t="s">
        <v>8351</v>
      </c>
      <c r="S2892" s="23">
        <f t="shared" si="272"/>
        <v>41831.742962962962</v>
      </c>
      <c r="T2892" s="23">
        <f t="shared" si="273"/>
        <v>41860.125</v>
      </c>
      <c r="U2892" s="3">
        <f t="shared" si="274"/>
        <v>2014</v>
      </c>
      <c r="V2892" s="25">
        <f t="shared" si="275"/>
        <v>41831.742962962962</v>
      </c>
    </row>
    <row r="2893" spans="1:22" ht="48" x14ac:dyDescent="0.2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3">
        <f t="shared" si="270"/>
        <v>2.73</v>
      </c>
      <c r="P2893" s="3">
        <f t="shared" si="271"/>
        <v>27.3</v>
      </c>
      <c r="Q2893" s="3" t="s">
        <v>8350</v>
      </c>
      <c r="R2893" s="3" t="s">
        <v>8351</v>
      </c>
      <c r="S2893" s="23">
        <f t="shared" si="272"/>
        <v>42415.883425925931</v>
      </c>
      <c r="T2893" s="23">
        <f t="shared" si="273"/>
        <v>42475.84175925926</v>
      </c>
      <c r="U2893" s="3">
        <f t="shared" si="274"/>
        <v>2016</v>
      </c>
      <c r="V2893" s="25">
        <f t="shared" si="275"/>
        <v>42415.883425925931</v>
      </c>
    </row>
    <row r="2894" spans="1:22" ht="48" x14ac:dyDescent="0.2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3">
        <f t="shared" si="270"/>
        <v>9.09</v>
      </c>
      <c r="P2894" s="3">
        <f t="shared" si="271"/>
        <v>29.41</v>
      </c>
      <c r="Q2894" s="3" t="s">
        <v>8350</v>
      </c>
      <c r="R2894" s="3" t="s">
        <v>8351</v>
      </c>
      <c r="S2894" s="23">
        <f t="shared" si="272"/>
        <v>41869.714166666665</v>
      </c>
      <c r="T2894" s="23">
        <f t="shared" si="273"/>
        <v>41876.875</v>
      </c>
      <c r="U2894" s="3">
        <f t="shared" si="274"/>
        <v>2014</v>
      </c>
      <c r="V2894" s="25">
        <f t="shared" si="275"/>
        <v>41869.714166666665</v>
      </c>
    </row>
    <row r="2895" spans="1:22" ht="18" x14ac:dyDescent="0.2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3">
        <f t="shared" si="270"/>
        <v>0.5</v>
      </c>
      <c r="P2895" s="3">
        <f t="shared" si="271"/>
        <v>12.5</v>
      </c>
      <c r="Q2895" s="3" t="s">
        <v>8350</v>
      </c>
      <c r="R2895" s="3" t="s">
        <v>8351</v>
      </c>
      <c r="S2895" s="23">
        <f t="shared" si="272"/>
        <v>41953.773090277777</v>
      </c>
      <c r="T2895" s="23">
        <f t="shared" si="273"/>
        <v>42013.083333333328</v>
      </c>
      <c r="U2895" s="3">
        <f t="shared" si="274"/>
        <v>2014</v>
      </c>
      <c r="V2895" s="25">
        <f t="shared" si="275"/>
        <v>41953.773090277777</v>
      </c>
    </row>
    <row r="2896" spans="1:22" ht="32" x14ac:dyDescent="0.2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3">
        <f t="shared" si="270"/>
        <v>0</v>
      </c>
      <c r="P2896" s="3" t="e">
        <f t="shared" si="271"/>
        <v>#DIV/0!</v>
      </c>
      <c r="Q2896" s="3" t="s">
        <v>8350</v>
      </c>
      <c r="R2896" s="3" t="s">
        <v>8351</v>
      </c>
      <c r="S2896" s="23">
        <f t="shared" si="272"/>
        <v>42037.986284722225</v>
      </c>
      <c r="T2896" s="23">
        <f t="shared" si="273"/>
        <v>42097.944618055553</v>
      </c>
      <c r="U2896" s="3">
        <f t="shared" si="274"/>
        <v>2015</v>
      </c>
      <c r="V2896" s="25">
        <f t="shared" si="275"/>
        <v>42037.986284722225</v>
      </c>
    </row>
    <row r="2897" spans="1:22" ht="48" x14ac:dyDescent="0.2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3">
        <f t="shared" si="270"/>
        <v>4.5999999999999996</v>
      </c>
      <c r="P2897" s="3">
        <f t="shared" si="271"/>
        <v>5.75</v>
      </c>
      <c r="Q2897" s="3" t="s">
        <v>8350</v>
      </c>
      <c r="R2897" s="3" t="s">
        <v>8351</v>
      </c>
      <c r="S2897" s="23">
        <f t="shared" si="272"/>
        <v>41811.555462962962</v>
      </c>
      <c r="T2897" s="23">
        <f t="shared" si="273"/>
        <v>41812.875</v>
      </c>
      <c r="U2897" s="3">
        <f t="shared" si="274"/>
        <v>2014</v>
      </c>
      <c r="V2897" s="25">
        <f t="shared" si="275"/>
        <v>41811.555462962962</v>
      </c>
    </row>
    <row r="2898" spans="1:22" ht="48" x14ac:dyDescent="0.2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3">
        <f t="shared" si="270"/>
        <v>20.83</v>
      </c>
      <c r="P2898" s="3">
        <f t="shared" si="271"/>
        <v>52.08</v>
      </c>
      <c r="Q2898" s="3" t="s">
        <v>8350</v>
      </c>
      <c r="R2898" s="3" t="s">
        <v>8351</v>
      </c>
      <c r="S2898" s="23">
        <f t="shared" si="272"/>
        <v>42701.908807870372</v>
      </c>
      <c r="T2898" s="23">
        <f t="shared" si="273"/>
        <v>42716.25</v>
      </c>
      <c r="U2898" s="3">
        <f t="shared" si="274"/>
        <v>2016</v>
      </c>
      <c r="V2898" s="25">
        <f t="shared" si="275"/>
        <v>42701.908807870372</v>
      </c>
    </row>
    <row r="2899" spans="1:22" ht="48" x14ac:dyDescent="0.2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3">
        <f t="shared" si="270"/>
        <v>4.58</v>
      </c>
      <c r="P2899" s="3">
        <f t="shared" si="271"/>
        <v>183.33</v>
      </c>
      <c r="Q2899" s="3" t="s">
        <v>8350</v>
      </c>
      <c r="R2899" s="3" t="s">
        <v>8351</v>
      </c>
      <c r="S2899" s="23">
        <f t="shared" si="272"/>
        <v>42258.646504629629</v>
      </c>
      <c r="T2899" s="23">
        <f t="shared" si="273"/>
        <v>42288.645196759258</v>
      </c>
      <c r="U2899" s="3">
        <f t="shared" si="274"/>
        <v>2015</v>
      </c>
      <c r="V2899" s="25">
        <f t="shared" si="275"/>
        <v>42258.646504629629</v>
      </c>
    </row>
    <row r="2900" spans="1:22" ht="48" x14ac:dyDescent="0.2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3">
        <f t="shared" si="270"/>
        <v>4.21</v>
      </c>
      <c r="P2900" s="3">
        <f t="shared" si="271"/>
        <v>26.33</v>
      </c>
      <c r="Q2900" s="3" t="s">
        <v>8350</v>
      </c>
      <c r="R2900" s="3" t="s">
        <v>8351</v>
      </c>
      <c r="S2900" s="23">
        <f t="shared" si="272"/>
        <v>42278.664965277778</v>
      </c>
      <c r="T2900" s="23">
        <f t="shared" si="273"/>
        <v>42308.664965277778</v>
      </c>
      <c r="U2900" s="3">
        <f t="shared" si="274"/>
        <v>2015</v>
      </c>
      <c r="V2900" s="25">
        <f t="shared" si="275"/>
        <v>42278.664965277778</v>
      </c>
    </row>
    <row r="2901" spans="1:22" ht="48" x14ac:dyDescent="0.2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3">
        <f t="shared" si="270"/>
        <v>0</v>
      </c>
      <c r="P2901" s="3" t="e">
        <f t="shared" si="271"/>
        <v>#DIV/0!</v>
      </c>
      <c r="Q2901" s="3" t="s">
        <v>8350</v>
      </c>
      <c r="R2901" s="3" t="s">
        <v>8351</v>
      </c>
      <c r="S2901" s="23">
        <f t="shared" si="272"/>
        <v>42515.078217592592</v>
      </c>
      <c r="T2901" s="23">
        <f t="shared" si="273"/>
        <v>42575.078217592592</v>
      </c>
      <c r="U2901" s="3">
        <f t="shared" si="274"/>
        <v>2016</v>
      </c>
      <c r="V2901" s="25">
        <f t="shared" si="275"/>
        <v>42515.078217592592</v>
      </c>
    </row>
    <row r="2902" spans="1:22" ht="64" x14ac:dyDescent="0.2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3">
        <f t="shared" si="270"/>
        <v>61.91</v>
      </c>
      <c r="P2902" s="3">
        <f t="shared" si="271"/>
        <v>486.43</v>
      </c>
      <c r="Q2902" s="3" t="s">
        <v>8350</v>
      </c>
      <c r="R2902" s="3" t="s">
        <v>8351</v>
      </c>
      <c r="S2902" s="23">
        <f t="shared" si="272"/>
        <v>41830.234166666669</v>
      </c>
      <c r="T2902" s="23">
        <f t="shared" si="273"/>
        <v>41860.234166666669</v>
      </c>
      <c r="U2902" s="3">
        <f t="shared" si="274"/>
        <v>2014</v>
      </c>
      <c r="V2902" s="25">
        <f t="shared" si="275"/>
        <v>41830.234166666669</v>
      </c>
    </row>
    <row r="2903" spans="1:22" ht="48" x14ac:dyDescent="0.2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3">
        <f t="shared" si="270"/>
        <v>0.8</v>
      </c>
      <c r="P2903" s="3">
        <f t="shared" si="271"/>
        <v>3</v>
      </c>
      <c r="Q2903" s="3" t="s">
        <v>8350</v>
      </c>
      <c r="R2903" s="3" t="s">
        <v>8351</v>
      </c>
      <c r="S2903" s="23">
        <f t="shared" si="272"/>
        <v>41982.904386574075</v>
      </c>
      <c r="T2903" s="23">
        <f t="shared" si="273"/>
        <v>42042.904386574075</v>
      </c>
      <c r="U2903" s="3">
        <f t="shared" si="274"/>
        <v>2014</v>
      </c>
      <c r="V2903" s="25">
        <f t="shared" si="275"/>
        <v>41982.904386574075</v>
      </c>
    </row>
    <row r="2904" spans="1:22" ht="48" x14ac:dyDescent="0.2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3">
        <f t="shared" si="270"/>
        <v>0.02</v>
      </c>
      <c r="P2904" s="3">
        <f t="shared" si="271"/>
        <v>25</v>
      </c>
      <c r="Q2904" s="3" t="s">
        <v>8350</v>
      </c>
      <c r="R2904" s="3" t="s">
        <v>8351</v>
      </c>
      <c r="S2904" s="23">
        <f t="shared" si="272"/>
        <v>42210.439768518518</v>
      </c>
      <c r="T2904" s="23">
        <f t="shared" si="273"/>
        <v>42240.439768518518</v>
      </c>
      <c r="U2904" s="3">
        <f t="shared" si="274"/>
        <v>2015</v>
      </c>
      <c r="V2904" s="25">
        <f t="shared" si="275"/>
        <v>42210.439768518518</v>
      </c>
    </row>
    <row r="2905" spans="1:22" ht="48" x14ac:dyDescent="0.2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3">
        <f t="shared" si="270"/>
        <v>0.78</v>
      </c>
      <c r="P2905" s="3">
        <f t="shared" si="271"/>
        <v>9.75</v>
      </c>
      <c r="Q2905" s="3" t="s">
        <v>8350</v>
      </c>
      <c r="R2905" s="3" t="s">
        <v>8351</v>
      </c>
      <c r="S2905" s="23">
        <f t="shared" si="272"/>
        <v>42196.166874999995</v>
      </c>
      <c r="T2905" s="23">
        <f t="shared" si="273"/>
        <v>42256.166874999995</v>
      </c>
      <c r="U2905" s="3">
        <f t="shared" si="274"/>
        <v>2015</v>
      </c>
      <c r="V2905" s="25">
        <f t="shared" si="275"/>
        <v>42196.166874999995</v>
      </c>
    </row>
    <row r="2906" spans="1:22" ht="48" x14ac:dyDescent="0.2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3">
        <f t="shared" si="270"/>
        <v>5</v>
      </c>
      <c r="P2906" s="3">
        <f t="shared" si="271"/>
        <v>18.75</v>
      </c>
      <c r="Q2906" s="3" t="s">
        <v>8350</v>
      </c>
      <c r="R2906" s="3" t="s">
        <v>8351</v>
      </c>
      <c r="S2906" s="23">
        <f t="shared" si="272"/>
        <v>41940.967951388891</v>
      </c>
      <c r="T2906" s="23">
        <f t="shared" si="273"/>
        <v>41952.5</v>
      </c>
      <c r="U2906" s="3">
        <f t="shared" si="274"/>
        <v>2014</v>
      </c>
      <c r="V2906" s="25">
        <f t="shared" si="275"/>
        <v>41940.967951388891</v>
      </c>
    </row>
    <row r="2907" spans="1:22" ht="48" x14ac:dyDescent="0.2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3">
        <f t="shared" si="270"/>
        <v>17.77</v>
      </c>
      <c r="P2907" s="3">
        <f t="shared" si="271"/>
        <v>36.590000000000003</v>
      </c>
      <c r="Q2907" s="3" t="s">
        <v>8350</v>
      </c>
      <c r="R2907" s="3" t="s">
        <v>8351</v>
      </c>
      <c r="S2907" s="23">
        <f t="shared" si="272"/>
        <v>42606.056863425925</v>
      </c>
      <c r="T2907" s="23">
        <f t="shared" si="273"/>
        <v>42620.056863425925</v>
      </c>
      <c r="U2907" s="3">
        <f t="shared" si="274"/>
        <v>2016</v>
      </c>
      <c r="V2907" s="25">
        <f t="shared" si="275"/>
        <v>42606.056863425925</v>
      </c>
    </row>
    <row r="2908" spans="1:22" ht="64" x14ac:dyDescent="0.2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3">
        <f t="shared" si="270"/>
        <v>9.42</v>
      </c>
      <c r="P2908" s="3">
        <f t="shared" si="271"/>
        <v>80.709999999999994</v>
      </c>
      <c r="Q2908" s="3" t="s">
        <v>8350</v>
      </c>
      <c r="R2908" s="3" t="s">
        <v>8351</v>
      </c>
      <c r="S2908" s="23">
        <f t="shared" si="272"/>
        <v>42199.648912037039</v>
      </c>
      <c r="T2908" s="23">
        <f t="shared" si="273"/>
        <v>42217.041666666672</v>
      </c>
      <c r="U2908" s="3">
        <f t="shared" si="274"/>
        <v>2015</v>
      </c>
      <c r="V2908" s="25">
        <f t="shared" si="275"/>
        <v>42199.648912037039</v>
      </c>
    </row>
    <row r="2909" spans="1:22" ht="48" x14ac:dyDescent="0.2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3">
        <f t="shared" si="270"/>
        <v>0.08</v>
      </c>
      <c r="P2909" s="3">
        <f t="shared" si="271"/>
        <v>1</v>
      </c>
      <c r="Q2909" s="3" t="s">
        <v>8350</v>
      </c>
      <c r="R2909" s="3" t="s">
        <v>8351</v>
      </c>
      <c r="S2909" s="23">
        <f t="shared" si="272"/>
        <v>42444.877743055549</v>
      </c>
      <c r="T2909" s="23">
        <f t="shared" si="273"/>
        <v>42504.877743055549</v>
      </c>
      <c r="U2909" s="3">
        <f t="shared" si="274"/>
        <v>2016</v>
      </c>
      <c r="V2909" s="25">
        <f t="shared" si="275"/>
        <v>42444.877743055549</v>
      </c>
    </row>
    <row r="2910" spans="1:22" ht="64" x14ac:dyDescent="0.2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3">
        <f t="shared" si="270"/>
        <v>2.75</v>
      </c>
      <c r="P2910" s="3">
        <f t="shared" si="271"/>
        <v>52.8</v>
      </c>
      <c r="Q2910" s="3" t="s">
        <v>8350</v>
      </c>
      <c r="R2910" s="3" t="s">
        <v>8351</v>
      </c>
      <c r="S2910" s="23">
        <f t="shared" si="272"/>
        <v>42499.731701388882</v>
      </c>
      <c r="T2910" s="23">
        <f t="shared" si="273"/>
        <v>42529.731701388882</v>
      </c>
      <c r="U2910" s="3">
        <f t="shared" si="274"/>
        <v>2016</v>
      </c>
      <c r="V2910" s="25">
        <f t="shared" si="275"/>
        <v>42499.731701388882</v>
      </c>
    </row>
    <row r="2911" spans="1:22" ht="64" x14ac:dyDescent="0.2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3">
        <f t="shared" si="270"/>
        <v>0.01</v>
      </c>
      <c r="P2911" s="3">
        <f t="shared" si="271"/>
        <v>20</v>
      </c>
      <c r="Q2911" s="3" t="s">
        <v>8350</v>
      </c>
      <c r="R2911" s="3" t="s">
        <v>8351</v>
      </c>
      <c r="S2911" s="23">
        <f t="shared" si="272"/>
        <v>41929.266215277778</v>
      </c>
      <c r="T2911" s="23">
        <f t="shared" si="273"/>
        <v>41968.823611111111</v>
      </c>
      <c r="U2911" s="3">
        <f t="shared" si="274"/>
        <v>2014</v>
      </c>
      <c r="V2911" s="25">
        <f t="shared" si="275"/>
        <v>41929.266215277778</v>
      </c>
    </row>
    <row r="2912" spans="1:22" ht="48" x14ac:dyDescent="0.2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3">
        <f t="shared" si="270"/>
        <v>0</v>
      </c>
      <c r="P2912" s="3">
        <f t="shared" si="271"/>
        <v>1</v>
      </c>
      <c r="Q2912" s="3" t="s">
        <v>8350</v>
      </c>
      <c r="R2912" s="3" t="s">
        <v>8351</v>
      </c>
      <c r="S2912" s="23">
        <f t="shared" si="272"/>
        <v>42107.841284722221</v>
      </c>
      <c r="T2912" s="23">
        <f t="shared" si="273"/>
        <v>42167.841284722221</v>
      </c>
      <c r="U2912" s="3">
        <f t="shared" si="274"/>
        <v>2015</v>
      </c>
      <c r="V2912" s="25">
        <f t="shared" si="275"/>
        <v>42107.841284722221</v>
      </c>
    </row>
    <row r="2913" spans="1:22" ht="64" x14ac:dyDescent="0.2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3">
        <f t="shared" si="270"/>
        <v>36.5</v>
      </c>
      <c r="P2913" s="3">
        <f t="shared" si="271"/>
        <v>46.93</v>
      </c>
      <c r="Q2913" s="3" t="s">
        <v>8350</v>
      </c>
      <c r="R2913" s="3" t="s">
        <v>8351</v>
      </c>
      <c r="S2913" s="23">
        <f t="shared" si="272"/>
        <v>42142.768819444449</v>
      </c>
      <c r="T2913" s="23">
        <f t="shared" si="273"/>
        <v>42182.768819444449</v>
      </c>
      <c r="U2913" s="3">
        <f t="shared" si="274"/>
        <v>2015</v>
      </c>
      <c r="V2913" s="25">
        <f t="shared" si="275"/>
        <v>42142.768819444449</v>
      </c>
    </row>
    <row r="2914" spans="1:22" ht="48" x14ac:dyDescent="0.2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3">
        <f t="shared" si="270"/>
        <v>14.06</v>
      </c>
      <c r="P2914" s="3">
        <f t="shared" si="271"/>
        <v>78.08</v>
      </c>
      <c r="Q2914" s="3" t="s">
        <v>8350</v>
      </c>
      <c r="R2914" s="3" t="s">
        <v>8351</v>
      </c>
      <c r="S2914" s="23">
        <f t="shared" si="272"/>
        <v>42354.131643518514</v>
      </c>
      <c r="T2914" s="23">
        <f t="shared" si="273"/>
        <v>42384.131643518514</v>
      </c>
      <c r="U2914" s="3">
        <f t="shared" si="274"/>
        <v>2015</v>
      </c>
      <c r="V2914" s="25">
        <f t="shared" si="275"/>
        <v>42354.131643518514</v>
      </c>
    </row>
    <row r="2915" spans="1:22" ht="48" x14ac:dyDescent="0.2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3">
        <f t="shared" si="270"/>
        <v>0.02</v>
      </c>
      <c r="P2915" s="3">
        <f t="shared" si="271"/>
        <v>1</v>
      </c>
      <c r="Q2915" s="3" t="s">
        <v>8350</v>
      </c>
      <c r="R2915" s="3" t="s">
        <v>8351</v>
      </c>
      <c r="S2915" s="23">
        <f t="shared" si="272"/>
        <v>41828.922905092593</v>
      </c>
      <c r="T2915" s="23">
        <f t="shared" si="273"/>
        <v>41888.922905092593</v>
      </c>
      <c r="U2915" s="3">
        <f t="shared" si="274"/>
        <v>2014</v>
      </c>
      <c r="V2915" s="25">
        <f t="shared" si="275"/>
        <v>41828.922905092593</v>
      </c>
    </row>
    <row r="2916" spans="1:22" ht="32" x14ac:dyDescent="0.2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3">
        <f t="shared" si="270"/>
        <v>0</v>
      </c>
      <c r="P2916" s="3">
        <f t="shared" si="271"/>
        <v>1</v>
      </c>
      <c r="Q2916" s="3" t="s">
        <v>8350</v>
      </c>
      <c r="R2916" s="3" t="s">
        <v>8351</v>
      </c>
      <c r="S2916" s="23">
        <f t="shared" si="272"/>
        <v>42017.907337962963</v>
      </c>
      <c r="T2916" s="23">
        <f t="shared" si="273"/>
        <v>42077.865671296298</v>
      </c>
      <c r="U2916" s="3">
        <f t="shared" si="274"/>
        <v>2015</v>
      </c>
      <c r="V2916" s="25">
        <f t="shared" si="275"/>
        <v>42017.907337962963</v>
      </c>
    </row>
    <row r="2917" spans="1:22" ht="48" x14ac:dyDescent="0.2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3">
        <f t="shared" si="270"/>
        <v>61.1</v>
      </c>
      <c r="P2917" s="3">
        <f t="shared" si="271"/>
        <v>203.67</v>
      </c>
      <c r="Q2917" s="3" t="s">
        <v>8350</v>
      </c>
      <c r="R2917" s="3" t="s">
        <v>8351</v>
      </c>
      <c r="S2917" s="23">
        <f t="shared" si="272"/>
        <v>42415.398032407407</v>
      </c>
      <c r="T2917" s="23">
        <f t="shared" si="273"/>
        <v>42445.356365740736</v>
      </c>
      <c r="U2917" s="3">
        <f t="shared" si="274"/>
        <v>2016</v>
      </c>
      <c r="V2917" s="25">
        <f t="shared" si="275"/>
        <v>42415.398032407407</v>
      </c>
    </row>
    <row r="2918" spans="1:22" ht="48" x14ac:dyDescent="0.2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3">
        <f t="shared" si="270"/>
        <v>7.84</v>
      </c>
      <c r="P2918" s="3">
        <f t="shared" si="271"/>
        <v>20.71</v>
      </c>
      <c r="Q2918" s="3" t="s">
        <v>8350</v>
      </c>
      <c r="R2918" s="3" t="s">
        <v>8351</v>
      </c>
      <c r="S2918" s="23">
        <f t="shared" si="272"/>
        <v>41755.476724537039</v>
      </c>
      <c r="T2918" s="23">
        <f t="shared" si="273"/>
        <v>41778.476724537039</v>
      </c>
      <c r="U2918" s="3">
        <f t="shared" si="274"/>
        <v>2014</v>
      </c>
      <c r="V2918" s="25">
        <f t="shared" si="275"/>
        <v>41755.476724537039</v>
      </c>
    </row>
    <row r="2919" spans="1:22" ht="48" x14ac:dyDescent="0.2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3">
        <f t="shared" si="270"/>
        <v>21.85</v>
      </c>
      <c r="P2919" s="3">
        <f t="shared" si="271"/>
        <v>48.56</v>
      </c>
      <c r="Q2919" s="3" t="s">
        <v>8350</v>
      </c>
      <c r="R2919" s="3" t="s">
        <v>8351</v>
      </c>
      <c r="S2919" s="23">
        <f t="shared" si="272"/>
        <v>42245.234340277777</v>
      </c>
      <c r="T2919" s="23">
        <f t="shared" si="273"/>
        <v>42263.234340277777</v>
      </c>
      <c r="U2919" s="3">
        <f t="shared" si="274"/>
        <v>2015</v>
      </c>
      <c r="V2919" s="25">
        <f t="shared" si="275"/>
        <v>42245.234340277777</v>
      </c>
    </row>
    <row r="2920" spans="1:22" ht="48" x14ac:dyDescent="0.2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3">
        <f t="shared" si="270"/>
        <v>27.24</v>
      </c>
      <c r="P2920" s="3">
        <f t="shared" si="271"/>
        <v>68.099999999999994</v>
      </c>
      <c r="Q2920" s="3" t="s">
        <v>8350</v>
      </c>
      <c r="R2920" s="3" t="s">
        <v>8351</v>
      </c>
      <c r="S2920" s="23">
        <f t="shared" si="272"/>
        <v>42278.629710648151</v>
      </c>
      <c r="T2920" s="23">
        <f t="shared" si="273"/>
        <v>42306.629710648151</v>
      </c>
      <c r="U2920" s="3">
        <f t="shared" si="274"/>
        <v>2015</v>
      </c>
      <c r="V2920" s="25">
        <f t="shared" si="275"/>
        <v>42278.629710648151</v>
      </c>
    </row>
    <row r="2921" spans="1:22" ht="48" x14ac:dyDescent="0.2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3">
        <f t="shared" si="270"/>
        <v>8.5</v>
      </c>
      <c r="P2921" s="3">
        <f t="shared" si="271"/>
        <v>8.5</v>
      </c>
      <c r="Q2921" s="3" t="s">
        <v>8350</v>
      </c>
      <c r="R2921" s="3" t="s">
        <v>8351</v>
      </c>
      <c r="S2921" s="23">
        <f t="shared" si="272"/>
        <v>41826.61954861111</v>
      </c>
      <c r="T2921" s="23">
        <f t="shared" si="273"/>
        <v>41856.61954861111</v>
      </c>
      <c r="U2921" s="3">
        <f t="shared" si="274"/>
        <v>2014</v>
      </c>
      <c r="V2921" s="25">
        <f t="shared" si="275"/>
        <v>41826.61954861111</v>
      </c>
    </row>
    <row r="2922" spans="1:22" ht="48" x14ac:dyDescent="0.2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3">
        <f t="shared" si="270"/>
        <v>26.84</v>
      </c>
      <c r="P2922" s="3">
        <f t="shared" si="271"/>
        <v>51.62</v>
      </c>
      <c r="Q2922" s="3" t="s">
        <v>8350</v>
      </c>
      <c r="R2922" s="3" t="s">
        <v>8351</v>
      </c>
      <c r="S2922" s="23">
        <f t="shared" si="272"/>
        <v>42058.792476851857</v>
      </c>
      <c r="T2922" s="23">
        <f t="shared" si="273"/>
        <v>42088.750810185185</v>
      </c>
      <c r="U2922" s="3">
        <f t="shared" si="274"/>
        <v>2015</v>
      </c>
      <c r="V2922" s="25">
        <f t="shared" si="275"/>
        <v>42058.792476851857</v>
      </c>
    </row>
    <row r="2923" spans="1:22" ht="48" x14ac:dyDescent="0.2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3">
        <f t="shared" si="270"/>
        <v>129</v>
      </c>
      <c r="P2923" s="3">
        <f t="shared" si="271"/>
        <v>43</v>
      </c>
      <c r="Q2923" s="3" t="s">
        <v>8350</v>
      </c>
      <c r="R2923" s="3" t="s">
        <v>8351</v>
      </c>
      <c r="S2923" s="23">
        <f t="shared" si="272"/>
        <v>41877.886620370373</v>
      </c>
      <c r="T2923" s="23">
        <f t="shared" si="273"/>
        <v>41907.886620370373</v>
      </c>
      <c r="U2923" s="3">
        <f t="shared" si="274"/>
        <v>2014</v>
      </c>
      <c r="V2923" s="25">
        <f t="shared" si="275"/>
        <v>41877.886620370373</v>
      </c>
    </row>
    <row r="2924" spans="1:22" ht="64" x14ac:dyDescent="0.2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3">
        <f t="shared" si="270"/>
        <v>100</v>
      </c>
      <c r="P2924" s="3">
        <f t="shared" si="271"/>
        <v>83.33</v>
      </c>
      <c r="Q2924" s="3" t="s">
        <v>8350</v>
      </c>
      <c r="R2924" s="3" t="s">
        <v>8392</v>
      </c>
      <c r="S2924" s="23">
        <f t="shared" si="272"/>
        <v>42097.874155092592</v>
      </c>
      <c r="T2924" s="23">
        <f t="shared" si="273"/>
        <v>42142.874155092592</v>
      </c>
      <c r="U2924" s="3">
        <f t="shared" si="274"/>
        <v>2015</v>
      </c>
      <c r="V2924" s="25">
        <f t="shared" si="275"/>
        <v>42097.874155092592</v>
      </c>
    </row>
    <row r="2925" spans="1:22" ht="48" x14ac:dyDescent="0.2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3">
        <f t="shared" si="270"/>
        <v>100</v>
      </c>
      <c r="P2925" s="3">
        <f t="shared" si="271"/>
        <v>30</v>
      </c>
      <c r="Q2925" s="3" t="s">
        <v>8350</v>
      </c>
      <c r="R2925" s="3" t="s">
        <v>8392</v>
      </c>
      <c r="S2925" s="23">
        <f t="shared" si="272"/>
        <v>42013.15253472222</v>
      </c>
      <c r="T2925" s="23">
        <f t="shared" si="273"/>
        <v>42028.125</v>
      </c>
      <c r="U2925" s="3">
        <f t="shared" si="274"/>
        <v>2015</v>
      </c>
      <c r="V2925" s="25">
        <f t="shared" si="275"/>
        <v>42013.15253472222</v>
      </c>
    </row>
    <row r="2926" spans="1:22" ht="48" x14ac:dyDescent="0.2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3">
        <f t="shared" si="270"/>
        <v>103.2</v>
      </c>
      <c r="P2926" s="3">
        <f t="shared" si="271"/>
        <v>175.51</v>
      </c>
      <c r="Q2926" s="3" t="s">
        <v>8350</v>
      </c>
      <c r="R2926" s="3" t="s">
        <v>8392</v>
      </c>
      <c r="S2926" s="23">
        <f t="shared" si="272"/>
        <v>42103.556828703702</v>
      </c>
      <c r="T2926" s="23">
        <f t="shared" si="273"/>
        <v>42133.165972222225</v>
      </c>
      <c r="U2926" s="3">
        <f t="shared" si="274"/>
        <v>2015</v>
      </c>
      <c r="V2926" s="25">
        <f t="shared" si="275"/>
        <v>42103.556828703702</v>
      </c>
    </row>
    <row r="2927" spans="1:22" ht="48" x14ac:dyDescent="0.2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3">
        <f t="shared" si="270"/>
        <v>102.45</v>
      </c>
      <c r="P2927" s="3">
        <f t="shared" si="271"/>
        <v>231.66</v>
      </c>
      <c r="Q2927" s="3" t="s">
        <v>8350</v>
      </c>
      <c r="R2927" s="3" t="s">
        <v>8392</v>
      </c>
      <c r="S2927" s="23">
        <f t="shared" si="272"/>
        <v>41863.584120370368</v>
      </c>
      <c r="T2927" s="23">
        <f t="shared" si="273"/>
        <v>41893.584120370368</v>
      </c>
      <c r="U2927" s="3">
        <f t="shared" si="274"/>
        <v>2014</v>
      </c>
      <c r="V2927" s="25">
        <f t="shared" si="275"/>
        <v>41863.584120370368</v>
      </c>
    </row>
    <row r="2928" spans="1:22" ht="48" x14ac:dyDescent="0.2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3">
        <f t="shared" si="270"/>
        <v>125</v>
      </c>
      <c r="P2928" s="3">
        <f t="shared" si="271"/>
        <v>75</v>
      </c>
      <c r="Q2928" s="3" t="s">
        <v>8350</v>
      </c>
      <c r="R2928" s="3" t="s">
        <v>8392</v>
      </c>
      <c r="S2928" s="23">
        <f t="shared" si="272"/>
        <v>42044.765960648147</v>
      </c>
      <c r="T2928" s="23">
        <f t="shared" si="273"/>
        <v>42058.765960648147</v>
      </c>
      <c r="U2928" s="3">
        <f t="shared" si="274"/>
        <v>2015</v>
      </c>
      <c r="V2928" s="25">
        <f t="shared" si="275"/>
        <v>42044.765960648147</v>
      </c>
    </row>
    <row r="2929" spans="1:22" ht="64" x14ac:dyDescent="0.2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3">
        <f t="shared" si="270"/>
        <v>130.83000000000001</v>
      </c>
      <c r="P2929" s="3">
        <f t="shared" si="271"/>
        <v>112.14</v>
      </c>
      <c r="Q2929" s="3" t="s">
        <v>8350</v>
      </c>
      <c r="R2929" s="3" t="s">
        <v>8392</v>
      </c>
      <c r="S2929" s="23">
        <f t="shared" si="272"/>
        <v>41806.669317129628</v>
      </c>
      <c r="T2929" s="23">
        <f t="shared" si="273"/>
        <v>41835.208333333336</v>
      </c>
      <c r="U2929" s="3">
        <f t="shared" si="274"/>
        <v>2014</v>
      </c>
      <c r="V2929" s="25">
        <f t="shared" si="275"/>
        <v>41806.669317129628</v>
      </c>
    </row>
    <row r="2930" spans="1:22" ht="32" x14ac:dyDescent="0.2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3">
        <f t="shared" si="270"/>
        <v>100</v>
      </c>
      <c r="P2930" s="3">
        <f t="shared" si="271"/>
        <v>41.67</v>
      </c>
      <c r="Q2930" s="3" t="s">
        <v>8350</v>
      </c>
      <c r="R2930" s="3" t="s">
        <v>8392</v>
      </c>
      <c r="S2930" s="23">
        <f t="shared" si="272"/>
        <v>42403.998217592598</v>
      </c>
      <c r="T2930" s="23">
        <f t="shared" si="273"/>
        <v>42433.998217592598</v>
      </c>
      <c r="U2930" s="3">
        <f t="shared" si="274"/>
        <v>2016</v>
      </c>
      <c r="V2930" s="25">
        <f t="shared" si="275"/>
        <v>42403.998217592598</v>
      </c>
    </row>
    <row r="2931" spans="1:22" ht="48" x14ac:dyDescent="0.2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3">
        <f t="shared" si="270"/>
        <v>102.07</v>
      </c>
      <c r="P2931" s="3">
        <f t="shared" si="271"/>
        <v>255.17</v>
      </c>
      <c r="Q2931" s="3" t="s">
        <v>8350</v>
      </c>
      <c r="R2931" s="3" t="s">
        <v>8392</v>
      </c>
      <c r="S2931" s="23">
        <f t="shared" si="272"/>
        <v>41754.564328703702</v>
      </c>
      <c r="T2931" s="23">
        <f t="shared" si="273"/>
        <v>41784.564328703702</v>
      </c>
      <c r="U2931" s="3">
        <f t="shared" si="274"/>
        <v>2014</v>
      </c>
      <c r="V2931" s="25">
        <f t="shared" si="275"/>
        <v>41754.564328703702</v>
      </c>
    </row>
    <row r="2932" spans="1:22" ht="48" x14ac:dyDescent="0.2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3">
        <f t="shared" si="270"/>
        <v>100.92</v>
      </c>
      <c r="P2932" s="3">
        <f t="shared" si="271"/>
        <v>162.77000000000001</v>
      </c>
      <c r="Q2932" s="3" t="s">
        <v>8350</v>
      </c>
      <c r="R2932" s="3" t="s">
        <v>8392</v>
      </c>
      <c r="S2932" s="23">
        <f t="shared" si="272"/>
        <v>42101.584074074075</v>
      </c>
      <c r="T2932" s="23">
        <f t="shared" si="273"/>
        <v>42131.584074074075</v>
      </c>
      <c r="U2932" s="3">
        <f t="shared" si="274"/>
        <v>2015</v>
      </c>
      <c r="V2932" s="25">
        <f t="shared" si="275"/>
        <v>42101.584074074075</v>
      </c>
    </row>
    <row r="2933" spans="1:22" ht="64" x14ac:dyDescent="0.2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3">
        <f t="shared" si="270"/>
        <v>106</v>
      </c>
      <c r="P2933" s="3">
        <f t="shared" si="271"/>
        <v>88.33</v>
      </c>
      <c r="Q2933" s="3" t="s">
        <v>8350</v>
      </c>
      <c r="R2933" s="3" t="s">
        <v>8392</v>
      </c>
      <c r="S2933" s="23">
        <f t="shared" si="272"/>
        <v>41872.291238425925</v>
      </c>
      <c r="T2933" s="23">
        <f t="shared" si="273"/>
        <v>41897.255555555559</v>
      </c>
      <c r="U2933" s="3">
        <f t="shared" si="274"/>
        <v>2014</v>
      </c>
      <c r="V2933" s="25">
        <f t="shared" si="275"/>
        <v>41872.291238425925</v>
      </c>
    </row>
    <row r="2934" spans="1:22" ht="48" x14ac:dyDescent="0.2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3">
        <f t="shared" si="270"/>
        <v>105.1</v>
      </c>
      <c r="P2934" s="3">
        <f t="shared" si="271"/>
        <v>85.74</v>
      </c>
      <c r="Q2934" s="3" t="s">
        <v>8350</v>
      </c>
      <c r="R2934" s="3" t="s">
        <v>8392</v>
      </c>
      <c r="S2934" s="23">
        <f t="shared" si="272"/>
        <v>42025.164780092593</v>
      </c>
      <c r="T2934" s="23">
        <f t="shared" si="273"/>
        <v>42056.458333333328</v>
      </c>
      <c r="U2934" s="3">
        <f t="shared" si="274"/>
        <v>2015</v>
      </c>
      <c r="V2934" s="25">
        <f t="shared" si="275"/>
        <v>42025.164780092593</v>
      </c>
    </row>
    <row r="2935" spans="1:22" ht="64" x14ac:dyDescent="0.2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3">
        <f t="shared" si="270"/>
        <v>102.76</v>
      </c>
      <c r="P2935" s="3">
        <f t="shared" si="271"/>
        <v>47.57</v>
      </c>
      <c r="Q2935" s="3" t="s">
        <v>8350</v>
      </c>
      <c r="R2935" s="3" t="s">
        <v>8392</v>
      </c>
      <c r="S2935" s="23">
        <f t="shared" si="272"/>
        <v>42495.956631944442</v>
      </c>
      <c r="T2935" s="23">
        <f t="shared" si="273"/>
        <v>42525.956631944442</v>
      </c>
      <c r="U2935" s="3">
        <f t="shared" si="274"/>
        <v>2016</v>
      </c>
      <c r="V2935" s="25">
        <f t="shared" si="275"/>
        <v>42495.956631944442</v>
      </c>
    </row>
    <row r="2936" spans="1:22" ht="48" x14ac:dyDescent="0.2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3">
        <f t="shared" si="270"/>
        <v>108</v>
      </c>
      <c r="P2936" s="3">
        <f t="shared" si="271"/>
        <v>72.97</v>
      </c>
      <c r="Q2936" s="3" t="s">
        <v>8350</v>
      </c>
      <c r="R2936" s="3" t="s">
        <v>8392</v>
      </c>
      <c r="S2936" s="23">
        <f t="shared" si="272"/>
        <v>41775.636157407411</v>
      </c>
      <c r="T2936" s="23">
        <f t="shared" si="273"/>
        <v>41805.636157407411</v>
      </c>
      <c r="U2936" s="3">
        <f t="shared" si="274"/>
        <v>2014</v>
      </c>
      <c r="V2936" s="25">
        <f t="shared" si="275"/>
        <v>41775.636157407411</v>
      </c>
    </row>
    <row r="2937" spans="1:22" ht="48" x14ac:dyDescent="0.2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3">
        <f t="shared" si="270"/>
        <v>100.89</v>
      </c>
      <c r="P2937" s="3">
        <f t="shared" si="271"/>
        <v>90.54</v>
      </c>
      <c r="Q2937" s="3" t="s">
        <v>8350</v>
      </c>
      <c r="R2937" s="3" t="s">
        <v>8392</v>
      </c>
      <c r="S2937" s="23">
        <f t="shared" si="272"/>
        <v>42553.583425925928</v>
      </c>
      <c r="T2937" s="23">
        <f t="shared" si="273"/>
        <v>42611.708333333328</v>
      </c>
      <c r="U2937" s="3">
        <f t="shared" si="274"/>
        <v>2016</v>
      </c>
      <c r="V2937" s="25">
        <f t="shared" si="275"/>
        <v>42553.583425925928</v>
      </c>
    </row>
    <row r="2938" spans="1:22" ht="48" x14ac:dyDescent="0.2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3">
        <f t="shared" si="270"/>
        <v>128</v>
      </c>
      <c r="P2938" s="3">
        <f t="shared" si="271"/>
        <v>37.65</v>
      </c>
      <c r="Q2938" s="3" t="s">
        <v>8350</v>
      </c>
      <c r="R2938" s="3" t="s">
        <v>8392</v>
      </c>
      <c r="S2938" s="23">
        <f t="shared" si="272"/>
        <v>41912.650729166664</v>
      </c>
      <c r="T2938" s="23">
        <f t="shared" si="273"/>
        <v>41925.207638888889</v>
      </c>
      <c r="U2938" s="3">
        <f t="shared" si="274"/>
        <v>2014</v>
      </c>
      <c r="V2938" s="25">
        <f t="shared" si="275"/>
        <v>41912.650729166664</v>
      </c>
    </row>
    <row r="2939" spans="1:22" ht="32" x14ac:dyDescent="0.2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3">
        <f t="shared" si="270"/>
        <v>133.33000000000001</v>
      </c>
      <c r="P2939" s="3">
        <f t="shared" si="271"/>
        <v>36.36</v>
      </c>
      <c r="Q2939" s="3" t="s">
        <v>8350</v>
      </c>
      <c r="R2939" s="3" t="s">
        <v>8392</v>
      </c>
      <c r="S2939" s="23">
        <f t="shared" si="272"/>
        <v>41803.457326388889</v>
      </c>
      <c r="T2939" s="23">
        <f t="shared" si="273"/>
        <v>41833.457326388889</v>
      </c>
      <c r="U2939" s="3">
        <f t="shared" si="274"/>
        <v>2014</v>
      </c>
      <c r="V2939" s="25">
        <f t="shared" si="275"/>
        <v>41803.457326388889</v>
      </c>
    </row>
    <row r="2940" spans="1:22" ht="48" x14ac:dyDescent="0.2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3">
        <f t="shared" si="270"/>
        <v>101.38</v>
      </c>
      <c r="P2940" s="3">
        <f t="shared" si="271"/>
        <v>126.72</v>
      </c>
      <c r="Q2940" s="3" t="s">
        <v>8350</v>
      </c>
      <c r="R2940" s="3" t="s">
        <v>8392</v>
      </c>
      <c r="S2940" s="23">
        <f t="shared" si="272"/>
        <v>42004.703865740739</v>
      </c>
      <c r="T2940" s="23">
        <f t="shared" si="273"/>
        <v>42034.703865740739</v>
      </c>
      <c r="U2940" s="3">
        <f t="shared" si="274"/>
        <v>2014</v>
      </c>
      <c r="V2940" s="25">
        <f t="shared" si="275"/>
        <v>42004.703865740739</v>
      </c>
    </row>
    <row r="2941" spans="1:22" ht="48" x14ac:dyDescent="0.2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3">
        <f t="shared" si="270"/>
        <v>102.88</v>
      </c>
      <c r="P2941" s="3">
        <f t="shared" si="271"/>
        <v>329.2</v>
      </c>
      <c r="Q2941" s="3" t="s">
        <v>8350</v>
      </c>
      <c r="R2941" s="3" t="s">
        <v>8392</v>
      </c>
      <c r="S2941" s="23">
        <f t="shared" si="272"/>
        <v>41845.809166666666</v>
      </c>
      <c r="T2941" s="23">
        <f t="shared" si="273"/>
        <v>41879.041666666664</v>
      </c>
      <c r="U2941" s="3">
        <f t="shared" si="274"/>
        <v>2014</v>
      </c>
      <c r="V2941" s="25">
        <f t="shared" si="275"/>
        <v>41845.809166666666</v>
      </c>
    </row>
    <row r="2942" spans="1:22" ht="48" x14ac:dyDescent="0.2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3">
        <f t="shared" si="270"/>
        <v>107.24</v>
      </c>
      <c r="P2942" s="3">
        <f t="shared" si="271"/>
        <v>81.239999999999995</v>
      </c>
      <c r="Q2942" s="3" t="s">
        <v>8350</v>
      </c>
      <c r="R2942" s="3" t="s">
        <v>8392</v>
      </c>
      <c r="S2942" s="23">
        <f t="shared" si="272"/>
        <v>41982.773356481484</v>
      </c>
      <c r="T2942" s="23">
        <f t="shared" si="273"/>
        <v>42022.773356481484</v>
      </c>
      <c r="U2942" s="3">
        <f t="shared" si="274"/>
        <v>2014</v>
      </c>
      <c r="V2942" s="25">
        <f t="shared" si="275"/>
        <v>41982.773356481484</v>
      </c>
    </row>
    <row r="2943" spans="1:22" ht="48" x14ac:dyDescent="0.2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3">
        <f t="shared" si="270"/>
        <v>0</v>
      </c>
      <c r="P2943" s="3">
        <f t="shared" si="271"/>
        <v>1</v>
      </c>
      <c r="Q2943" s="3" t="s">
        <v>8350</v>
      </c>
      <c r="R2943" s="3" t="s">
        <v>8392</v>
      </c>
      <c r="S2943" s="23">
        <f t="shared" si="272"/>
        <v>42034.960127314815</v>
      </c>
      <c r="T2943" s="23">
        <f t="shared" si="273"/>
        <v>42064.960127314815</v>
      </c>
      <c r="U2943" s="3">
        <f t="shared" si="274"/>
        <v>2015</v>
      </c>
      <c r="V2943" s="25">
        <f t="shared" si="275"/>
        <v>42034.960127314815</v>
      </c>
    </row>
    <row r="2944" spans="1:22" ht="48" x14ac:dyDescent="0.2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3">
        <f t="shared" si="270"/>
        <v>20.43</v>
      </c>
      <c r="P2944" s="3">
        <f t="shared" si="271"/>
        <v>202.23</v>
      </c>
      <c r="Q2944" s="3" t="s">
        <v>8350</v>
      </c>
      <c r="R2944" s="3" t="s">
        <v>8390</v>
      </c>
      <c r="S2944" s="23">
        <f t="shared" si="272"/>
        <v>42334.803923611107</v>
      </c>
      <c r="T2944" s="23">
        <f t="shared" si="273"/>
        <v>42354.845833333333</v>
      </c>
      <c r="U2944" s="3">
        <f t="shared" si="274"/>
        <v>2015</v>
      </c>
      <c r="V2944" s="25">
        <f t="shared" si="275"/>
        <v>42334.803923611107</v>
      </c>
    </row>
    <row r="2945" spans="1:22" ht="48" x14ac:dyDescent="0.2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3">
        <f t="shared" si="270"/>
        <v>0</v>
      </c>
      <c r="P2945" s="3" t="e">
        <f t="shared" si="271"/>
        <v>#DIV/0!</v>
      </c>
      <c r="Q2945" s="3" t="s">
        <v>8350</v>
      </c>
      <c r="R2945" s="3" t="s">
        <v>8390</v>
      </c>
      <c r="S2945" s="23">
        <f t="shared" si="272"/>
        <v>42077.129398148143</v>
      </c>
      <c r="T2945" s="23">
        <f t="shared" si="273"/>
        <v>42107.129398148143</v>
      </c>
      <c r="U2945" s="3">
        <f t="shared" si="274"/>
        <v>2015</v>
      </c>
      <c r="V2945" s="25">
        <f t="shared" si="275"/>
        <v>42077.129398148143</v>
      </c>
    </row>
    <row r="2946" spans="1:22" ht="48" x14ac:dyDescent="0.2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3">
        <f t="shared" si="270"/>
        <v>1</v>
      </c>
      <c r="P2946" s="3">
        <f t="shared" si="271"/>
        <v>100</v>
      </c>
      <c r="Q2946" s="3" t="s">
        <v>8350</v>
      </c>
      <c r="R2946" s="3" t="s">
        <v>8390</v>
      </c>
      <c r="S2946" s="23">
        <f t="shared" si="272"/>
        <v>42132.9143287037</v>
      </c>
      <c r="T2946" s="23">
        <f t="shared" si="273"/>
        <v>42162.9143287037</v>
      </c>
      <c r="U2946" s="3">
        <f t="shared" si="274"/>
        <v>2015</v>
      </c>
      <c r="V2946" s="25">
        <f t="shared" si="275"/>
        <v>42132.9143287037</v>
      </c>
    </row>
    <row r="2947" spans="1:22" ht="64" x14ac:dyDescent="0.2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3">
        <f t="shared" ref="O2947:O3010" si="276">ROUND((E2947/D2947)*100,2)</f>
        <v>0</v>
      </c>
      <c r="P2947" s="3" t="e">
        <f t="shared" ref="P2947:P3010" si="277">ROUND(E2947/L2947,2)</f>
        <v>#DIV/0!</v>
      </c>
      <c r="Q2947" s="3" t="s">
        <v>8350</v>
      </c>
      <c r="R2947" s="3" t="s">
        <v>8390</v>
      </c>
      <c r="S2947" s="23">
        <f t="shared" ref="S2947:S3010" si="278">(((J2947/60)/60)/24)+DATE(1970,1,1)</f>
        <v>42118.139583333337</v>
      </c>
      <c r="T2947" s="23">
        <f t="shared" ref="T2947:T3010" si="279">(((I2947/60)/60)/24)+DATE(1970,1,1)</f>
        <v>42148.139583333337</v>
      </c>
      <c r="U2947" s="3">
        <f t="shared" ref="U2947:U3010" si="280">YEAR(S2947)</f>
        <v>2015</v>
      </c>
      <c r="V2947" s="25">
        <f t="shared" ref="V2947:V3010" si="281">S2947</f>
        <v>42118.139583333337</v>
      </c>
    </row>
    <row r="2948" spans="1:22" ht="48" x14ac:dyDescent="0.2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3">
        <f t="shared" si="276"/>
        <v>0.1</v>
      </c>
      <c r="P2948" s="3">
        <f t="shared" si="277"/>
        <v>1</v>
      </c>
      <c r="Q2948" s="3" t="s">
        <v>8350</v>
      </c>
      <c r="R2948" s="3" t="s">
        <v>8390</v>
      </c>
      <c r="S2948" s="23">
        <f t="shared" si="278"/>
        <v>42567.531157407408</v>
      </c>
      <c r="T2948" s="23">
        <f t="shared" si="279"/>
        <v>42597.531157407408</v>
      </c>
      <c r="U2948" s="3">
        <f t="shared" si="280"/>
        <v>2016</v>
      </c>
      <c r="V2948" s="25">
        <f t="shared" si="281"/>
        <v>42567.531157407408</v>
      </c>
    </row>
    <row r="2949" spans="1:22" ht="64" x14ac:dyDescent="0.2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3">
        <f t="shared" si="276"/>
        <v>4.29</v>
      </c>
      <c r="P2949" s="3">
        <f t="shared" si="277"/>
        <v>82.46</v>
      </c>
      <c r="Q2949" s="3" t="s">
        <v>8350</v>
      </c>
      <c r="R2949" s="3" t="s">
        <v>8390</v>
      </c>
      <c r="S2949" s="23">
        <f t="shared" si="278"/>
        <v>42649.562118055561</v>
      </c>
      <c r="T2949" s="23">
        <f t="shared" si="279"/>
        <v>42698.715972222228</v>
      </c>
      <c r="U2949" s="3">
        <f t="shared" si="280"/>
        <v>2016</v>
      </c>
      <c r="V2949" s="25">
        <f t="shared" si="281"/>
        <v>42649.562118055561</v>
      </c>
    </row>
    <row r="2950" spans="1:22" ht="64" x14ac:dyDescent="0.2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3">
        <f t="shared" si="276"/>
        <v>0</v>
      </c>
      <c r="P2950" s="3">
        <f t="shared" si="277"/>
        <v>2.67</v>
      </c>
      <c r="Q2950" s="3" t="s">
        <v>8350</v>
      </c>
      <c r="R2950" s="3" t="s">
        <v>8390</v>
      </c>
      <c r="S2950" s="23">
        <f t="shared" si="278"/>
        <v>42097.649224537032</v>
      </c>
      <c r="T2950" s="23">
        <f t="shared" si="279"/>
        <v>42157.649224537032</v>
      </c>
      <c r="U2950" s="3">
        <f t="shared" si="280"/>
        <v>2015</v>
      </c>
      <c r="V2950" s="25">
        <f t="shared" si="281"/>
        <v>42097.649224537032</v>
      </c>
    </row>
    <row r="2951" spans="1:22" ht="48" x14ac:dyDescent="0.2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3">
        <f t="shared" si="276"/>
        <v>2.5</v>
      </c>
      <c r="P2951" s="3">
        <f t="shared" si="277"/>
        <v>12.5</v>
      </c>
      <c r="Q2951" s="3" t="s">
        <v>8350</v>
      </c>
      <c r="R2951" s="3" t="s">
        <v>8390</v>
      </c>
      <c r="S2951" s="23">
        <f t="shared" si="278"/>
        <v>42297.823113425926</v>
      </c>
      <c r="T2951" s="23">
        <f t="shared" si="279"/>
        <v>42327.864780092597</v>
      </c>
      <c r="U2951" s="3">
        <f t="shared" si="280"/>
        <v>2015</v>
      </c>
      <c r="V2951" s="25">
        <f t="shared" si="281"/>
        <v>42297.823113425926</v>
      </c>
    </row>
    <row r="2952" spans="1:22" ht="48" x14ac:dyDescent="0.2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3">
        <f t="shared" si="276"/>
        <v>0</v>
      </c>
      <c r="P2952" s="3" t="e">
        <f t="shared" si="277"/>
        <v>#DIV/0!</v>
      </c>
      <c r="Q2952" s="3" t="s">
        <v>8350</v>
      </c>
      <c r="R2952" s="3" t="s">
        <v>8390</v>
      </c>
      <c r="S2952" s="23">
        <f t="shared" si="278"/>
        <v>42362.36518518519</v>
      </c>
      <c r="T2952" s="23">
        <f t="shared" si="279"/>
        <v>42392.36518518519</v>
      </c>
      <c r="U2952" s="3">
        <f t="shared" si="280"/>
        <v>2015</v>
      </c>
      <c r="V2952" s="25">
        <f t="shared" si="281"/>
        <v>42362.36518518519</v>
      </c>
    </row>
    <row r="2953" spans="1:22" ht="64" x14ac:dyDescent="0.2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3">
        <f t="shared" si="276"/>
        <v>2.19</v>
      </c>
      <c r="P2953" s="3">
        <f t="shared" si="277"/>
        <v>18.899999999999999</v>
      </c>
      <c r="Q2953" s="3" t="s">
        <v>8350</v>
      </c>
      <c r="R2953" s="3" t="s">
        <v>8390</v>
      </c>
      <c r="S2953" s="23">
        <f t="shared" si="278"/>
        <v>41872.802928240737</v>
      </c>
      <c r="T2953" s="23">
        <f t="shared" si="279"/>
        <v>41917.802928240737</v>
      </c>
      <c r="U2953" s="3">
        <f t="shared" si="280"/>
        <v>2014</v>
      </c>
      <c r="V2953" s="25">
        <f t="shared" si="281"/>
        <v>41872.802928240737</v>
      </c>
    </row>
    <row r="2954" spans="1:22" ht="48" x14ac:dyDescent="0.2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3">
        <f t="shared" si="276"/>
        <v>8.0299999999999994</v>
      </c>
      <c r="P2954" s="3">
        <f t="shared" si="277"/>
        <v>200.63</v>
      </c>
      <c r="Q2954" s="3" t="s">
        <v>8350</v>
      </c>
      <c r="R2954" s="3" t="s">
        <v>8390</v>
      </c>
      <c r="S2954" s="23">
        <f t="shared" si="278"/>
        <v>42628.690266203703</v>
      </c>
      <c r="T2954" s="23">
        <f t="shared" si="279"/>
        <v>42660.166666666672</v>
      </c>
      <c r="U2954" s="3">
        <f t="shared" si="280"/>
        <v>2016</v>
      </c>
      <c r="V2954" s="25">
        <f t="shared" si="281"/>
        <v>42628.690266203703</v>
      </c>
    </row>
    <row r="2955" spans="1:22" ht="48" x14ac:dyDescent="0.2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3">
        <f t="shared" si="276"/>
        <v>0.15</v>
      </c>
      <c r="P2955" s="3">
        <f t="shared" si="277"/>
        <v>201.67</v>
      </c>
      <c r="Q2955" s="3" t="s">
        <v>8350</v>
      </c>
      <c r="R2955" s="3" t="s">
        <v>8390</v>
      </c>
      <c r="S2955" s="23">
        <f t="shared" si="278"/>
        <v>42255.791909722218</v>
      </c>
      <c r="T2955" s="23">
        <f t="shared" si="279"/>
        <v>42285.791909722218</v>
      </c>
      <c r="U2955" s="3">
        <f t="shared" si="280"/>
        <v>2015</v>
      </c>
      <c r="V2955" s="25">
        <f t="shared" si="281"/>
        <v>42255.791909722218</v>
      </c>
    </row>
    <row r="2956" spans="1:22" ht="48" x14ac:dyDescent="0.2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3">
        <f t="shared" si="276"/>
        <v>0</v>
      </c>
      <c r="P2956" s="3" t="e">
        <f t="shared" si="277"/>
        <v>#DIV/0!</v>
      </c>
      <c r="Q2956" s="3" t="s">
        <v>8350</v>
      </c>
      <c r="R2956" s="3" t="s">
        <v>8390</v>
      </c>
      <c r="S2956" s="23">
        <f t="shared" si="278"/>
        <v>42790.583368055552</v>
      </c>
      <c r="T2956" s="23">
        <f t="shared" si="279"/>
        <v>42810.541701388895</v>
      </c>
      <c r="U2956" s="3">
        <f t="shared" si="280"/>
        <v>2017</v>
      </c>
      <c r="V2956" s="25">
        <f t="shared" si="281"/>
        <v>42790.583368055552</v>
      </c>
    </row>
    <row r="2957" spans="1:22" ht="32" x14ac:dyDescent="0.2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3">
        <f t="shared" si="276"/>
        <v>59.58</v>
      </c>
      <c r="P2957" s="3">
        <f t="shared" si="277"/>
        <v>65</v>
      </c>
      <c r="Q2957" s="3" t="s">
        <v>8350</v>
      </c>
      <c r="R2957" s="3" t="s">
        <v>8390</v>
      </c>
      <c r="S2957" s="23">
        <f t="shared" si="278"/>
        <v>42141.741307870368</v>
      </c>
      <c r="T2957" s="23">
        <f t="shared" si="279"/>
        <v>42171.741307870368</v>
      </c>
      <c r="U2957" s="3">
        <f t="shared" si="280"/>
        <v>2015</v>
      </c>
      <c r="V2957" s="25">
        <f t="shared" si="281"/>
        <v>42141.741307870368</v>
      </c>
    </row>
    <row r="2958" spans="1:22" ht="48" x14ac:dyDescent="0.2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3">
        <f t="shared" si="276"/>
        <v>16.73</v>
      </c>
      <c r="P2958" s="3">
        <f t="shared" si="277"/>
        <v>66.099999999999994</v>
      </c>
      <c r="Q2958" s="3" t="s">
        <v>8350</v>
      </c>
      <c r="R2958" s="3" t="s">
        <v>8390</v>
      </c>
      <c r="S2958" s="23">
        <f t="shared" si="278"/>
        <v>42464.958912037036</v>
      </c>
      <c r="T2958" s="23">
        <f t="shared" si="279"/>
        <v>42494.958912037036</v>
      </c>
      <c r="U2958" s="3">
        <f t="shared" si="280"/>
        <v>2016</v>
      </c>
      <c r="V2958" s="25">
        <f t="shared" si="281"/>
        <v>42464.958912037036</v>
      </c>
    </row>
    <row r="2959" spans="1:22" ht="48" x14ac:dyDescent="0.2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3">
        <f t="shared" si="276"/>
        <v>1.87</v>
      </c>
      <c r="P2959" s="3">
        <f t="shared" si="277"/>
        <v>93.33</v>
      </c>
      <c r="Q2959" s="3" t="s">
        <v>8350</v>
      </c>
      <c r="R2959" s="3" t="s">
        <v>8390</v>
      </c>
      <c r="S2959" s="23">
        <f t="shared" si="278"/>
        <v>42031.011249999996</v>
      </c>
      <c r="T2959" s="23">
        <f t="shared" si="279"/>
        <v>42090.969583333332</v>
      </c>
      <c r="U2959" s="3">
        <f t="shared" si="280"/>
        <v>2015</v>
      </c>
      <c r="V2959" s="25">
        <f t="shared" si="281"/>
        <v>42031.011249999996</v>
      </c>
    </row>
    <row r="2960" spans="1:22" ht="48" x14ac:dyDescent="0.2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3">
        <f t="shared" si="276"/>
        <v>0</v>
      </c>
      <c r="P2960" s="3" t="e">
        <f t="shared" si="277"/>
        <v>#DIV/0!</v>
      </c>
      <c r="Q2960" s="3" t="s">
        <v>8350</v>
      </c>
      <c r="R2960" s="3" t="s">
        <v>8390</v>
      </c>
      <c r="S2960" s="23">
        <f t="shared" si="278"/>
        <v>42438.779131944444</v>
      </c>
      <c r="T2960" s="23">
        <f t="shared" si="279"/>
        <v>42498.73746527778</v>
      </c>
      <c r="U2960" s="3">
        <f t="shared" si="280"/>
        <v>2016</v>
      </c>
      <c r="V2960" s="25">
        <f t="shared" si="281"/>
        <v>42438.779131944444</v>
      </c>
    </row>
    <row r="2961" spans="1:22" ht="48" x14ac:dyDescent="0.2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3">
        <f t="shared" si="276"/>
        <v>0</v>
      </c>
      <c r="P2961" s="3" t="e">
        <f t="shared" si="277"/>
        <v>#DIV/0!</v>
      </c>
      <c r="Q2961" s="3" t="s">
        <v>8350</v>
      </c>
      <c r="R2961" s="3" t="s">
        <v>8390</v>
      </c>
      <c r="S2961" s="23">
        <f t="shared" si="278"/>
        <v>42498.008391203708</v>
      </c>
      <c r="T2961" s="23">
        <f t="shared" si="279"/>
        <v>42528.008391203708</v>
      </c>
      <c r="U2961" s="3">
        <f t="shared" si="280"/>
        <v>2016</v>
      </c>
      <c r="V2961" s="25">
        <f t="shared" si="281"/>
        <v>42498.008391203708</v>
      </c>
    </row>
    <row r="2962" spans="1:22" ht="48" x14ac:dyDescent="0.2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3">
        <f t="shared" si="276"/>
        <v>0</v>
      </c>
      <c r="P2962" s="3" t="e">
        <f t="shared" si="277"/>
        <v>#DIV/0!</v>
      </c>
      <c r="Q2962" s="3" t="s">
        <v>8350</v>
      </c>
      <c r="R2962" s="3" t="s">
        <v>8390</v>
      </c>
      <c r="S2962" s="23">
        <f t="shared" si="278"/>
        <v>41863.757210648146</v>
      </c>
      <c r="T2962" s="23">
        <f t="shared" si="279"/>
        <v>41893.757210648146</v>
      </c>
      <c r="U2962" s="3">
        <f t="shared" si="280"/>
        <v>2014</v>
      </c>
      <c r="V2962" s="25">
        <f t="shared" si="281"/>
        <v>41863.757210648146</v>
      </c>
    </row>
    <row r="2963" spans="1:22" ht="48" x14ac:dyDescent="0.2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3">
        <f t="shared" si="276"/>
        <v>109.62</v>
      </c>
      <c r="P2963" s="3">
        <f t="shared" si="277"/>
        <v>50.75</v>
      </c>
      <c r="Q2963" s="3" t="s">
        <v>8350</v>
      </c>
      <c r="R2963" s="3" t="s">
        <v>8390</v>
      </c>
      <c r="S2963" s="23">
        <f t="shared" si="278"/>
        <v>42061.212488425925</v>
      </c>
      <c r="T2963" s="23">
        <f t="shared" si="279"/>
        <v>42089.166666666672</v>
      </c>
      <c r="U2963" s="3">
        <f t="shared" si="280"/>
        <v>2015</v>
      </c>
      <c r="V2963" s="25">
        <f t="shared" si="281"/>
        <v>42061.212488425925</v>
      </c>
    </row>
    <row r="2964" spans="1:22" ht="48" x14ac:dyDescent="0.2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3">
        <f t="shared" si="276"/>
        <v>121.8</v>
      </c>
      <c r="P2964" s="3">
        <f t="shared" si="277"/>
        <v>60.9</v>
      </c>
      <c r="Q2964" s="3" t="s">
        <v>8350</v>
      </c>
      <c r="R2964" s="3" t="s">
        <v>8351</v>
      </c>
      <c r="S2964" s="23">
        <f t="shared" si="278"/>
        <v>42036.24428240741</v>
      </c>
      <c r="T2964" s="23">
        <f t="shared" si="279"/>
        <v>42064.290972222225</v>
      </c>
      <c r="U2964" s="3">
        <f t="shared" si="280"/>
        <v>2015</v>
      </c>
      <c r="V2964" s="25">
        <f t="shared" si="281"/>
        <v>42036.24428240741</v>
      </c>
    </row>
    <row r="2965" spans="1:22" ht="64" x14ac:dyDescent="0.2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3">
        <f t="shared" si="276"/>
        <v>106.85</v>
      </c>
      <c r="P2965" s="3">
        <f t="shared" si="277"/>
        <v>109.03</v>
      </c>
      <c r="Q2965" s="3" t="s">
        <v>8350</v>
      </c>
      <c r="R2965" s="3" t="s">
        <v>8351</v>
      </c>
      <c r="S2965" s="23">
        <f t="shared" si="278"/>
        <v>42157.470185185186</v>
      </c>
      <c r="T2965" s="23">
        <f t="shared" si="279"/>
        <v>42187.470185185186</v>
      </c>
      <c r="U2965" s="3">
        <f t="shared" si="280"/>
        <v>2015</v>
      </c>
      <c r="V2965" s="25">
        <f t="shared" si="281"/>
        <v>42157.470185185186</v>
      </c>
    </row>
    <row r="2966" spans="1:22" ht="48" x14ac:dyDescent="0.2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3">
        <f t="shared" si="276"/>
        <v>100.71</v>
      </c>
      <c r="P2966" s="3">
        <f t="shared" si="277"/>
        <v>25.69</v>
      </c>
      <c r="Q2966" s="3" t="s">
        <v>8350</v>
      </c>
      <c r="R2966" s="3" t="s">
        <v>8351</v>
      </c>
      <c r="S2966" s="23">
        <f t="shared" si="278"/>
        <v>41827.909942129627</v>
      </c>
      <c r="T2966" s="23">
        <f t="shared" si="279"/>
        <v>41857.897222222222</v>
      </c>
      <c r="U2966" s="3">
        <f t="shared" si="280"/>
        <v>2014</v>
      </c>
      <c r="V2966" s="25">
        <f t="shared" si="281"/>
        <v>41827.909942129627</v>
      </c>
    </row>
    <row r="2967" spans="1:22" ht="64" x14ac:dyDescent="0.2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3">
        <f t="shared" si="276"/>
        <v>109</v>
      </c>
      <c r="P2967" s="3">
        <f t="shared" si="277"/>
        <v>41.92</v>
      </c>
      <c r="Q2967" s="3" t="s">
        <v>8350</v>
      </c>
      <c r="R2967" s="3" t="s">
        <v>8351</v>
      </c>
      <c r="S2967" s="23">
        <f t="shared" si="278"/>
        <v>42162.729548611111</v>
      </c>
      <c r="T2967" s="23">
        <f t="shared" si="279"/>
        <v>42192.729548611111</v>
      </c>
      <c r="U2967" s="3">
        <f t="shared" si="280"/>
        <v>2015</v>
      </c>
      <c r="V2967" s="25">
        <f t="shared" si="281"/>
        <v>42162.729548611111</v>
      </c>
    </row>
    <row r="2968" spans="1:22" ht="48" x14ac:dyDescent="0.2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3">
        <f t="shared" si="276"/>
        <v>113.63</v>
      </c>
      <c r="P2968" s="3">
        <f t="shared" si="277"/>
        <v>88.77</v>
      </c>
      <c r="Q2968" s="3" t="s">
        <v>8350</v>
      </c>
      <c r="R2968" s="3" t="s">
        <v>8351</v>
      </c>
      <c r="S2968" s="23">
        <f t="shared" si="278"/>
        <v>42233.738564814819</v>
      </c>
      <c r="T2968" s="23">
        <f t="shared" si="279"/>
        <v>42263.738564814819</v>
      </c>
      <c r="U2968" s="3">
        <f t="shared" si="280"/>
        <v>2015</v>
      </c>
      <c r="V2968" s="25">
        <f t="shared" si="281"/>
        <v>42233.738564814819</v>
      </c>
    </row>
    <row r="2969" spans="1:22" ht="48" x14ac:dyDescent="0.2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3">
        <f t="shared" si="276"/>
        <v>113.92</v>
      </c>
      <c r="P2969" s="3">
        <f t="shared" si="277"/>
        <v>80.23</v>
      </c>
      <c r="Q2969" s="3" t="s">
        <v>8350</v>
      </c>
      <c r="R2969" s="3" t="s">
        <v>8351</v>
      </c>
      <c r="S2969" s="23">
        <f t="shared" si="278"/>
        <v>42042.197824074072</v>
      </c>
      <c r="T2969" s="23">
        <f t="shared" si="279"/>
        <v>42072.156157407408</v>
      </c>
      <c r="U2969" s="3">
        <f t="shared" si="280"/>
        <v>2015</v>
      </c>
      <c r="V2969" s="25">
        <f t="shared" si="281"/>
        <v>42042.197824074072</v>
      </c>
    </row>
    <row r="2970" spans="1:22" ht="32" x14ac:dyDescent="0.2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3">
        <f t="shared" si="276"/>
        <v>106</v>
      </c>
      <c r="P2970" s="3">
        <f t="shared" si="277"/>
        <v>78.94</v>
      </c>
      <c r="Q2970" s="3" t="s">
        <v>8350</v>
      </c>
      <c r="R2970" s="3" t="s">
        <v>8351</v>
      </c>
      <c r="S2970" s="23">
        <f t="shared" si="278"/>
        <v>42585.523842592593</v>
      </c>
      <c r="T2970" s="23">
        <f t="shared" si="279"/>
        <v>42599.165972222225</v>
      </c>
      <c r="U2970" s="3">
        <f t="shared" si="280"/>
        <v>2016</v>
      </c>
      <c r="V2970" s="25">
        <f t="shared" si="281"/>
        <v>42585.523842592593</v>
      </c>
    </row>
    <row r="2971" spans="1:22" ht="48" x14ac:dyDescent="0.2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3">
        <f t="shared" si="276"/>
        <v>162.5</v>
      </c>
      <c r="P2971" s="3">
        <f t="shared" si="277"/>
        <v>95.59</v>
      </c>
      <c r="Q2971" s="3" t="s">
        <v>8350</v>
      </c>
      <c r="R2971" s="3" t="s">
        <v>8351</v>
      </c>
      <c r="S2971" s="23">
        <f t="shared" si="278"/>
        <v>42097.786493055552</v>
      </c>
      <c r="T2971" s="23">
        <f t="shared" si="279"/>
        <v>42127.952083333337</v>
      </c>
      <c r="U2971" s="3">
        <f t="shared" si="280"/>
        <v>2015</v>
      </c>
      <c r="V2971" s="25">
        <f t="shared" si="281"/>
        <v>42097.786493055552</v>
      </c>
    </row>
    <row r="2972" spans="1:22" ht="48" x14ac:dyDescent="0.2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3">
        <f t="shared" si="276"/>
        <v>106</v>
      </c>
      <c r="P2972" s="3">
        <f t="shared" si="277"/>
        <v>69.89</v>
      </c>
      <c r="Q2972" s="3" t="s">
        <v>8350</v>
      </c>
      <c r="R2972" s="3" t="s">
        <v>8351</v>
      </c>
      <c r="S2972" s="23">
        <f t="shared" si="278"/>
        <v>41808.669571759259</v>
      </c>
      <c r="T2972" s="23">
        <f t="shared" si="279"/>
        <v>41838.669571759259</v>
      </c>
      <c r="U2972" s="3">
        <f t="shared" si="280"/>
        <v>2014</v>
      </c>
      <c r="V2972" s="25">
        <f t="shared" si="281"/>
        <v>41808.669571759259</v>
      </c>
    </row>
    <row r="2973" spans="1:22" ht="48" x14ac:dyDescent="0.2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3">
        <f t="shared" si="276"/>
        <v>100.16</v>
      </c>
      <c r="P2973" s="3">
        <f t="shared" si="277"/>
        <v>74.53</v>
      </c>
      <c r="Q2973" s="3" t="s">
        <v>8350</v>
      </c>
      <c r="R2973" s="3" t="s">
        <v>8351</v>
      </c>
      <c r="S2973" s="23">
        <f t="shared" si="278"/>
        <v>41852.658310185187</v>
      </c>
      <c r="T2973" s="23">
        <f t="shared" si="279"/>
        <v>41882.658310185187</v>
      </c>
      <c r="U2973" s="3">
        <f t="shared" si="280"/>
        <v>2014</v>
      </c>
      <c r="V2973" s="25">
        <f t="shared" si="281"/>
        <v>41852.658310185187</v>
      </c>
    </row>
    <row r="2974" spans="1:22" ht="32" x14ac:dyDescent="0.2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3">
        <f t="shared" si="276"/>
        <v>105.35</v>
      </c>
      <c r="P2974" s="3">
        <f t="shared" si="277"/>
        <v>123.94</v>
      </c>
      <c r="Q2974" s="3" t="s">
        <v>8350</v>
      </c>
      <c r="R2974" s="3" t="s">
        <v>8351</v>
      </c>
      <c r="S2974" s="23">
        <f t="shared" si="278"/>
        <v>42694.110185185185</v>
      </c>
      <c r="T2974" s="23">
        <f t="shared" si="279"/>
        <v>42709.041666666672</v>
      </c>
      <c r="U2974" s="3">
        <f t="shared" si="280"/>
        <v>2016</v>
      </c>
      <c r="V2974" s="25">
        <f t="shared" si="281"/>
        <v>42694.110185185185</v>
      </c>
    </row>
    <row r="2975" spans="1:22" ht="48" x14ac:dyDescent="0.2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3">
        <f t="shared" si="276"/>
        <v>174.8</v>
      </c>
      <c r="P2975" s="3">
        <f t="shared" si="277"/>
        <v>264.85000000000002</v>
      </c>
      <c r="Q2975" s="3" t="s">
        <v>8350</v>
      </c>
      <c r="R2975" s="3" t="s">
        <v>8351</v>
      </c>
      <c r="S2975" s="23">
        <f t="shared" si="278"/>
        <v>42341.818379629629</v>
      </c>
      <c r="T2975" s="23">
        <f t="shared" si="279"/>
        <v>42370.166666666672</v>
      </c>
      <c r="U2975" s="3">
        <f t="shared" si="280"/>
        <v>2015</v>
      </c>
      <c r="V2975" s="25">
        <f t="shared" si="281"/>
        <v>42341.818379629629</v>
      </c>
    </row>
    <row r="2976" spans="1:22" ht="64" x14ac:dyDescent="0.2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3">
        <f t="shared" si="276"/>
        <v>102</v>
      </c>
      <c r="P2976" s="3">
        <f t="shared" si="277"/>
        <v>58.62</v>
      </c>
      <c r="Q2976" s="3" t="s">
        <v>8350</v>
      </c>
      <c r="R2976" s="3" t="s">
        <v>8351</v>
      </c>
      <c r="S2976" s="23">
        <f t="shared" si="278"/>
        <v>41880.061006944445</v>
      </c>
      <c r="T2976" s="23">
        <f t="shared" si="279"/>
        <v>41908.065972222219</v>
      </c>
      <c r="U2976" s="3">
        <f t="shared" si="280"/>
        <v>2014</v>
      </c>
      <c r="V2976" s="25">
        <f t="shared" si="281"/>
        <v>41880.061006944445</v>
      </c>
    </row>
    <row r="2977" spans="1:22" ht="64" x14ac:dyDescent="0.2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3">
        <f t="shared" si="276"/>
        <v>100.13</v>
      </c>
      <c r="P2977" s="3">
        <f t="shared" si="277"/>
        <v>70.88</v>
      </c>
      <c r="Q2977" s="3" t="s">
        <v>8350</v>
      </c>
      <c r="R2977" s="3" t="s">
        <v>8351</v>
      </c>
      <c r="S2977" s="23">
        <f t="shared" si="278"/>
        <v>41941.683865740742</v>
      </c>
      <c r="T2977" s="23">
        <f t="shared" si="279"/>
        <v>41970.125</v>
      </c>
      <c r="U2977" s="3">
        <f t="shared" si="280"/>
        <v>2014</v>
      </c>
      <c r="V2977" s="25">
        <f t="shared" si="281"/>
        <v>41941.683865740742</v>
      </c>
    </row>
    <row r="2978" spans="1:22" ht="48" x14ac:dyDescent="0.2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3">
        <f t="shared" si="276"/>
        <v>171.43</v>
      </c>
      <c r="P2978" s="3">
        <f t="shared" si="277"/>
        <v>8.57</v>
      </c>
      <c r="Q2978" s="3" t="s">
        <v>8350</v>
      </c>
      <c r="R2978" s="3" t="s">
        <v>8351</v>
      </c>
      <c r="S2978" s="23">
        <f t="shared" si="278"/>
        <v>42425.730671296296</v>
      </c>
      <c r="T2978" s="23">
        <f t="shared" si="279"/>
        <v>42442.5</v>
      </c>
      <c r="U2978" s="3">
        <f t="shared" si="280"/>
        <v>2016</v>
      </c>
      <c r="V2978" s="25">
        <f t="shared" si="281"/>
        <v>42425.730671296296</v>
      </c>
    </row>
    <row r="2979" spans="1:22" ht="64" x14ac:dyDescent="0.2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3">
        <f t="shared" si="276"/>
        <v>113.57</v>
      </c>
      <c r="P2979" s="3">
        <f t="shared" si="277"/>
        <v>113.57</v>
      </c>
      <c r="Q2979" s="3" t="s">
        <v>8350</v>
      </c>
      <c r="R2979" s="3" t="s">
        <v>8351</v>
      </c>
      <c r="S2979" s="23">
        <f t="shared" si="278"/>
        <v>42026.88118055556</v>
      </c>
      <c r="T2979" s="23">
        <f t="shared" si="279"/>
        <v>42086.093055555553</v>
      </c>
      <c r="U2979" s="3">
        <f t="shared" si="280"/>
        <v>2015</v>
      </c>
      <c r="V2979" s="25">
        <f t="shared" si="281"/>
        <v>42026.88118055556</v>
      </c>
    </row>
    <row r="2980" spans="1:22" ht="64" x14ac:dyDescent="0.2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3">
        <f t="shared" si="276"/>
        <v>129.47</v>
      </c>
      <c r="P2980" s="3">
        <f t="shared" si="277"/>
        <v>60.69</v>
      </c>
      <c r="Q2980" s="3" t="s">
        <v>8350</v>
      </c>
      <c r="R2980" s="3" t="s">
        <v>8351</v>
      </c>
      <c r="S2980" s="23">
        <f t="shared" si="278"/>
        <v>41922.640590277777</v>
      </c>
      <c r="T2980" s="23">
        <f t="shared" si="279"/>
        <v>41932.249305555553</v>
      </c>
      <c r="U2980" s="3">
        <f t="shared" si="280"/>
        <v>2014</v>
      </c>
      <c r="V2980" s="25">
        <f t="shared" si="281"/>
        <v>41922.640590277777</v>
      </c>
    </row>
    <row r="2981" spans="1:22" ht="48" x14ac:dyDescent="0.2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3">
        <f t="shared" si="276"/>
        <v>101.4</v>
      </c>
      <c r="P2981" s="3">
        <f t="shared" si="277"/>
        <v>110.22</v>
      </c>
      <c r="Q2981" s="3" t="s">
        <v>8350</v>
      </c>
      <c r="R2981" s="3" t="s">
        <v>8351</v>
      </c>
      <c r="S2981" s="23">
        <f t="shared" si="278"/>
        <v>41993.824340277773</v>
      </c>
      <c r="T2981" s="23">
        <f t="shared" si="279"/>
        <v>42010.25</v>
      </c>
      <c r="U2981" s="3">
        <f t="shared" si="280"/>
        <v>2014</v>
      </c>
      <c r="V2981" s="25">
        <f t="shared" si="281"/>
        <v>41993.824340277773</v>
      </c>
    </row>
    <row r="2982" spans="1:22" ht="48" x14ac:dyDescent="0.2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3">
        <f t="shared" si="276"/>
        <v>109.17</v>
      </c>
      <c r="P2982" s="3">
        <f t="shared" si="277"/>
        <v>136.46</v>
      </c>
      <c r="Q2982" s="3" t="s">
        <v>8350</v>
      </c>
      <c r="R2982" s="3" t="s">
        <v>8351</v>
      </c>
      <c r="S2982" s="23">
        <f t="shared" si="278"/>
        <v>42219.915856481486</v>
      </c>
      <c r="T2982" s="23">
        <f t="shared" si="279"/>
        <v>42240.083333333328</v>
      </c>
      <c r="U2982" s="3">
        <f t="shared" si="280"/>
        <v>2015</v>
      </c>
      <c r="V2982" s="25">
        <f t="shared" si="281"/>
        <v>42219.915856481486</v>
      </c>
    </row>
    <row r="2983" spans="1:22" ht="64" x14ac:dyDescent="0.2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3">
        <f t="shared" si="276"/>
        <v>128.93</v>
      </c>
      <c r="P2983" s="3">
        <f t="shared" si="277"/>
        <v>53.16</v>
      </c>
      <c r="Q2983" s="3" t="s">
        <v>8350</v>
      </c>
      <c r="R2983" s="3" t="s">
        <v>8351</v>
      </c>
      <c r="S2983" s="23">
        <f t="shared" si="278"/>
        <v>42225.559675925921</v>
      </c>
      <c r="T2983" s="23">
        <f t="shared" si="279"/>
        <v>42270.559675925921</v>
      </c>
      <c r="U2983" s="3">
        <f t="shared" si="280"/>
        <v>2015</v>
      </c>
      <c r="V2983" s="25">
        <f t="shared" si="281"/>
        <v>42225.559675925921</v>
      </c>
    </row>
    <row r="2984" spans="1:22" ht="48" x14ac:dyDescent="0.2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3">
        <f t="shared" si="276"/>
        <v>102.06</v>
      </c>
      <c r="P2984" s="3">
        <f t="shared" si="277"/>
        <v>86.49</v>
      </c>
      <c r="Q2984" s="3" t="s">
        <v>8350</v>
      </c>
      <c r="R2984" s="3" t="s">
        <v>8390</v>
      </c>
      <c r="S2984" s="23">
        <f t="shared" si="278"/>
        <v>42381.686840277776</v>
      </c>
      <c r="T2984" s="23">
        <f t="shared" si="279"/>
        <v>42411.686840277776</v>
      </c>
      <c r="U2984" s="3">
        <f t="shared" si="280"/>
        <v>2016</v>
      </c>
      <c r="V2984" s="25">
        <f t="shared" si="281"/>
        <v>42381.686840277776</v>
      </c>
    </row>
    <row r="2985" spans="1:22" ht="48" x14ac:dyDescent="0.2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3">
        <f t="shared" si="276"/>
        <v>146.54</v>
      </c>
      <c r="P2985" s="3">
        <f t="shared" si="277"/>
        <v>155.24</v>
      </c>
      <c r="Q2985" s="3" t="s">
        <v>8350</v>
      </c>
      <c r="R2985" s="3" t="s">
        <v>8390</v>
      </c>
      <c r="S2985" s="23">
        <f t="shared" si="278"/>
        <v>41894.632361111115</v>
      </c>
      <c r="T2985" s="23">
        <f t="shared" si="279"/>
        <v>41954.674027777779</v>
      </c>
      <c r="U2985" s="3">
        <f t="shared" si="280"/>
        <v>2014</v>
      </c>
      <c r="V2985" s="25">
        <f t="shared" si="281"/>
        <v>41894.632361111115</v>
      </c>
    </row>
    <row r="2986" spans="1:22" ht="64" x14ac:dyDescent="0.2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3">
        <f t="shared" si="276"/>
        <v>100.35</v>
      </c>
      <c r="P2986" s="3">
        <f t="shared" si="277"/>
        <v>115.08</v>
      </c>
      <c r="Q2986" s="3" t="s">
        <v>8350</v>
      </c>
      <c r="R2986" s="3" t="s">
        <v>8390</v>
      </c>
      <c r="S2986" s="23">
        <f t="shared" si="278"/>
        <v>42576.278715277775</v>
      </c>
      <c r="T2986" s="23">
        <f t="shared" si="279"/>
        <v>42606.278715277775</v>
      </c>
      <c r="U2986" s="3">
        <f t="shared" si="280"/>
        <v>2016</v>
      </c>
      <c r="V2986" s="25">
        <f t="shared" si="281"/>
        <v>42576.278715277775</v>
      </c>
    </row>
    <row r="2987" spans="1:22" ht="64" x14ac:dyDescent="0.2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3">
        <f t="shared" si="276"/>
        <v>121.65</v>
      </c>
      <c r="P2987" s="3">
        <f t="shared" si="277"/>
        <v>109.59</v>
      </c>
      <c r="Q2987" s="3" t="s">
        <v>8350</v>
      </c>
      <c r="R2987" s="3" t="s">
        <v>8390</v>
      </c>
      <c r="S2987" s="23">
        <f t="shared" si="278"/>
        <v>42654.973703703698</v>
      </c>
      <c r="T2987" s="23">
        <f t="shared" si="279"/>
        <v>42674.166666666672</v>
      </c>
      <c r="U2987" s="3">
        <f t="shared" si="280"/>
        <v>2016</v>
      </c>
      <c r="V2987" s="25">
        <f t="shared" si="281"/>
        <v>42654.973703703698</v>
      </c>
    </row>
    <row r="2988" spans="1:22" ht="48" x14ac:dyDescent="0.2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3">
        <f t="shared" si="276"/>
        <v>105.5</v>
      </c>
      <c r="P2988" s="3">
        <f t="shared" si="277"/>
        <v>45.21</v>
      </c>
      <c r="Q2988" s="3" t="s">
        <v>8350</v>
      </c>
      <c r="R2988" s="3" t="s">
        <v>8390</v>
      </c>
      <c r="S2988" s="23">
        <f t="shared" si="278"/>
        <v>42431.500069444446</v>
      </c>
      <c r="T2988" s="23">
        <f t="shared" si="279"/>
        <v>42491.458402777775</v>
      </c>
      <c r="U2988" s="3">
        <f t="shared" si="280"/>
        <v>2016</v>
      </c>
      <c r="V2988" s="25">
        <f t="shared" si="281"/>
        <v>42431.500069444446</v>
      </c>
    </row>
    <row r="2989" spans="1:22" ht="64" x14ac:dyDescent="0.2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3">
        <f t="shared" si="276"/>
        <v>110.4</v>
      </c>
      <c r="P2989" s="3">
        <f t="shared" si="277"/>
        <v>104.15</v>
      </c>
      <c r="Q2989" s="3" t="s">
        <v>8350</v>
      </c>
      <c r="R2989" s="3" t="s">
        <v>8390</v>
      </c>
      <c r="S2989" s="23">
        <f t="shared" si="278"/>
        <v>42627.307303240741</v>
      </c>
      <c r="T2989" s="23">
        <f t="shared" si="279"/>
        <v>42656</v>
      </c>
      <c r="U2989" s="3">
        <f t="shared" si="280"/>
        <v>2016</v>
      </c>
      <c r="V2989" s="25">
        <f t="shared" si="281"/>
        <v>42627.307303240741</v>
      </c>
    </row>
    <row r="2990" spans="1:22" ht="48" x14ac:dyDescent="0.2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3">
        <f t="shared" si="276"/>
        <v>100</v>
      </c>
      <c r="P2990" s="3">
        <f t="shared" si="277"/>
        <v>35.71</v>
      </c>
      <c r="Q2990" s="3" t="s">
        <v>8350</v>
      </c>
      <c r="R2990" s="3" t="s">
        <v>8390</v>
      </c>
      <c r="S2990" s="23">
        <f t="shared" si="278"/>
        <v>42511.362048611118</v>
      </c>
      <c r="T2990" s="23">
        <f t="shared" si="279"/>
        <v>42541.362048611118</v>
      </c>
      <c r="U2990" s="3">
        <f t="shared" si="280"/>
        <v>2016</v>
      </c>
      <c r="V2990" s="25">
        <f t="shared" si="281"/>
        <v>42511.362048611118</v>
      </c>
    </row>
    <row r="2991" spans="1:22" ht="18" x14ac:dyDescent="0.2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3">
        <f t="shared" si="276"/>
        <v>176.54</v>
      </c>
      <c r="P2991" s="3">
        <f t="shared" si="277"/>
        <v>97</v>
      </c>
      <c r="Q2991" s="3" t="s">
        <v>8350</v>
      </c>
      <c r="R2991" s="3" t="s">
        <v>8390</v>
      </c>
      <c r="S2991" s="23">
        <f t="shared" si="278"/>
        <v>42337.02039351852</v>
      </c>
      <c r="T2991" s="23">
        <f t="shared" si="279"/>
        <v>42359.207638888889</v>
      </c>
      <c r="U2991" s="3">
        <f t="shared" si="280"/>
        <v>2015</v>
      </c>
      <c r="V2991" s="25">
        <f t="shared" si="281"/>
        <v>42337.02039351852</v>
      </c>
    </row>
    <row r="2992" spans="1:22" ht="48" x14ac:dyDescent="0.2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3">
        <f t="shared" si="276"/>
        <v>100</v>
      </c>
      <c r="P2992" s="3">
        <f t="shared" si="277"/>
        <v>370.37</v>
      </c>
      <c r="Q2992" s="3" t="s">
        <v>8350</v>
      </c>
      <c r="R2992" s="3" t="s">
        <v>8390</v>
      </c>
      <c r="S2992" s="23">
        <f t="shared" si="278"/>
        <v>42341.57430555555</v>
      </c>
      <c r="T2992" s="23">
        <f t="shared" si="279"/>
        <v>42376.57430555555</v>
      </c>
      <c r="U2992" s="3">
        <f t="shared" si="280"/>
        <v>2015</v>
      </c>
      <c r="V2992" s="25">
        <f t="shared" si="281"/>
        <v>42341.57430555555</v>
      </c>
    </row>
    <row r="2993" spans="1:22" ht="48" x14ac:dyDescent="0.2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3">
        <f t="shared" si="276"/>
        <v>103.29</v>
      </c>
      <c r="P2993" s="3">
        <f t="shared" si="277"/>
        <v>94.41</v>
      </c>
      <c r="Q2993" s="3" t="s">
        <v>8350</v>
      </c>
      <c r="R2993" s="3" t="s">
        <v>8390</v>
      </c>
      <c r="S2993" s="23">
        <f t="shared" si="278"/>
        <v>42740.837152777778</v>
      </c>
      <c r="T2993" s="23">
        <f t="shared" si="279"/>
        <v>42762.837152777778</v>
      </c>
      <c r="U2993" s="3">
        <f t="shared" si="280"/>
        <v>2017</v>
      </c>
      <c r="V2993" s="25">
        <f t="shared" si="281"/>
        <v>42740.837152777778</v>
      </c>
    </row>
    <row r="2994" spans="1:22" ht="48" x14ac:dyDescent="0.2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3">
        <f t="shared" si="276"/>
        <v>104.5</v>
      </c>
      <c r="P2994" s="3">
        <f t="shared" si="277"/>
        <v>48.98</v>
      </c>
      <c r="Q2994" s="3" t="s">
        <v>8350</v>
      </c>
      <c r="R2994" s="3" t="s">
        <v>8390</v>
      </c>
      <c r="S2994" s="23">
        <f t="shared" si="278"/>
        <v>42622.767476851848</v>
      </c>
      <c r="T2994" s="23">
        <f t="shared" si="279"/>
        <v>42652.767476851848</v>
      </c>
      <c r="U2994" s="3">
        <f t="shared" si="280"/>
        <v>2016</v>
      </c>
      <c r="V2994" s="25">
        <f t="shared" si="281"/>
        <v>42622.767476851848</v>
      </c>
    </row>
    <row r="2995" spans="1:22" ht="18" x14ac:dyDescent="0.2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3">
        <f t="shared" si="276"/>
        <v>100.3</v>
      </c>
      <c r="P2995" s="3">
        <f t="shared" si="277"/>
        <v>45.59</v>
      </c>
      <c r="Q2995" s="3" t="s">
        <v>8350</v>
      </c>
      <c r="R2995" s="3" t="s">
        <v>8390</v>
      </c>
      <c r="S2995" s="23">
        <f t="shared" si="278"/>
        <v>42390.838738425926</v>
      </c>
      <c r="T2995" s="23">
        <f t="shared" si="279"/>
        <v>42420.838738425926</v>
      </c>
      <c r="U2995" s="3">
        <f t="shared" si="280"/>
        <v>2016</v>
      </c>
      <c r="V2995" s="25">
        <f t="shared" si="281"/>
        <v>42390.838738425926</v>
      </c>
    </row>
    <row r="2996" spans="1:22" ht="48" x14ac:dyDescent="0.2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3">
        <f t="shared" si="276"/>
        <v>457.75</v>
      </c>
      <c r="P2996" s="3">
        <f t="shared" si="277"/>
        <v>23.28</v>
      </c>
      <c r="Q2996" s="3" t="s">
        <v>8350</v>
      </c>
      <c r="R2996" s="3" t="s">
        <v>8390</v>
      </c>
      <c r="S2996" s="23">
        <f t="shared" si="278"/>
        <v>41885.478842592594</v>
      </c>
      <c r="T2996" s="23">
        <f t="shared" si="279"/>
        <v>41915.478842592594</v>
      </c>
      <c r="U2996" s="3">
        <f t="shared" si="280"/>
        <v>2014</v>
      </c>
      <c r="V2996" s="25">
        <f t="shared" si="281"/>
        <v>41885.478842592594</v>
      </c>
    </row>
    <row r="2997" spans="1:22" ht="48" x14ac:dyDescent="0.2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3">
        <f t="shared" si="276"/>
        <v>104.96</v>
      </c>
      <c r="P2997" s="3">
        <f t="shared" si="277"/>
        <v>63.23</v>
      </c>
      <c r="Q2997" s="3" t="s">
        <v>8350</v>
      </c>
      <c r="R2997" s="3" t="s">
        <v>8390</v>
      </c>
      <c r="S2997" s="23">
        <f t="shared" si="278"/>
        <v>42724.665173611109</v>
      </c>
      <c r="T2997" s="23">
        <f t="shared" si="279"/>
        <v>42754.665173611109</v>
      </c>
      <c r="U2997" s="3">
        <f t="shared" si="280"/>
        <v>2016</v>
      </c>
      <c r="V2997" s="25">
        <f t="shared" si="281"/>
        <v>42724.665173611109</v>
      </c>
    </row>
    <row r="2998" spans="1:22" ht="32" x14ac:dyDescent="0.2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3">
        <f t="shared" si="276"/>
        <v>171.94</v>
      </c>
      <c r="P2998" s="3">
        <f t="shared" si="277"/>
        <v>153.52000000000001</v>
      </c>
      <c r="Q2998" s="3" t="s">
        <v>8350</v>
      </c>
      <c r="R2998" s="3" t="s">
        <v>8390</v>
      </c>
      <c r="S2998" s="23">
        <f t="shared" si="278"/>
        <v>42090.912500000006</v>
      </c>
      <c r="T2998" s="23">
        <f t="shared" si="279"/>
        <v>42150.912500000006</v>
      </c>
      <c r="U2998" s="3">
        <f t="shared" si="280"/>
        <v>2015</v>
      </c>
      <c r="V2998" s="25">
        <f t="shared" si="281"/>
        <v>42090.912500000006</v>
      </c>
    </row>
    <row r="2999" spans="1:22" ht="48" x14ac:dyDescent="0.2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3">
        <f t="shared" si="276"/>
        <v>103.73</v>
      </c>
      <c r="P2999" s="3">
        <f t="shared" si="277"/>
        <v>90.2</v>
      </c>
      <c r="Q2999" s="3" t="s">
        <v>8350</v>
      </c>
      <c r="R2999" s="3" t="s">
        <v>8390</v>
      </c>
      <c r="S2999" s="23">
        <f t="shared" si="278"/>
        <v>42775.733715277776</v>
      </c>
      <c r="T2999" s="23">
        <f t="shared" si="279"/>
        <v>42793.207638888889</v>
      </c>
      <c r="U2999" s="3">
        <f t="shared" si="280"/>
        <v>2017</v>
      </c>
      <c r="V2999" s="25">
        <f t="shared" si="281"/>
        <v>42775.733715277776</v>
      </c>
    </row>
    <row r="3000" spans="1:22" ht="48" x14ac:dyDescent="0.2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3">
        <f t="shared" si="276"/>
        <v>103.03</v>
      </c>
      <c r="P3000" s="3">
        <f t="shared" si="277"/>
        <v>118.97</v>
      </c>
      <c r="Q3000" s="3" t="s">
        <v>8350</v>
      </c>
      <c r="R3000" s="3" t="s">
        <v>8390</v>
      </c>
      <c r="S3000" s="23">
        <f t="shared" si="278"/>
        <v>41778.193622685183</v>
      </c>
      <c r="T3000" s="23">
        <f t="shared" si="279"/>
        <v>41806.184027777781</v>
      </c>
      <c r="U3000" s="3">
        <f t="shared" si="280"/>
        <v>2014</v>
      </c>
      <c r="V3000" s="25">
        <f t="shared" si="281"/>
        <v>41778.193622685183</v>
      </c>
    </row>
    <row r="3001" spans="1:22" ht="48" x14ac:dyDescent="0.2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3">
        <f t="shared" si="276"/>
        <v>118.89</v>
      </c>
      <c r="P3001" s="3">
        <f t="shared" si="277"/>
        <v>80.25</v>
      </c>
      <c r="Q3001" s="3" t="s">
        <v>8350</v>
      </c>
      <c r="R3001" s="3" t="s">
        <v>8390</v>
      </c>
      <c r="S3001" s="23">
        <f t="shared" si="278"/>
        <v>42780.740277777775</v>
      </c>
      <c r="T3001" s="23">
        <f t="shared" si="279"/>
        <v>42795.083333333328</v>
      </c>
      <c r="U3001" s="3">
        <f t="shared" si="280"/>
        <v>2017</v>
      </c>
      <c r="V3001" s="25">
        <f t="shared" si="281"/>
        <v>42780.740277777775</v>
      </c>
    </row>
    <row r="3002" spans="1:22" ht="48" x14ac:dyDescent="0.2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3">
        <f t="shared" si="276"/>
        <v>100</v>
      </c>
      <c r="P3002" s="3">
        <f t="shared" si="277"/>
        <v>62.5</v>
      </c>
      <c r="Q3002" s="3" t="s">
        <v>8350</v>
      </c>
      <c r="R3002" s="3" t="s">
        <v>8390</v>
      </c>
      <c r="S3002" s="23">
        <f t="shared" si="278"/>
        <v>42752.827199074076</v>
      </c>
      <c r="T3002" s="23">
        <f t="shared" si="279"/>
        <v>42766.75</v>
      </c>
      <c r="U3002" s="3">
        <f t="shared" si="280"/>
        <v>2017</v>
      </c>
      <c r="V3002" s="25">
        <f t="shared" si="281"/>
        <v>42752.827199074076</v>
      </c>
    </row>
    <row r="3003" spans="1:22" ht="48" x14ac:dyDescent="0.2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3">
        <f t="shared" si="276"/>
        <v>318.7</v>
      </c>
      <c r="P3003" s="3">
        <f t="shared" si="277"/>
        <v>131.38</v>
      </c>
      <c r="Q3003" s="3" t="s">
        <v>8350</v>
      </c>
      <c r="R3003" s="3" t="s">
        <v>8390</v>
      </c>
      <c r="S3003" s="23">
        <f t="shared" si="278"/>
        <v>42534.895625000005</v>
      </c>
      <c r="T3003" s="23">
        <f t="shared" si="279"/>
        <v>42564.895625000005</v>
      </c>
      <c r="U3003" s="3">
        <f t="shared" si="280"/>
        <v>2016</v>
      </c>
      <c r="V3003" s="25">
        <f t="shared" si="281"/>
        <v>42534.895625000005</v>
      </c>
    </row>
    <row r="3004" spans="1:22" ht="32" x14ac:dyDescent="0.2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3">
        <f t="shared" si="276"/>
        <v>108.51</v>
      </c>
      <c r="P3004" s="3">
        <f t="shared" si="277"/>
        <v>73.03</v>
      </c>
      <c r="Q3004" s="3" t="s">
        <v>8350</v>
      </c>
      <c r="R3004" s="3" t="s">
        <v>8390</v>
      </c>
      <c r="S3004" s="23">
        <f t="shared" si="278"/>
        <v>41239.83625</v>
      </c>
      <c r="T3004" s="23">
        <f t="shared" si="279"/>
        <v>41269.83625</v>
      </c>
      <c r="U3004" s="3">
        <f t="shared" si="280"/>
        <v>2012</v>
      </c>
      <c r="V3004" s="25">
        <f t="shared" si="281"/>
        <v>41239.83625</v>
      </c>
    </row>
    <row r="3005" spans="1:22" ht="48" x14ac:dyDescent="0.2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3">
        <f t="shared" si="276"/>
        <v>101.17</v>
      </c>
      <c r="P3005" s="3">
        <f t="shared" si="277"/>
        <v>178.53</v>
      </c>
      <c r="Q3005" s="3" t="s">
        <v>8350</v>
      </c>
      <c r="R3005" s="3" t="s">
        <v>8390</v>
      </c>
      <c r="S3005" s="23">
        <f t="shared" si="278"/>
        <v>42398.849259259259</v>
      </c>
      <c r="T3005" s="23">
        <f t="shared" si="279"/>
        <v>42430.249305555553</v>
      </c>
      <c r="U3005" s="3">
        <f t="shared" si="280"/>
        <v>2016</v>
      </c>
      <c r="V3005" s="25">
        <f t="shared" si="281"/>
        <v>42398.849259259259</v>
      </c>
    </row>
    <row r="3006" spans="1:22" ht="64" x14ac:dyDescent="0.2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3">
        <f t="shared" si="276"/>
        <v>112.82</v>
      </c>
      <c r="P3006" s="3">
        <f t="shared" si="277"/>
        <v>162.91</v>
      </c>
      <c r="Q3006" s="3" t="s">
        <v>8350</v>
      </c>
      <c r="R3006" s="3" t="s">
        <v>8390</v>
      </c>
      <c r="S3006" s="23">
        <f t="shared" si="278"/>
        <v>41928.881064814814</v>
      </c>
      <c r="T3006" s="23">
        <f t="shared" si="279"/>
        <v>41958.922731481478</v>
      </c>
      <c r="U3006" s="3">
        <f t="shared" si="280"/>
        <v>2014</v>
      </c>
      <c r="V3006" s="25">
        <f t="shared" si="281"/>
        <v>41928.881064814814</v>
      </c>
    </row>
    <row r="3007" spans="1:22" ht="64" x14ac:dyDescent="0.2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3">
        <f t="shared" si="276"/>
        <v>120.5</v>
      </c>
      <c r="P3007" s="3">
        <f t="shared" si="277"/>
        <v>108.24</v>
      </c>
      <c r="Q3007" s="3" t="s">
        <v>8350</v>
      </c>
      <c r="R3007" s="3" t="s">
        <v>8390</v>
      </c>
      <c r="S3007" s="23">
        <f t="shared" si="278"/>
        <v>41888.674826388888</v>
      </c>
      <c r="T3007" s="23">
        <f t="shared" si="279"/>
        <v>41918.674826388888</v>
      </c>
      <c r="U3007" s="3">
        <f t="shared" si="280"/>
        <v>2014</v>
      </c>
      <c r="V3007" s="25">
        <f t="shared" si="281"/>
        <v>41888.674826388888</v>
      </c>
    </row>
    <row r="3008" spans="1:22" ht="32" x14ac:dyDescent="0.2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3">
        <f t="shared" si="276"/>
        <v>107.75</v>
      </c>
      <c r="P3008" s="3">
        <f t="shared" si="277"/>
        <v>88.87</v>
      </c>
      <c r="Q3008" s="3" t="s">
        <v>8350</v>
      </c>
      <c r="R3008" s="3" t="s">
        <v>8390</v>
      </c>
      <c r="S3008" s="23">
        <f t="shared" si="278"/>
        <v>41957.756840277783</v>
      </c>
      <c r="T3008" s="23">
        <f t="shared" si="279"/>
        <v>41987.756840277783</v>
      </c>
      <c r="U3008" s="3">
        <f t="shared" si="280"/>
        <v>2014</v>
      </c>
      <c r="V3008" s="25">
        <f t="shared" si="281"/>
        <v>41957.756840277783</v>
      </c>
    </row>
    <row r="3009" spans="1:22" ht="32" x14ac:dyDescent="0.2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3">
        <f t="shared" si="276"/>
        <v>180</v>
      </c>
      <c r="P3009" s="3">
        <f t="shared" si="277"/>
        <v>54</v>
      </c>
      <c r="Q3009" s="3" t="s">
        <v>8350</v>
      </c>
      <c r="R3009" s="3" t="s">
        <v>8390</v>
      </c>
      <c r="S3009" s="23">
        <f t="shared" si="278"/>
        <v>42098.216238425928</v>
      </c>
      <c r="T3009" s="23">
        <f t="shared" si="279"/>
        <v>42119.216238425928</v>
      </c>
      <c r="U3009" s="3">
        <f t="shared" si="280"/>
        <v>2015</v>
      </c>
      <c r="V3009" s="25">
        <f t="shared" si="281"/>
        <v>42098.216238425928</v>
      </c>
    </row>
    <row r="3010" spans="1:22" ht="48" x14ac:dyDescent="0.2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3">
        <f t="shared" si="276"/>
        <v>101.17</v>
      </c>
      <c r="P3010" s="3">
        <f t="shared" si="277"/>
        <v>116.73</v>
      </c>
      <c r="Q3010" s="3" t="s">
        <v>8350</v>
      </c>
      <c r="R3010" s="3" t="s">
        <v>8390</v>
      </c>
      <c r="S3010" s="23">
        <f t="shared" si="278"/>
        <v>42360.212025462963</v>
      </c>
      <c r="T3010" s="23">
        <f t="shared" si="279"/>
        <v>42390.212025462963</v>
      </c>
      <c r="U3010" s="3">
        <f t="shared" si="280"/>
        <v>2015</v>
      </c>
      <c r="V3010" s="25">
        <f t="shared" si="281"/>
        <v>42360.212025462963</v>
      </c>
    </row>
    <row r="3011" spans="1:22" ht="48" x14ac:dyDescent="0.2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3">
        <f t="shared" ref="O3011:O3074" si="282">ROUND((E3011/D3011)*100,2)</f>
        <v>119.76</v>
      </c>
      <c r="P3011" s="3">
        <f t="shared" ref="P3011:P3074" si="283">ROUND(E3011/L3011,2)</f>
        <v>233.9</v>
      </c>
      <c r="Q3011" s="3" t="s">
        <v>8350</v>
      </c>
      <c r="R3011" s="3" t="s">
        <v>8390</v>
      </c>
      <c r="S3011" s="23">
        <f t="shared" ref="S3011:S3074" si="284">(((J3011/60)/60)/24)+DATE(1970,1,1)</f>
        <v>41939.569907407407</v>
      </c>
      <c r="T3011" s="23">
        <f t="shared" ref="T3011:T3074" si="285">(((I3011/60)/60)/24)+DATE(1970,1,1)</f>
        <v>41969.611574074079</v>
      </c>
      <c r="U3011" s="3">
        <f t="shared" ref="U3011:U3074" si="286">YEAR(S3011)</f>
        <v>2014</v>
      </c>
      <c r="V3011" s="25">
        <f t="shared" ref="V3011:V3074" si="287">S3011</f>
        <v>41939.569907407407</v>
      </c>
    </row>
    <row r="3012" spans="1:22" ht="48" x14ac:dyDescent="0.2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3">
        <f t="shared" si="282"/>
        <v>158</v>
      </c>
      <c r="P3012" s="3">
        <f t="shared" si="283"/>
        <v>158</v>
      </c>
      <c r="Q3012" s="3" t="s">
        <v>8350</v>
      </c>
      <c r="R3012" s="3" t="s">
        <v>8390</v>
      </c>
      <c r="S3012" s="23">
        <f t="shared" si="284"/>
        <v>41996.832395833335</v>
      </c>
      <c r="T3012" s="23">
        <f t="shared" si="285"/>
        <v>42056.832395833335</v>
      </c>
      <c r="U3012" s="3">
        <f t="shared" si="286"/>
        <v>2014</v>
      </c>
      <c r="V3012" s="25">
        <f t="shared" si="287"/>
        <v>41996.832395833335</v>
      </c>
    </row>
    <row r="3013" spans="1:22" ht="48" x14ac:dyDescent="0.2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3">
        <f t="shared" si="282"/>
        <v>123.67</v>
      </c>
      <c r="P3013" s="3">
        <f t="shared" si="283"/>
        <v>14.84</v>
      </c>
      <c r="Q3013" s="3" t="s">
        <v>8350</v>
      </c>
      <c r="R3013" s="3" t="s">
        <v>8390</v>
      </c>
      <c r="S3013" s="23">
        <f t="shared" si="284"/>
        <v>42334.468935185185</v>
      </c>
      <c r="T3013" s="23">
        <f t="shared" si="285"/>
        <v>42361.957638888889</v>
      </c>
      <c r="U3013" s="3">
        <f t="shared" si="286"/>
        <v>2015</v>
      </c>
      <c r="V3013" s="25">
        <f t="shared" si="287"/>
        <v>42334.468935185185</v>
      </c>
    </row>
    <row r="3014" spans="1:22" ht="48" x14ac:dyDescent="0.2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3">
        <f t="shared" si="282"/>
        <v>117.13</v>
      </c>
      <c r="P3014" s="3">
        <f t="shared" si="283"/>
        <v>85.18</v>
      </c>
      <c r="Q3014" s="3" t="s">
        <v>8350</v>
      </c>
      <c r="R3014" s="3" t="s">
        <v>8390</v>
      </c>
      <c r="S3014" s="23">
        <f t="shared" si="284"/>
        <v>42024.702893518523</v>
      </c>
      <c r="T3014" s="23">
        <f t="shared" si="285"/>
        <v>42045.702893518523</v>
      </c>
      <c r="U3014" s="3">
        <f t="shared" si="286"/>
        <v>2015</v>
      </c>
      <c r="V3014" s="25">
        <f t="shared" si="287"/>
        <v>42024.702893518523</v>
      </c>
    </row>
    <row r="3015" spans="1:22" ht="48" x14ac:dyDescent="0.2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3">
        <f t="shared" si="282"/>
        <v>156.96</v>
      </c>
      <c r="P3015" s="3">
        <f t="shared" si="283"/>
        <v>146.69</v>
      </c>
      <c r="Q3015" s="3" t="s">
        <v>8350</v>
      </c>
      <c r="R3015" s="3" t="s">
        <v>8390</v>
      </c>
      <c r="S3015" s="23">
        <f t="shared" si="284"/>
        <v>42146.836215277777</v>
      </c>
      <c r="T3015" s="23">
        <f t="shared" si="285"/>
        <v>42176.836215277777</v>
      </c>
      <c r="U3015" s="3">
        <f t="shared" si="286"/>
        <v>2015</v>
      </c>
      <c r="V3015" s="25">
        <f t="shared" si="287"/>
        <v>42146.836215277777</v>
      </c>
    </row>
    <row r="3016" spans="1:22" ht="48" x14ac:dyDescent="0.2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3">
        <f t="shared" si="282"/>
        <v>113.1</v>
      </c>
      <c r="P3016" s="3">
        <f t="shared" si="283"/>
        <v>50.76</v>
      </c>
      <c r="Q3016" s="3" t="s">
        <v>8350</v>
      </c>
      <c r="R3016" s="3" t="s">
        <v>8390</v>
      </c>
      <c r="S3016" s="23">
        <f t="shared" si="284"/>
        <v>41920.123611111114</v>
      </c>
      <c r="T3016" s="23">
        <f t="shared" si="285"/>
        <v>41948.208333333336</v>
      </c>
      <c r="U3016" s="3">
        <f t="shared" si="286"/>
        <v>2014</v>
      </c>
      <c r="V3016" s="25">
        <f t="shared" si="287"/>
        <v>41920.123611111114</v>
      </c>
    </row>
    <row r="3017" spans="1:22" ht="48" x14ac:dyDescent="0.2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3">
        <f t="shared" si="282"/>
        <v>103.18</v>
      </c>
      <c r="P3017" s="3">
        <f t="shared" si="283"/>
        <v>87.7</v>
      </c>
      <c r="Q3017" s="3" t="s">
        <v>8350</v>
      </c>
      <c r="R3017" s="3" t="s">
        <v>8390</v>
      </c>
      <c r="S3017" s="23">
        <f t="shared" si="284"/>
        <v>41785.72729166667</v>
      </c>
      <c r="T3017" s="23">
        <f t="shared" si="285"/>
        <v>41801.166666666664</v>
      </c>
      <c r="U3017" s="3">
        <f t="shared" si="286"/>
        <v>2014</v>
      </c>
      <c r="V3017" s="25">
        <f t="shared" si="287"/>
        <v>41785.72729166667</v>
      </c>
    </row>
    <row r="3018" spans="1:22" ht="64" x14ac:dyDescent="0.2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3">
        <f t="shared" si="282"/>
        <v>102.61</v>
      </c>
      <c r="P3018" s="3">
        <f t="shared" si="283"/>
        <v>242.28</v>
      </c>
      <c r="Q3018" s="3" t="s">
        <v>8350</v>
      </c>
      <c r="R3018" s="3" t="s">
        <v>8390</v>
      </c>
      <c r="S3018" s="23">
        <f t="shared" si="284"/>
        <v>41778.548055555555</v>
      </c>
      <c r="T3018" s="23">
        <f t="shared" si="285"/>
        <v>41838.548055555555</v>
      </c>
      <c r="U3018" s="3">
        <f t="shared" si="286"/>
        <v>2014</v>
      </c>
      <c r="V3018" s="25">
        <f t="shared" si="287"/>
        <v>41778.548055555555</v>
      </c>
    </row>
    <row r="3019" spans="1:22" ht="48" x14ac:dyDescent="0.2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3">
        <f t="shared" si="282"/>
        <v>105.84</v>
      </c>
      <c r="P3019" s="3">
        <f t="shared" si="283"/>
        <v>146.44999999999999</v>
      </c>
      <c r="Q3019" s="3" t="s">
        <v>8350</v>
      </c>
      <c r="R3019" s="3" t="s">
        <v>8390</v>
      </c>
      <c r="S3019" s="23">
        <f t="shared" si="284"/>
        <v>41841.850034722222</v>
      </c>
      <c r="T3019" s="23">
        <f t="shared" si="285"/>
        <v>41871.850034722222</v>
      </c>
      <c r="U3019" s="3">
        <f t="shared" si="286"/>
        <v>2014</v>
      </c>
      <c r="V3019" s="25">
        <f t="shared" si="287"/>
        <v>41841.850034722222</v>
      </c>
    </row>
    <row r="3020" spans="1:22" ht="48" x14ac:dyDescent="0.2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3">
        <f t="shared" si="282"/>
        <v>100.71</v>
      </c>
      <c r="P3020" s="3">
        <f t="shared" si="283"/>
        <v>103.17</v>
      </c>
      <c r="Q3020" s="3" t="s">
        <v>8350</v>
      </c>
      <c r="R3020" s="3" t="s">
        <v>8390</v>
      </c>
      <c r="S3020" s="23">
        <f t="shared" si="284"/>
        <v>42163.29833333334</v>
      </c>
      <c r="T3020" s="23">
        <f t="shared" si="285"/>
        <v>42205.916666666672</v>
      </c>
      <c r="U3020" s="3">
        <f t="shared" si="286"/>
        <v>2015</v>
      </c>
      <c r="V3020" s="25">
        <f t="shared" si="287"/>
        <v>42163.29833333334</v>
      </c>
    </row>
    <row r="3021" spans="1:22" ht="48" x14ac:dyDescent="0.2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3">
        <f t="shared" si="282"/>
        <v>121.23</v>
      </c>
      <c r="P3021" s="3">
        <f t="shared" si="283"/>
        <v>80.459999999999994</v>
      </c>
      <c r="Q3021" s="3" t="s">
        <v>8350</v>
      </c>
      <c r="R3021" s="3" t="s">
        <v>8390</v>
      </c>
      <c r="S3021" s="23">
        <f t="shared" si="284"/>
        <v>41758.833564814813</v>
      </c>
      <c r="T3021" s="23">
        <f t="shared" si="285"/>
        <v>41786.125</v>
      </c>
      <c r="U3021" s="3">
        <f t="shared" si="286"/>
        <v>2014</v>
      </c>
      <c r="V3021" s="25">
        <f t="shared" si="287"/>
        <v>41758.833564814813</v>
      </c>
    </row>
    <row r="3022" spans="1:22" ht="64" x14ac:dyDescent="0.2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3">
        <f t="shared" si="282"/>
        <v>100.57</v>
      </c>
      <c r="P3022" s="3">
        <f t="shared" si="283"/>
        <v>234.67</v>
      </c>
      <c r="Q3022" s="3" t="s">
        <v>8350</v>
      </c>
      <c r="R3022" s="3" t="s">
        <v>8390</v>
      </c>
      <c r="S3022" s="23">
        <f t="shared" si="284"/>
        <v>42170.846446759257</v>
      </c>
      <c r="T3022" s="23">
        <f t="shared" si="285"/>
        <v>42230.846446759257</v>
      </c>
      <c r="U3022" s="3">
        <f t="shared" si="286"/>
        <v>2015</v>
      </c>
      <c r="V3022" s="25">
        <f t="shared" si="287"/>
        <v>42170.846446759257</v>
      </c>
    </row>
    <row r="3023" spans="1:22" ht="48" x14ac:dyDescent="0.2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3">
        <f t="shared" si="282"/>
        <v>116.02</v>
      </c>
      <c r="P3023" s="3">
        <f t="shared" si="283"/>
        <v>50.69</v>
      </c>
      <c r="Q3023" s="3" t="s">
        <v>8350</v>
      </c>
      <c r="R3023" s="3" t="s">
        <v>8390</v>
      </c>
      <c r="S3023" s="23">
        <f t="shared" si="284"/>
        <v>42660.618854166663</v>
      </c>
      <c r="T3023" s="23">
        <f t="shared" si="285"/>
        <v>42696.249305555553</v>
      </c>
      <c r="U3023" s="3">
        <f t="shared" si="286"/>
        <v>2016</v>
      </c>
      <c r="V3023" s="25">
        <f t="shared" si="287"/>
        <v>42660.618854166663</v>
      </c>
    </row>
    <row r="3024" spans="1:22" ht="48" x14ac:dyDescent="0.2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3">
        <f t="shared" si="282"/>
        <v>100.88</v>
      </c>
      <c r="P3024" s="3">
        <f t="shared" si="283"/>
        <v>162.71</v>
      </c>
      <c r="Q3024" s="3" t="s">
        <v>8350</v>
      </c>
      <c r="R3024" s="3" t="s">
        <v>8390</v>
      </c>
      <c r="S3024" s="23">
        <f t="shared" si="284"/>
        <v>42564.95380787037</v>
      </c>
      <c r="T3024" s="23">
        <f t="shared" si="285"/>
        <v>42609.95380787037</v>
      </c>
      <c r="U3024" s="3">
        <f t="shared" si="286"/>
        <v>2016</v>
      </c>
      <c r="V3024" s="25">
        <f t="shared" si="287"/>
        <v>42564.95380787037</v>
      </c>
    </row>
    <row r="3025" spans="1:22" ht="64" x14ac:dyDescent="0.2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3">
        <f t="shared" si="282"/>
        <v>103</v>
      </c>
      <c r="P3025" s="3">
        <f t="shared" si="283"/>
        <v>120.17</v>
      </c>
      <c r="Q3025" s="3" t="s">
        <v>8350</v>
      </c>
      <c r="R3025" s="3" t="s">
        <v>8390</v>
      </c>
      <c r="S3025" s="23">
        <f t="shared" si="284"/>
        <v>42121.675763888896</v>
      </c>
      <c r="T3025" s="23">
        <f t="shared" si="285"/>
        <v>42166.675763888896</v>
      </c>
      <c r="U3025" s="3">
        <f t="shared" si="286"/>
        <v>2015</v>
      </c>
      <c r="V3025" s="25">
        <f t="shared" si="287"/>
        <v>42121.675763888896</v>
      </c>
    </row>
    <row r="3026" spans="1:22" ht="48" x14ac:dyDescent="0.2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3">
        <f t="shared" si="282"/>
        <v>246.42</v>
      </c>
      <c r="P3026" s="3">
        <f t="shared" si="283"/>
        <v>67.7</v>
      </c>
      <c r="Q3026" s="3" t="s">
        <v>8350</v>
      </c>
      <c r="R3026" s="3" t="s">
        <v>8390</v>
      </c>
      <c r="S3026" s="23">
        <f t="shared" si="284"/>
        <v>41158.993923611109</v>
      </c>
      <c r="T3026" s="23">
        <f t="shared" si="285"/>
        <v>41188.993923611109</v>
      </c>
      <c r="U3026" s="3">
        <f t="shared" si="286"/>
        <v>2012</v>
      </c>
      <c r="V3026" s="25">
        <f t="shared" si="287"/>
        <v>41158.993923611109</v>
      </c>
    </row>
    <row r="3027" spans="1:22" ht="48" x14ac:dyDescent="0.2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3">
        <f t="shared" si="282"/>
        <v>302.2</v>
      </c>
      <c r="P3027" s="3">
        <f t="shared" si="283"/>
        <v>52.1</v>
      </c>
      <c r="Q3027" s="3" t="s">
        <v>8350</v>
      </c>
      <c r="R3027" s="3" t="s">
        <v>8390</v>
      </c>
      <c r="S3027" s="23">
        <f t="shared" si="284"/>
        <v>41761.509409722225</v>
      </c>
      <c r="T3027" s="23">
        <f t="shared" si="285"/>
        <v>41789.666666666664</v>
      </c>
      <c r="U3027" s="3">
        <f t="shared" si="286"/>
        <v>2014</v>
      </c>
      <c r="V3027" s="25">
        <f t="shared" si="287"/>
        <v>41761.509409722225</v>
      </c>
    </row>
    <row r="3028" spans="1:22" ht="64" x14ac:dyDescent="0.2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3">
        <f t="shared" si="282"/>
        <v>143.33000000000001</v>
      </c>
      <c r="P3028" s="3">
        <f t="shared" si="283"/>
        <v>51.6</v>
      </c>
      <c r="Q3028" s="3" t="s">
        <v>8350</v>
      </c>
      <c r="R3028" s="3" t="s">
        <v>8390</v>
      </c>
      <c r="S3028" s="23">
        <f t="shared" si="284"/>
        <v>42783.459398148145</v>
      </c>
      <c r="T3028" s="23">
        <f t="shared" si="285"/>
        <v>42797.459398148145</v>
      </c>
      <c r="U3028" s="3">
        <f t="shared" si="286"/>
        <v>2017</v>
      </c>
      <c r="V3028" s="25">
        <f t="shared" si="287"/>
        <v>42783.459398148145</v>
      </c>
    </row>
    <row r="3029" spans="1:22" ht="48" x14ac:dyDescent="0.2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3">
        <f t="shared" si="282"/>
        <v>131.44</v>
      </c>
      <c r="P3029" s="3">
        <f t="shared" si="283"/>
        <v>164.3</v>
      </c>
      <c r="Q3029" s="3" t="s">
        <v>8350</v>
      </c>
      <c r="R3029" s="3" t="s">
        <v>8390</v>
      </c>
      <c r="S3029" s="23">
        <f t="shared" si="284"/>
        <v>42053.704293981486</v>
      </c>
      <c r="T3029" s="23">
        <f t="shared" si="285"/>
        <v>42083.662627314814</v>
      </c>
      <c r="U3029" s="3">
        <f t="shared" si="286"/>
        <v>2015</v>
      </c>
      <c r="V3029" s="25">
        <f t="shared" si="287"/>
        <v>42053.704293981486</v>
      </c>
    </row>
    <row r="3030" spans="1:22" ht="32" x14ac:dyDescent="0.2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3">
        <f t="shared" si="282"/>
        <v>168.02</v>
      </c>
      <c r="P3030" s="3">
        <f t="shared" si="283"/>
        <v>84.86</v>
      </c>
      <c r="Q3030" s="3" t="s">
        <v>8350</v>
      </c>
      <c r="R3030" s="3" t="s">
        <v>8390</v>
      </c>
      <c r="S3030" s="23">
        <f t="shared" si="284"/>
        <v>42567.264178240745</v>
      </c>
      <c r="T3030" s="23">
        <f t="shared" si="285"/>
        <v>42597.264178240745</v>
      </c>
      <c r="U3030" s="3">
        <f t="shared" si="286"/>
        <v>2016</v>
      </c>
      <c r="V3030" s="25">
        <f t="shared" si="287"/>
        <v>42567.264178240745</v>
      </c>
    </row>
    <row r="3031" spans="1:22" ht="48" x14ac:dyDescent="0.2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3">
        <f t="shared" si="282"/>
        <v>109.68</v>
      </c>
      <c r="P3031" s="3">
        <f t="shared" si="283"/>
        <v>94.55</v>
      </c>
      <c r="Q3031" s="3" t="s">
        <v>8350</v>
      </c>
      <c r="R3031" s="3" t="s">
        <v>8390</v>
      </c>
      <c r="S3031" s="23">
        <f t="shared" si="284"/>
        <v>41932.708877314813</v>
      </c>
      <c r="T3031" s="23">
        <f t="shared" si="285"/>
        <v>41961.190972222219</v>
      </c>
      <c r="U3031" s="3">
        <f t="shared" si="286"/>
        <v>2014</v>
      </c>
      <c r="V3031" s="25">
        <f t="shared" si="287"/>
        <v>41932.708877314813</v>
      </c>
    </row>
    <row r="3032" spans="1:22" ht="48" x14ac:dyDescent="0.2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3">
        <f t="shared" si="282"/>
        <v>106.69</v>
      </c>
      <c r="P3032" s="3">
        <f t="shared" si="283"/>
        <v>45.54</v>
      </c>
      <c r="Q3032" s="3" t="s">
        <v>8350</v>
      </c>
      <c r="R3032" s="3" t="s">
        <v>8390</v>
      </c>
      <c r="S3032" s="23">
        <f t="shared" si="284"/>
        <v>42233.747349537036</v>
      </c>
      <c r="T3032" s="23">
        <f t="shared" si="285"/>
        <v>42263.747349537036</v>
      </c>
      <c r="U3032" s="3">
        <f t="shared" si="286"/>
        <v>2015</v>
      </c>
      <c r="V3032" s="25">
        <f t="shared" si="287"/>
        <v>42233.747349537036</v>
      </c>
    </row>
    <row r="3033" spans="1:22" ht="80" x14ac:dyDescent="0.2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3">
        <f t="shared" si="282"/>
        <v>100</v>
      </c>
      <c r="P3033" s="3">
        <f t="shared" si="283"/>
        <v>51.72</v>
      </c>
      <c r="Q3033" s="3" t="s">
        <v>8350</v>
      </c>
      <c r="R3033" s="3" t="s">
        <v>8390</v>
      </c>
      <c r="S3033" s="23">
        <f t="shared" si="284"/>
        <v>42597.882488425923</v>
      </c>
      <c r="T3033" s="23">
        <f t="shared" si="285"/>
        <v>42657.882488425923</v>
      </c>
      <c r="U3033" s="3">
        <f t="shared" si="286"/>
        <v>2016</v>
      </c>
      <c r="V3033" s="25">
        <f t="shared" si="287"/>
        <v>42597.882488425923</v>
      </c>
    </row>
    <row r="3034" spans="1:22" ht="48" x14ac:dyDescent="0.2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3">
        <f t="shared" si="282"/>
        <v>127.2</v>
      </c>
      <c r="P3034" s="3">
        <f t="shared" si="283"/>
        <v>50.88</v>
      </c>
      <c r="Q3034" s="3" t="s">
        <v>8350</v>
      </c>
      <c r="R3034" s="3" t="s">
        <v>8390</v>
      </c>
      <c r="S3034" s="23">
        <f t="shared" si="284"/>
        <v>42228.044664351852</v>
      </c>
      <c r="T3034" s="23">
        <f t="shared" si="285"/>
        <v>42258.044664351852</v>
      </c>
      <c r="U3034" s="3">
        <f t="shared" si="286"/>
        <v>2015</v>
      </c>
      <c r="V3034" s="25">
        <f t="shared" si="287"/>
        <v>42228.044664351852</v>
      </c>
    </row>
    <row r="3035" spans="1:22" ht="48" x14ac:dyDescent="0.2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3">
        <f t="shared" si="282"/>
        <v>146.53</v>
      </c>
      <c r="P3035" s="3">
        <f t="shared" si="283"/>
        <v>191.13</v>
      </c>
      <c r="Q3035" s="3" t="s">
        <v>8350</v>
      </c>
      <c r="R3035" s="3" t="s">
        <v>8390</v>
      </c>
      <c r="S3035" s="23">
        <f t="shared" si="284"/>
        <v>42570.110243055555</v>
      </c>
      <c r="T3035" s="23">
        <f t="shared" si="285"/>
        <v>42600.110243055555</v>
      </c>
      <c r="U3035" s="3">
        <f t="shared" si="286"/>
        <v>2016</v>
      </c>
      <c r="V3035" s="25">
        <f t="shared" si="287"/>
        <v>42570.110243055555</v>
      </c>
    </row>
    <row r="3036" spans="1:22" ht="80" x14ac:dyDescent="0.2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3">
        <f t="shared" si="282"/>
        <v>112.54</v>
      </c>
      <c r="P3036" s="3">
        <f t="shared" si="283"/>
        <v>89.31</v>
      </c>
      <c r="Q3036" s="3" t="s">
        <v>8350</v>
      </c>
      <c r="R3036" s="3" t="s">
        <v>8390</v>
      </c>
      <c r="S3036" s="23">
        <f t="shared" si="284"/>
        <v>42644.535358796296</v>
      </c>
      <c r="T3036" s="23">
        <f t="shared" si="285"/>
        <v>42675.165972222225</v>
      </c>
      <c r="U3036" s="3">
        <f t="shared" si="286"/>
        <v>2016</v>
      </c>
      <c r="V3036" s="25">
        <f t="shared" si="287"/>
        <v>42644.535358796296</v>
      </c>
    </row>
    <row r="3037" spans="1:22" ht="32" x14ac:dyDescent="0.2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3">
        <f t="shared" si="282"/>
        <v>108.79</v>
      </c>
      <c r="P3037" s="3">
        <f t="shared" si="283"/>
        <v>88.59</v>
      </c>
      <c r="Q3037" s="3" t="s">
        <v>8350</v>
      </c>
      <c r="R3037" s="3" t="s">
        <v>8390</v>
      </c>
      <c r="S3037" s="23">
        <f t="shared" si="284"/>
        <v>41368.560289351852</v>
      </c>
      <c r="T3037" s="23">
        <f t="shared" si="285"/>
        <v>41398.560289351852</v>
      </c>
      <c r="U3037" s="3">
        <f t="shared" si="286"/>
        <v>2013</v>
      </c>
      <c r="V3037" s="25">
        <f t="shared" si="287"/>
        <v>41368.560289351852</v>
      </c>
    </row>
    <row r="3038" spans="1:22" ht="48" x14ac:dyDescent="0.2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3">
        <f t="shared" si="282"/>
        <v>126.73</v>
      </c>
      <c r="P3038" s="3">
        <f t="shared" si="283"/>
        <v>96.3</v>
      </c>
      <c r="Q3038" s="3" t="s">
        <v>8350</v>
      </c>
      <c r="R3038" s="3" t="s">
        <v>8390</v>
      </c>
      <c r="S3038" s="23">
        <f t="shared" si="284"/>
        <v>41466.785231481481</v>
      </c>
      <c r="T3038" s="23">
        <f t="shared" si="285"/>
        <v>41502.499305555553</v>
      </c>
      <c r="U3038" s="3">
        <f t="shared" si="286"/>
        <v>2013</v>
      </c>
      <c r="V3038" s="25">
        <f t="shared" si="287"/>
        <v>41466.785231481481</v>
      </c>
    </row>
    <row r="3039" spans="1:22" ht="64" x14ac:dyDescent="0.2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3">
        <f t="shared" si="282"/>
        <v>213.2</v>
      </c>
      <c r="P3039" s="3">
        <f t="shared" si="283"/>
        <v>33.31</v>
      </c>
      <c r="Q3039" s="3" t="s">
        <v>8350</v>
      </c>
      <c r="R3039" s="3" t="s">
        <v>8390</v>
      </c>
      <c r="S3039" s="23">
        <f t="shared" si="284"/>
        <v>40378.893206018518</v>
      </c>
      <c r="T3039" s="23">
        <f t="shared" si="285"/>
        <v>40453.207638888889</v>
      </c>
      <c r="U3039" s="3">
        <f t="shared" si="286"/>
        <v>2010</v>
      </c>
      <c r="V3039" s="25">
        <f t="shared" si="287"/>
        <v>40378.893206018518</v>
      </c>
    </row>
    <row r="3040" spans="1:22" ht="48" x14ac:dyDescent="0.2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3">
        <f t="shared" si="282"/>
        <v>100.5</v>
      </c>
      <c r="P3040" s="3">
        <f t="shared" si="283"/>
        <v>37.22</v>
      </c>
      <c r="Q3040" s="3" t="s">
        <v>8350</v>
      </c>
      <c r="R3040" s="3" t="s">
        <v>8390</v>
      </c>
      <c r="S3040" s="23">
        <f t="shared" si="284"/>
        <v>42373.252280092594</v>
      </c>
      <c r="T3040" s="23">
        <f t="shared" si="285"/>
        <v>42433.252280092594</v>
      </c>
      <c r="U3040" s="3">
        <f t="shared" si="286"/>
        <v>2016</v>
      </c>
      <c r="V3040" s="25">
        <f t="shared" si="287"/>
        <v>42373.252280092594</v>
      </c>
    </row>
    <row r="3041" spans="1:22" ht="48" x14ac:dyDescent="0.2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3">
        <f t="shared" si="282"/>
        <v>108.71</v>
      </c>
      <c r="P3041" s="3">
        <f t="shared" si="283"/>
        <v>92.13</v>
      </c>
      <c r="Q3041" s="3" t="s">
        <v>8350</v>
      </c>
      <c r="R3041" s="3" t="s">
        <v>8390</v>
      </c>
      <c r="S3041" s="23">
        <f t="shared" si="284"/>
        <v>41610.794421296298</v>
      </c>
      <c r="T3041" s="23">
        <f t="shared" si="285"/>
        <v>41637.332638888889</v>
      </c>
      <c r="U3041" s="3">
        <f t="shared" si="286"/>
        <v>2013</v>
      </c>
      <c r="V3041" s="25">
        <f t="shared" si="287"/>
        <v>41610.794421296298</v>
      </c>
    </row>
    <row r="3042" spans="1:22" ht="48" x14ac:dyDescent="0.2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3">
        <f t="shared" si="282"/>
        <v>107.5</v>
      </c>
      <c r="P3042" s="3">
        <f t="shared" si="283"/>
        <v>76.790000000000006</v>
      </c>
      <c r="Q3042" s="3" t="s">
        <v>8350</v>
      </c>
      <c r="R3042" s="3" t="s">
        <v>8390</v>
      </c>
      <c r="S3042" s="23">
        <f t="shared" si="284"/>
        <v>42177.791909722218</v>
      </c>
      <c r="T3042" s="23">
        <f t="shared" si="285"/>
        <v>42181.958333333328</v>
      </c>
      <c r="U3042" s="3">
        <f t="shared" si="286"/>
        <v>2015</v>
      </c>
      <c r="V3042" s="25">
        <f t="shared" si="287"/>
        <v>42177.791909722218</v>
      </c>
    </row>
    <row r="3043" spans="1:22" ht="32" x14ac:dyDescent="0.2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3">
        <f t="shared" si="282"/>
        <v>110.48</v>
      </c>
      <c r="P3043" s="3">
        <f t="shared" si="283"/>
        <v>96.53</v>
      </c>
      <c r="Q3043" s="3" t="s">
        <v>8350</v>
      </c>
      <c r="R3043" s="3" t="s">
        <v>8390</v>
      </c>
      <c r="S3043" s="23">
        <f t="shared" si="284"/>
        <v>42359.868611111116</v>
      </c>
      <c r="T3043" s="23">
        <f t="shared" si="285"/>
        <v>42389.868611111116</v>
      </c>
      <c r="U3043" s="3">
        <f t="shared" si="286"/>
        <v>2015</v>
      </c>
      <c r="V3043" s="25">
        <f t="shared" si="287"/>
        <v>42359.868611111116</v>
      </c>
    </row>
    <row r="3044" spans="1:22" ht="64" x14ac:dyDescent="0.2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3">
        <f t="shared" si="282"/>
        <v>128</v>
      </c>
      <c r="P3044" s="3">
        <f t="shared" si="283"/>
        <v>51.89</v>
      </c>
      <c r="Q3044" s="3" t="s">
        <v>8350</v>
      </c>
      <c r="R3044" s="3" t="s">
        <v>8390</v>
      </c>
      <c r="S3044" s="23">
        <f t="shared" si="284"/>
        <v>42253.688043981485</v>
      </c>
      <c r="T3044" s="23">
        <f t="shared" si="285"/>
        <v>42283.688043981485</v>
      </c>
      <c r="U3044" s="3">
        <f t="shared" si="286"/>
        <v>2015</v>
      </c>
      <c r="V3044" s="25">
        <f t="shared" si="287"/>
        <v>42253.688043981485</v>
      </c>
    </row>
    <row r="3045" spans="1:22" ht="48" x14ac:dyDescent="0.2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3">
        <f t="shared" si="282"/>
        <v>110.01</v>
      </c>
      <c r="P3045" s="3">
        <f t="shared" si="283"/>
        <v>128.91</v>
      </c>
      <c r="Q3045" s="3" t="s">
        <v>8350</v>
      </c>
      <c r="R3045" s="3" t="s">
        <v>8390</v>
      </c>
      <c r="S3045" s="23">
        <f t="shared" si="284"/>
        <v>42083.070590277777</v>
      </c>
      <c r="T3045" s="23">
        <f t="shared" si="285"/>
        <v>42110.118055555555</v>
      </c>
      <c r="U3045" s="3">
        <f t="shared" si="286"/>
        <v>2015</v>
      </c>
      <c r="V3045" s="25">
        <f t="shared" si="287"/>
        <v>42083.070590277777</v>
      </c>
    </row>
    <row r="3046" spans="1:22" ht="48" x14ac:dyDescent="0.2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3">
        <f t="shared" si="282"/>
        <v>109.34</v>
      </c>
      <c r="P3046" s="3">
        <f t="shared" si="283"/>
        <v>84.11</v>
      </c>
      <c r="Q3046" s="3" t="s">
        <v>8350</v>
      </c>
      <c r="R3046" s="3" t="s">
        <v>8390</v>
      </c>
      <c r="S3046" s="23">
        <f t="shared" si="284"/>
        <v>42387.7268287037</v>
      </c>
      <c r="T3046" s="23">
        <f t="shared" si="285"/>
        <v>42402.7268287037</v>
      </c>
      <c r="U3046" s="3">
        <f t="shared" si="286"/>
        <v>2016</v>
      </c>
      <c r="V3046" s="25">
        <f t="shared" si="287"/>
        <v>42387.7268287037</v>
      </c>
    </row>
    <row r="3047" spans="1:22" ht="64" x14ac:dyDescent="0.2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3">
        <f t="shared" si="282"/>
        <v>132.71</v>
      </c>
      <c r="P3047" s="3">
        <f t="shared" si="283"/>
        <v>82.94</v>
      </c>
      <c r="Q3047" s="3" t="s">
        <v>8350</v>
      </c>
      <c r="R3047" s="3" t="s">
        <v>8390</v>
      </c>
      <c r="S3047" s="23">
        <f t="shared" si="284"/>
        <v>41843.155729166669</v>
      </c>
      <c r="T3047" s="23">
        <f t="shared" si="285"/>
        <v>41873.155729166669</v>
      </c>
      <c r="U3047" s="3">
        <f t="shared" si="286"/>
        <v>2014</v>
      </c>
      <c r="V3047" s="25">
        <f t="shared" si="287"/>
        <v>41843.155729166669</v>
      </c>
    </row>
    <row r="3048" spans="1:22" ht="64" x14ac:dyDescent="0.2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3">
        <f t="shared" si="282"/>
        <v>190.85</v>
      </c>
      <c r="P3048" s="3">
        <f t="shared" si="283"/>
        <v>259.95</v>
      </c>
      <c r="Q3048" s="3" t="s">
        <v>8350</v>
      </c>
      <c r="R3048" s="3" t="s">
        <v>8390</v>
      </c>
      <c r="S3048" s="23">
        <f t="shared" si="284"/>
        <v>41862.803078703706</v>
      </c>
      <c r="T3048" s="23">
        <f t="shared" si="285"/>
        <v>41892.202777777777</v>
      </c>
      <c r="U3048" s="3">
        <f t="shared" si="286"/>
        <v>2014</v>
      </c>
      <c r="V3048" s="25">
        <f t="shared" si="287"/>
        <v>41862.803078703706</v>
      </c>
    </row>
    <row r="3049" spans="1:22" ht="48" x14ac:dyDescent="0.2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3">
        <f t="shared" si="282"/>
        <v>149</v>
      </c>
      <c r="P3049" s="3">
        <f t="shared" si="283"/>
        <v>37.25</v>
      </c>
      <c r="Q3049" s="3" t="s">
        <v>8350</v>
      </c>
      <c r="R3049" s="3" t="s">
        <v>8390</v>
      </c>
      <c r="S3049" s="23">
        <f t="shared" si="284"/>
        <v>42443.989050925928</v>
      </c>
      <c r="T3049" s="23">
        <f t="shared" si="285"/>
        <v>42487.552777777775</v>
      </c>
      <c r="U3049" s="3">
        <f t="shared" si="286"/>
        <v>2016</v>
      </c>
      <c r="V3049" s="25">
        <f t="shared" si="287"/>
        <v>42443.989050925928</v>
      </c>
    </row>
    <row r="3050" spans="1:22" ht="64" x14ac:dyDescent="0.2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3">
        <f t="shared" si="282"/>
        <v>166.4</v>
      </c>
      <c r="P3050" s="3">
        <f t="shared" si="283"/>
        <v>177.02</v>
      </c>
      <c r="Q3050" s="3" t="s">
        <v>8350</v>
      </c>
      <c r="R3050" s="3" t="s">
        <v>8390</v>
      </c>
      <c r="S3050" s="23">
        <f t="shared" si="284"/>
        <v>41975.901180555549</v>
      </c>
      <c r="T3050" s="23">
        <f t="shared" si="285"/>
        <v>42004.890277777777</v>
      </c>
      <c r="U3050" s="3">
        <f t="shared" si="286"/>
        <v>2014</v>
      </c>
      <c r="V3050" s="25">
        <f t="shared" si="287"/>
        <v>41975.901180555549</v>
      </c>
    </row>
    <row r="3051" spans="1:22" ht="64" x14ac:dyDescent="0.2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3">
        <f t="shared" si="282"/>
        <v>106.67</v>
      </c>
      <c r="P3051" s="3">
        <f t="shared" si="283"/>
        <v>74.069999999999993</v>
      </c>
      <c r="Q3051" s="3" t="s">
        <v>8350</v>
      </c>
      <c r="R3051" s="3" t="s">
        <v>8390</v>
      </c>
      <c r="S3051" s="23">
        <f t="shared" si="284"/>
        <v>42139.014525462961</v>
      </c>
      <c r="T3051" s="23">
        <f t="shared" si="285"/>
        <v>42169.014525462961</v>
      </c>
      <c r="U3051" s="3">
        <f t="shared" si="286"/>
        <v>2015</v>
      </c>
      <c r="V3051" s="25">
        <f t="shared" si="287"/>
        <v>42139.014525462961</v>
      </c>
    </row>
    <row r="3052" spans="1:22" ht="32" x14ac:dyDescent="0.2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3">
        <f t="shared" si="282"/>
        <v>106</v>
      </c>
      <c r="P3052" s="3">
        <f t="shared" si="283"/>
        <v>70.67</v>
      </c>
      <c r="Q3052" s="3" t="s">
        <v>8350</v>
      </c>
      <c r="R3052" s="3" t="s">
        <v>8390</v>
      </c>
      <c r="S3052" s="23">
        <f t="shared" si="284"/>
        <v>42465.16851851852</v>
      </c>
      <c r="T3052" s="23">
        <f t="shared" si="285"/>
        <v>42495.16851851852</v>
      </c>
      <c r="U3052" s="3">
        <f t="shared" si="286"/>
        <v>2016</v>
      </c>
      <c r="V3052" s="25">
        <f t="shared" si="287"/>
        <v>42465.16851851852</v>
      </c>
    </row>
    <row r="3053" spans="1:22" ht="64" x14ac:dyDescent="0.2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3">
        <f t="shared" si="282"/>
        <v>23.63</v>
      </c>
      <c r="P3053" s="3">
        <f t="shared" si="283"/>
        <v>23.63</v>
      </c>
      <c r="Q3053" s="3" t="s">
        <v>8350</v>
      </c>
      <c r="R3053" s="3" t="s">
        <v>8390</v>
      </c>
      <c r="S3053" s="23">
        <f t="shared" si="284"/>
        <v>42744.416030092587</v>
      </c>
      <c r="T3053" s="23">
        <f t="shared" si="285"/>
        <v>42774.416030092587</v>
      </c>
      <c r="U3053" s="3">
        <f t="shared" si="286"/>
        <v>2017</v>
      </c>
      <c r="V3053" s="25">
        <f t="shared" si="287"/>
        <v>42744.416030092587</v>
      </c>
    </row>
    <row r="3054" spans="1:22" ht="48" x14ac:dyDescent="0.2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3">
        <f t="shared" si="282"/>
        <v>0.15</v>
      </c>
      <c r="P3054" s="3">
        <f t="shared" si="283"/>
        <v>37.5</v>
      </c>
      <c r="Q3054" s="3" t="s">
        <v>8350</v>
      </c>
      <c r="R3054" s="3" t="s">
        <v>8390</v>
      </c>
      <c r="S3054" s="23">
        <f t="shared" si="284"/>
        <v>42122.670069444444</v>
      </c>
      <c r="T3054" s="23">
        <f t="shared" si="285"/>
        <v>42152.665972222225</v>
      </c>
      <c r="U3054" s="3">
        <f t="shared" si="286"/>
        <v>2015</v>
      </c>
      <c r="V3054" s="25">
        <f t="shared" si="287"/>
        <v>42122.670069444444</v>
      </c>
    </row>
    <row r="3055" spans="1:22" ht="64" x14ac:dyDescent="0.2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3">
        <f t="shared" si="282"/>
        <v>0.4</v>
      </c>
      <c r="P3055" s="3">
        <f t="shared" si="283"/>
        <v>13.33</v>
      </c>
      <c r="Q3055" s="3" t="s">
        <v>8350</v>
      </c>
      <c r="R3055" s="3" t="s">
        <v>8390</v>
      </c>
      <c r="S3055" s="23">
        <f t="shared" si="284"/>
        <v>41862.761724537035</v>
      </c>
      <c r="T3055" s="23">
        <f t="shared" si="285"/>
        <v>41914.165972222225</v>
      </c>
      <c r="U3055" s="3">
        <f t="shared" si="286"/>
        <v>2014</v>
      </c>
      <c r="V3055" s="25">
        <f t="shared" si="287"/>
        <v>41862.761724537035</v>
      </c>
    </row>
    <row r="3056" spans="1:22" ht="64" x14ac:dyDescent="0.2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3">
        <f t="shared" si="282"/>
        <v>0</v>
      </c>
      <c r="P3056" s="3" t="e">
        <f t="shared" si="283"/>
        <v>#DIV/0!</v>
      </c>
      <c r="Q3056" s="3" t="s">
        <v>8350</v>
      </c>
      <c r="R3056" s="3" t="s">
        <v>8390</v>
      </c>
      <c r="S3056" s="23">
        <f t="shared" si="284"/>
        <v>42027.832800925928</v>
      </c>
      <c r="T3056" s="23">
        <f t="shared" si="285"/>
        <v>42065.044444444444</v>
      </c>
      <c r="U3056" s="3">
        <f t="shared" si="286"/>
        <v>2015</v>
      </c>
      <c r="V3056" s="25">
        <f t="shared" si="287"/>
        <v>42027.832800925928</v>
      </c>
    </row>
    <row r="3057" spans="1:22" ht="48" x14ac:dyDescent="0.2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3">
        <f t="shared" si="282"/>
        <v>0.01</v>
      </c>
      <c r="P3057" s="3">
        <f t="shared" si="283"/>
        <v>1</v>
      </c>
      <c r="Q3057" s="3" t="s">
        <v>8350</v>
      </c>
      <c r="R3057" s="3" t="s">
        <v>8390</v>
      </c>
      <c r="S3057" s="23">
        <f t="shared" si="284"/>
        <v>41953.95821759259</v>
      </c>
      <c r="T3057" s="23">
        <f t="shared" si="285"/>
        <v>42013.95821759259</v>
      </c>
      <c r="U3057" s="3">
        <f t="shared" si="286"/>
        <v>2014</v>
      </c>
      <c r="V3057" s="25">
        <f t="shared" si="287"/>
        <v>41953.95821759259</v>
      </c>
    </row>
    <row r="3058" spans="1:22" ht="48" x14ac:dyDescent="0.2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3">
        <f t="shared" si="282"/>
        <v>0</v>
      </c>
      <c r="P3058" s="3" t="e">
        <f t="shared" si="283"/>
        <v>#DIV/0!</v>
      </c>
      <c r="Q3058" s="3" t="s">
        <v>8350</v>
      </c>
      <c r="R3058" s="3" t="s">
        <v>8390</v>
      </c>
      <c r="S3058" s="23">
        <f t="shared" si="284"/>
        <v>41851.636388888888</v>
      </c>
      <c r="T3058" s="23">
        <f t="shared" si="285"/>
        <v>41911.636388888888</v>
      </c>
      <c r="U3058" s="3">
        <f t="shared" si="286"/>
        <v>2014</v>
      </c>
      <c r="V3058" s="25">
        <f t="shared" si="287"/>
        <v>41851.636388888888</v>
      </c>
    </row>
    <row r="3059" spans="1:22" ht="48" x14ac:dyDescent="0.2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3">
        <f t="shared" si="282"/>
        <v>0</v>
      </c>
      <c r="P3059" s="3" t="e">
        <f t="shared" si="283"/>
        <v>#DIV/0!</v>
      </c>
      <c r="Q3059" s="3" t="s">
        <v>8350</v>
      </c>
      <c r="R3059" s="3" t="s">
        <v>8390</v>
      </c>
      <c r="S3059" s="23">
        <f t="shared" si="284"/>
        <v>42433.650590277779</v>
      </c>
      <c r="T3059" s="23">
        <f t="shared" si="285"/>
        <v>42463.608923611115</v>
      </c>
      <c r="U3059" s="3">
        <f t="shared" si="286"/>
        <v>2016</v>
      </c>
      <c r="V3059" s="25">
        <f t="shared" si="287"/>
        <v>42433.650590277779</v>
      </c>
    </row>
    <row r="3060" spans="1:22" ht="64" x14ac:dyDescent="0.2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3">
        <f t="shared" si="282"/>
        <v>0.02</v>
      </c>
      <c r="P3060" s="3">
        <f t="shared" si="283"/>
        <v>1</v>
      </c>
      <c r="Q3060" s="3" t="s">
        <v>8350</v>
      </c>
      <c r="R3060" s="3" t="s">
        <v>8390</v>
      </c>
      <c r="S3060" s="23">
        <f t="shared" si="284"/>
        <v>42460.374305555553</v>
      </c>
      <c r="T3060" s="23">
        <f t="shared" si="285"/>
        <v>42510.374305555553</v>
      </c>
      <c r="U3060" s="3">
        <f t="shared" si="286"/>
        <v>2016</v>
      </c>
      <c r="V3060" s="25">
        <f t="shared" si="287"/>
        <v>42460.374305555553</v>
      </c>
    </row>
    <row r="3061" spans="1:22" ht="48" x14ac:dyDescent="0.2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3">
        <f t="shared" si="282"/>
        <v>3.01</v>
      </c>
      <c r="P3061" s="3">
        <f t="shared" si="283"/>
        <v>41</v>
      </c>
      <c r="Q3061" s="3" t="s">
        <v>8350</v>
      </c>
      <c r="R3061" s="3" t="s">
        <v>8390</v>
      </c>
      <c r="S3061" s="23">
        <f t="shared" si="284"/>
        <v>41829.935717592591</v>
      </c>
      <c r="T3061" s="23">
        <f t="shared" si="285"/>
        <v>41859.935717592591</v>
      </c>
      <c r="U3061" s="3">
        <f t="shared" si="286"/>
        <v>2014</v>
      </c>
      <c r="V3061" s="25">
        <f t="shared" si="287"/>
        <v>41829.935717592591</v>
      </c>
    </row>
    <row r="3062" spans="1:22" ht="32" x14ac:dyDescent="0.2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3">
        <f t="shared" si="282"/>
        <v>0.15</v>
      </c>
      <c r="P3062" s="3">
        <f t="shared" si="283"/>
        <v>55.83</v>
      </c>
      <c r="Q3062" s="3" t="s">
        <v>8350</v>
      </c>
      <c r="R3062" s="3" t="s">
        <v>8390</v>
      </c>
      <c r="S3062" s="23">
        <f t="shared" si="284"/>
        <v>42245.274699074071</v>
      </c>
      <c r="T3062" s="23">
        <f t="shared" si="285"/>
        <v>42275.274699074071</v>
      </c>
      <c r="U3062" s="3">
        <f t="shared" si="286"/>
        <v>2015</v>
      </c>
      <c r="V3062" s="25">
        <f t="shared" si="287"/>
        <v>42245.274699074071</v>
      </c>
    </row>
    <row r="3063" spans="1:22" ht="18" x14ac:dyDescent="0.2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3">
        <f t="shared" si="282"/>
        <v>0</v>
      </c>
      <c r="P3063" s="3" t="e">
        <f t="shared" si="283"/>
        <v>#DIV/0!</v>
      </c>
      <c r="Q3063" s="3" t="s">
        <v>8350</v>
      </c>
      <c r="R3063" s="3" t="s">
        <v>8390</v>
      </c>
      <c r="S3063" s="23">
        <f t="shared" si="284"/>
        <v>41834.784120370372</v>
      </c>
      <c r="T3063" s="23">
        <f t="shared" si="285"/>
        <v>41864.784120370372</v>
      </c>
      <c r="U3063" s="3">
        <f t="shared" si="286"/>
        <v>2014</v>
      </c>
      <c r="V3063" s="25">
        <f t="shared" si="287"/>
        <v>41834.784120370372</v>
      </c>
    </row>
    <row r="3064" spans="1:22" ht="48" x14ac:dyDescent="0.2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3">
        <f t="shared" si="282"/>
        <v>66.84</v>
      </c>
      <c r="P3064" s="3">
        <f t="shared" si="283"/>
        <v>99.76</v>
      </c>
      <c r="Q3064" s="3" t="s">
        <v>8350</v>
      </c>
      <c r="R3064" s="3" t="s">
        <v>8390</v>
      </c>
      <c r="S3064" s="23">
        <f t="shared" si="284"/>
        <v>42248.535787037035</v>
      </c>
      <c r="T3064" s="23">
        <f t="shared" si="285"/>
        <v>42277.75</v>
      </c>
      <c r="U3064" s="3">
        <f t="shared" si="286"/>
        <v>2015</v>
      </c>
      <c r="V3064" s="25">
        <f t="shared" si="287"/>
        <v>42248.535787037035</v>
      </c>
    </row>
    <row r="3065" spans="1:22" ht="48" x14ac:dyDescent="0.2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3">
        <f t="shared" si="282"/>
        <v>19.57</v>
      </c>
      <c r="P3065" s="3">
        <f t="shared" si="283"/>
        <v>25.52</v>
      </c>
      <c r="Q3065" s="3" t="s">
        <v>8350</v>
      </c>
      <c r="R3065" s="3" t="s">
        <v>8390</v>
      </c>
      <c r="S3065" s="23">
        <f t="shared" si="284"/>
        <v>42630.922893518517</v>
      </c>
      <c r="T3065" s="23">
        <f t="shared" si="285"/>
        <v>42665.922893518517</v>
      </c>
      <c r="U3065" s="3">
        <f t="shared" si="286"/>
        <v>2016</v>
      </c>
      <c r="V3065" s="25">
        <f t="shared" si="287"/>
        <v>42630.922893518517</v>
      </c>
    </row>
    <row r="3066" spans="1:22" ht="32" x14ac:dyDescent="0.2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3">
        <f t="shared" si="282"/>
        <v>11.29</v>
      </c>
      <c r="P3066" s="3">
        <f t="shared" si="283"/>
        <v>117.65</v>
      </c>
      <c r="Q3066" s="3" t="s">
        <v>8350</v>
      </c>
      <c r="R3066" s="3" t="s">
        <v>8390</v>
      </c>
      <c r="S3066" s="23">
        <f t="shared" si="284"/>
        <v>42299.130162037036</v>
      </c>
      <c r="T3066" s="23">
        <f t="shared" si="285"/>
        <v>42330.290972222225</v>
      </c>
      <c r="U3066" s="3">
        <f t="shared" si="286"/>
        <v>2015</v>
      </c>
      <c r="V3066" s="25">
        <f t="shared" si="287"/>
        <v>42299.130162037036</v>
      </c>
    </row>
    <row r="3067" spans="1:22" ht="48" x14ac:dyDescent="0.2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3">
        <f t="shared" si="282"/>
        <v>0.04</v>
      </c>
      <c r="P3067" s="3">
        <f t="shared" si="283"/>
        <v>5</v>
      </c>
      <c r="Q3067" s="3" t="s">
        <v>8350</v>
      </c>
      <c r="R3067" s="3" t="s">
        <v>8390</v>
      </c>
      <c r="S3067" s="23">
        <f t="shared" si="284"/>
        <v>41825.055231481485</v>
      </c>
      <c r="T3067" s="23">
        <f t="shared" si="285"/>
        <v>41850.055231481485</v>
      </c>
      <c r="U3067" s="3">
        <f t="shared" si="286"/>
        <v>2014</v>
      </c>
      <c r="V3067" s="25">
        <f t="shared" si="287"/>
        <v>41825.055231481485</v>
      </c>
    </row>
    <row r="3068" spans="1:22" ht="48" x14ac:dyDescent="0.2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3">
        <f t="shared" si="282"/>
        <v>11.99</v>
      </c>
      <c r="P3068" s="3">
        <f t="shared" si="283"/>
        <v>2796.67</v>
      </c>
      <c r="Q3068" s="3" t="s">
        <v>8350</v>
      </c>
      <c r="R3068" s="3" t="s">
        <v>8390</v>
      </c>
      <c r="S3068" s="23">
        <f t="shared" si="284"/>
        <v>42531.228437500002</v>
      </c>
      <c r="T3068" s="23">
        <f t="shared" si="285"/>
        <v>42561.228437500002</v>
      </c>
      <c r="U3068" s="3">
        <f t="shared" si="286"/>
        <v>2016</v>
      </c>
      <c r="V3068" s="25">
        <f t="shared" si="287"/>
        <v>42531.228437500002</v>
      </c>
    </row>
    <row r="3069" spans="1:22" ht="48" x14ac:dyDescent="0.2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3">
        <f t="shared" si="282"/>
        <v>2.5</v>
      </c>
      <c r="P3069" s="3">
        <f t="shared" si="283"/>
        <v>200</v>
      </c>
      <c r="Q3069" s="3" t="s">
        <v>8350</v>
      </c>
      <c r="R3069" s="3" t="s">
        <v>8390</v>
      </c>
      <c r="S3069" s="23">
        <f t="shared" si="284"/>
        <v>42226.938414351855</v>
      </c>
      <c r="T3069" s="23">
        <f t="shared" si="285"/>
        <v>42256.938414351855</v>
      </c>
      <c r="U3069" s="3">
        <f t="shared" si="286"/>
        <v>2015</v>
      </c>
      <c r="V3069" s="25">
        <f t="shared" si="287"/>
        <v>42226.938414351855</v>
      </c>
    </row>
    <row r="3070" spans="1:22" ht="64" x14ac:dyDescent="0.2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3">
        <f t="shared" si="282"/>
        <v>7.0000000000000007E-2</v>
      </c>
      <c r="P3070" s="3">
        <f t="shared" si="283"/>
        <v>87.5</v>
      </c>
      <c r="Q3070" s="3" t="s">
        <v>8350</v>
      </c>
      <c r="R3070" s="3" t="s">
        <v>8390</v>
      </c>
      <c r="S3070" s="23">
        <f t="shared" si="284"/>
        <v>42263.691574074073</v>
      </c>
      <c r="T3070" s="23">
        <f t="shared" si="285"/>
        <v>42293.691574074073</v>
      </c>
      <c r="U3070" s="3">
        <f t="shared" si="286"/>
        <v>2015</v>
      </c>
      <c r="V3070" s="25">
        <f t="shared" si="287"/>
        <v>42263.691574074073</v>
      </c>
    </row>
    <row r="3071" spans="1:22" ht="48" x14ac:dyDescent="0.2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3">
        <f t="shared" si="282"/>
        <v>14.1</v>
      </c>
      <c r="P3071" s="3">
        <f t="shared" si="283"/>
        <v>20.14</v>
      </c>
      <c r="Q3071" s="3" t="s">
        <v>8350</v>
      </c>
      <c r="R3071" s="3" t="s">
        <v>8390</v>
      </c>
      <c r="S3071" s="23">
        <f t="shared" si="284"/>
        <v>41957.833726851852</v>
      </c>
      <c r="T3071" s="23">
        <f t="shared" si="285"/>
        <v>41987.833726851852</v>
      </c>
      <c r="U3071" s="3">
        <f t="shared" si="286"/>
        <v>2014</v>
      </c>
      <c r="V3071" s="25">
        <f t="shared" si="287"/>
        <v>41957.833726851852</v>
      </c>
    </row>
    <row r="3072" spans="1:22" ht="48" x14ac:dyDescent="0.2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3">
        <f t="shared" si="282"/>
        <v>3.34</v>
      </c>
      <c r="P3072" s="3">
        <f t="shared" si="283"/>
        <v>20.88</v>
      </c>
      <c r="Q3072" s="3" t="s">
        <v>8350</v>
      </c>
      <c r="R3072" s="3" t="s">
        <v>8390</v>
      </c>
      <c r="S3072" s="23">
        <f t="shared" si="284"/>
        <v>42690.733437499999</v>
      </c>
      <c r="T3072" s="23">
        <f t="shared" si="285"/>
        <v>42711.733437499999</v>
      </c>
      <c r="U3072" s="3">
        <f t="shared" si="286"/>
        <v>2016</v>
      </c>
      <c r="V3072" s="25">
        <f t="shared" si="287"/>
        <v>42690.733437499999</v>
      </c>
    </row>
    <row r="3073" spans="1:22" ht="48" x14ac:dyDescent="0.2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3">
        <f t="shared" si="282"/>
        <v>59.78</v>
      </c>
      <c r="P3073" s="3">
        <f t="shared" si="283"/>
        <v>61.31</v>
      </c>
      <c r="Q3073" s="3" t="s">
        <v>8350</v>
      </c>
      <c r="R3073" s="3" t="s">
        <v>8390</v>
      </c>
      <c r="S3073" s="23">
        <f t="shared" si="284"/>
        <v>42097.732418981483</v>
      </c>
      <c r="T3073" s="23">
        <f t="shared" si="285"/>
        <v>42115.249305555553</v>
      </c>
      <c r="U3073" s="3">
        <f t="shared" si="286"/>
        <v>2015</v>
      </c>
      <c r="V3073" s="25">
        <f t="shared" si="287"/>
        <v>42097.732418981483</v>
      </c>
    </row>
    <row r="3074" spans="1:22" ht="48" x14ac:dyDescent="0.2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3">
        <f t="shared" si="282"/>
        <v>0.02</v>
      </c>
      <c r="P3074" s="3">
        <f t="shared" si="283"/>
        <v>1</v>
      </c>
      <c r="Q3074" s="3" t="s">
        <v>8350</v>
      </c>
      <c r="R3074" s="3" t="s">
        <v>8390</v>
      </c>
      <c r="S3074" s="23">
        <f t="shared" si="284"/>
        <v>42658.690532407403</v>
      </c>
      <c r="T3074" s="23">
        <f t="shared" si="285"/>
        <v>42673.073611111111</v>
      </c>
      <c r="U3074" s="3">
        <f t="shared" si="286"/>
        <v>2016</v>
      </c>
      <c r="V3074" s="25">
        <f t="shared" si="287"/>
        <v>42658.690532407403</v>
      </c>
    </row>
    <row r="3075" spans="1:22" ht="48" x14ac:dyDescent="0.2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3">
        <f t="shared" ref="O3075:O3138" si="288">ROUND((E3075/D3075)*100,2)</f>
        <v>0.02</v>
      </c>
      <c r="P3075" s="3">
        <f t="shared" ref="P3075:P3138" si="289">ROUND(E3075/L3075,2)</f>
        <v>92.14</v>
      </c>
      <c r="Q3075" s="3" t="s">
        <v>8350</v>
      </c>
      <c r="R3075" s="3" t="s">
        <v>8390</v>
      </c>
      <c r="S3075" s="23">
        <f t="shared" ref="S3075:S3138" si="290">(((J3075/60)/60)/24)+DATE(1970,1,1)</f>
        <v>42111.684027777781</v>
      </c>
      <c r="T3075" s="23">
        <f t="shared" ref="T3075:T3138" si="291">(((I3075/60)/60)/24)+DATE(1970,1,1)</f>
        <v>42169.804861111115</v>
      </c>
      <c r="U3075" s="3">
        <f t="shared" ref="U3075:U3138" si="292">YEAR(S3075)</f>
        <v>2015</v>
      </c>
      <c r="V3075" s="25">
        <f t="shared" ref="V3075:V3138" si="293">S3075</f>
        <v>42111.684027777781</v>
      </c>
    </row>
    <row r="3076" spans="1:22" ht="64" x14ac:dyDescent="0.2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3">
        <f t="shared" si="288"/>
        <v>0.09</v>
      </c>
      <c r="P3076" s="3">
        <f t="shared" si="289"/>
        <v>7.33</v>
      </c>
      <c r="Q3076" s="3" t="s">
        <v>8350</v>
      </c>
      <c r="R3076" s="3" t="s">
        <v>8390</v>
      </c>
      <c r="S3076" s="23">
        <f t="shared" si="290"/>
        <v>42409.571284722217</v>
      </c>
      <c r="T3076" s="23">
        <f t="shared" si="291"/>
        <v>42439.571284722217</v>
      </c>
      <c r="U3076" s="3">
        <f t="shared" si="292"/>
        <v>2016</v>
      </c>
      <c r="V3076" s="25">
        <f t="shared" si="293"/>
        <v>42409.571284722217</v>
      </c>
    </row>
    <row r="3077" spans="1:22" ht="48" x14ac:dyDescent="0.2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3">
        <f t="shared" si="288"/>
        <v>8.64</v>
      </c>
      <c r="P3077" s="3">
        <f t="shared" si="289"/>
        <v>64.8</v>
      </c>
      <c r="Q3077" s="3" t="s">
        <v>8350</v>
      </c>
      <c r="R3077" s="3" t="s">
        <v>8390</v>
      </c>
      <c r="S3077" s="23">
        <f t="shared" si="290"/>
        <v>42551.102314814809</v>
      </c>
      <c r="T3077" s="23">
        <f t="shared" si="291"/>
        <v>42601.102314814809</v>
      </c>
      <c r="U3077" s="3">
        <f t="shared" si="292"/>
        <v>2016</v>
      </c>
      <c r="V3077" s="25">
        <f t="shared" si="293"/>
        <v>42551.102314814809</v>
      </c>
    </row>
    <row r="3078" spans="1:22" ht="32" x14ac:dyDescent="0.2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3">
        <f t="shared" si="288"/>
        <v>15.06</v>
      </c>
      <c r="P3078" s="3">
        <f t="shared" si="289"/>
        <v>30.12</v>
      </c>
      <c r="Q3078" s="3" t="s">
        <v>8350</v>
      </c>
      <c r="R3078" s="3" t="s">
        <v>8390</v>
      </c>
      <c r="S3078" s="23">
        <f t="shared" si="290"/>
        <v>42226.651886574073</v>
      </c>
      <c r="T3078" s="23">
        <f t="shared" si="291"/>
        <v>42286.651886574073</v>
      </c>
      <c r="U3078" s="3">
        <f t="shared" si="292"/>
        <v>2015</v>
      </c>
      <c r="V3078" s="25">
        <f t="shared" si="293"/>
        <v>42226.651886574073</v>
      </c>
    </row>
    <row r="3079" spans="1:22" ht="48" x14ac:dyDescent="0.2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3">
        <f t="shared" si="288"/>
        <v>0.48</v>
      </c>
      <c r="P3079" s="3">
        <f t="shared" si="289"/>
        <v>52.5</v>
      </c>
      <c r="Q3079" s="3" t="s">
        <v>8350</v>
      </c>
      <c r="R3079" s="3" t="s">
        <v>8390</v>
      </c>
      <c r="S3079" s="23">
        <f t="shared" si="290"/>
        <v>42766.956921296296</v>
      </c>
      <c r="T3079" s="23">
        <f t="shared" si="291"/>
        <v>42796.956921296296</v>
      </c>
      <c r="U3079" s="3">
        <f t="shared" si="292"/>
        <v>2017</v>
      </c>
      <c r="V3079" s="25">
        <f t="shared" si="293"/>
        <v>42766.956921296296</v>
      </c>
    </row>
    <row r="3080" spans="1:22" ht="48" x14ac:dyDescent="0.2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3">
        <f t="shared" si="288"/>
        <v>0.12</v>
      </c>
      <c r="P3080" s="3">
        <f t="shared" si="289"/>
        <v>23.67</v>
      </c>
      <c r="Q3080" s="3" t="s">
        <v>8350</v>
      </c>
      <c r="R3080" s="3" t="s">
        <v>8390</v>
      </c>
      <c r="S3080" s="23">
        <f t="shared" si="290"/>
        <v>42031.138831018514</v>
      </c>
      <c r="T3080" s="23">
        <f t="shared" si="291"/>
        <v>42061.138831018514</v>
      </c>
      <c r="U3080" s="3">
        <f t="shared" si="292"/>
        <v>2015</v>
      </c>
      <c r="V3080" s="25">
        <f t="shared" si="293"/>
        <v>42031.138831018514</v>
      </c>
    </row>
    <row r="3081" spans="1:22" ht="48" x14ac:dyDescent="0.2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3">
        <f t="shared" si="288"/>
        <v>0.84</v>
      </c>
      <c r="P3081" s="3">
        <f t="shared" si="289"/>
        <v>415.78</v>
      </c>
      <c r="Q3081" s="3" t="s">
        <v>8350</v>
      </c>
      <c r="R3081" s="3" t="s">
        <v>8390</v>
      </c>
      <c r="S3081" s="23">
        <f t="shared" si="290"/>
        <v>42055.713368055556</v>
      </c>
      <c r="T3081" s="23">
        <f t="shared" si="291"/>
        <v>42085.671701388885</v>
      </c>
      <c r="U3081" s="3">
        <f t="shared" si="292"/>
        <v>2015</v>
      </c>
      <c r="V3081" s="25">
        <f t="shared" si="293"/>
        <v>42055.713368055556</v>
      </c>
    </row>
    <row r="3082" spans="1:22" ht="48" x14ac:dyDescent="0.2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3">
        <f t="shared" si="288"/>
        <v>0.02</v>
      </c>
      <c r="P3082" s="3">
        <f t="shared" si="289"/>
        <v>53.71</v>
      </c>
      <c r="Q3082" s="3" t="s">
        <v>8350</v>
      </c>
      <c r="R3082" s="3" t="s">
        <v>8390</v>
      </c>
      <c r="S3082" s="23">
        <f t="shared" si="290"/>
        <v>41940.028287037036</v>
      </c>
      <c r="T3082" s="23">
        <f t="shared" si="291"/>
        <v>42000.0699537037</v>
      </c>
      <c r="U3082" s="3">
        <f t="shared" si="292"/>
        <v>2014</v>
      </c>
      <c r="V3082" s="25">
        <f t="shared" si="293"/>
        <v>41940.028287037036</v>
      </c>
    </row>
    <row r="3083" spans="1:22" ht="48" x14ac:dyDescent="0.2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3">
        <f t="shared" si="288"/>
        <v>0.21</v>
      </c>
      <c r="P3083" s="3">
        <f t="shared" si="289"/>
        <v>420.6</v>
      </c>
      <c r="Q3083" s="3" t="s">
        <v>8350</v>
      </c>
      <c r="R3083" s="3" t="s">
        <v>8390</v>
      </c>
      <c r="S3083" s="23">
        <f t="shared" si="290"/>
        <v>42237.181608796294</v>
      </c>
      <c r="T3083" s="23">
        <f t="shared" si="291"/>
        <v>42267.181608796294</v>
      </c>
      <c r="U3083" s="3">
        <f t="shared" si="292"/>
        <v>2015</v>
      </c>
      <c r="V3083" s="25">
        <f t="shared" si="293"/>
        <v>42237.181608796294</v>
      </c>
    </row>
    <row r="3084" spans="1:22" ht="48" x14ac:dyDescent="0.2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3">
        <f t="shared" si="288"/>
        <v>0</v>
      </c>
      <c r="P3084" s="3" t="e">
        <f t="shared" si="289"/>
        <v>#DIV/0!</v>
      </c>
      <c r="Q3084" s="3" t="s">
        <v>8350</v>
      </c>
      <c r="R3084" s="3" t="s">
        <v>8390</v>
      </c>
      <c r="S3084" s="23">
        <f t="shared" si="290"/>
        <v>42293.922986111109</v>
      </c>
      <c r="T3084" s="23">
        <f t="shared" si="291"/>
        <v>42323.96465277778</v>
      </c>
      <c r="U3084" s="3">
        <f t="shared" si="292"/>
        <v>2015</v>
      </c>
      <c r="V3084" s="25">
        <f t="shared" si="293"/>
        <v>42293.922986111109</v>
      </c>
    </row>
    <row r="3085" spans="1:22" ht="64" x14ac:dyDescent="0.2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3">
        <f t="shared" si="288"/>
        <v>0.28000000000000003</v>
      </c>
      <c r="P3085" s="3">
        <f t="shared" si="289"/>
        <v>18.670000000000002</v>
      </c>
      <c r="Q3085" s="3" t="s">
        <v>8350</v>
      </c>
      <c r="R3085" s="3" t="s">
        <v>8390</v>
      </c>
      <c r="S3085" s="23">
        <f t="shared" si="290"/>
        <v>41853.563402777778</v>
      </c>
      <c r="T3085" s="23">
        <f t="shared" si="291"/>
        <v>41883.208333333336</v>
      </c>
      <c r="U3085" s="3">
        <f t="shared" si="292"/>
        <v>2014</v>
      </c>
      <c r="V3085" s="25">
        <f t="shared" si="293"/>
        <v>41853.563402777778</v>
      </c>
    </row>
    <row r="3086" spans="1:22" ht="64" x14ac:dyDescent="0.2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3">
        <f t="shared" si="288"/>
        <v>11.58</v>
      </c>
      <c r="P3086" s="3">
        <f t="shared" si="289"/>
        <v>78.33</v>
      </c>
      <c r="Q3086" s="3" t="s">
        <v>8350</v>
      </c>
      <c r="R3086" s="3" t="s">
        <v>8390</v>
      </c>
      <c r="S3086" s="23">
        <f t="shared" si="290"/>
        <v>42100.723738425921</v>
      </c>
      <c r="T3086" s="23">
        <f t="shared" si="291"/>
        <v>42129.783333333333</v>
      </c>
      <c r="U3086" s="3">
        <f t="shared" si="292"/>
        <v>2015</v>
      </c>
      <c r="V3086" s="25">
        <f t="shared" si="293"/>
        <v>42100.723738425921</v>
      </c>
    </row>
    <row r="3087" spans="1:22" ht="48" x14ac:dyDescent="0.2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3">
        <f t="shared" si="288"/>
        <v>2.44</v>
      </c>
      <c r="P3087" s="3">
        <f t="shared" si="289"/>
        <v>67.78</v>
      </c>
      <c r="Q3087" s="3" t="s">
        <v>8350</v>
      </c>
      <c r="R3087" s="3" t="s">
        <v>8390</v>
      </c>
      <c r="S3087" s="23">
        <f t="shared" si="290"/>
        <v>42246.883784722217</v>
      </c>
      <c r="T3087" s="23">
        <f t="shared" si="291"/>
        <v>42276.883784722217</v>
      </c>
      <c r="U3087" s="3">
        <f t="shared" si="292"/>
        <v>2015</v>
      </c>
      <c r="V3087" s="25">
        <f t="shared" si="293"/>
        <v>42246.883784722217</v>
      </c>
    </row>
    <row r="3088" spans="1:22" ht="64" x14ac:dyDescent="0.2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3">
        <f t="shared" si="288"/>
        <v>0.25</v>
      </c>
      <c r="P3088" s="3">
        <f t="shared" si="289"/>
        <v>16.670000000000002</v>
      </c>
      <c r="Q3088" s="3" t="s">
        <v>8350</v>
      </c>
      <c r="R3088" s="3" t="s">
        <v>8390</v>
      </c>
      <c r="S3088" s="23">
        <f t="shared" si="290"/>
        <v>42173.67082175926</v>
      </c>
      <c r="T3088" s="23">
        <f t="shared" si="291"/>
        <v>42233.67082175926</v>
      </c>
      <c r="U3088" s="3">
        <f t="shared" si="292"/>
        <v>2015</v>
      </c>
      <c r="V3088" s="25">
        <f t="shared" si="293"/>
        <v>42173.67082175926</v>
      </c>
    </row>
    <row r="3089" spans="1:22" ht="48" x14ac:dyDescent="0.2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3">
        <f t="shared" si="288"/>
        <v>0.63</v>
      </c>
      <c r="P3089" s="3">
        <f t="shared" si="289"/>
        <v>62.5</v>
      </c>
      <c r="Q3089" s="3" t="s">
        <v>8350</v>
      </c>
      <c r="R3089" s="3" t="s">
        <v>8390</v>
      </c>
      <c r="S3089" s="23">
        <f t="shared" si="290"/>
        <v>42665.150347222225</v>
      </c>
      <c r="T3089" s="23">
        <f t="shared" si="291"/>
        <v>42725.192013888889</v>
      </c>
      <c r="U3089" s="3">
        <f t="shared" si="292"/>
        <v>2016</v>
      </c>
      <c r="V3089" s="25">
        <f t="shared" si="293"/>
        <v>42665.150347222225</v>
      </c>
    </row>
    <row r="3090" spans="1:22" ht="48" x14ac:dyDescent="0.2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3">
        <f t="shared" si="288"/>
        <v>0.19</v>
      </c>
      <c r="P3090" s="3">
        <f t="shared" si="289"/>
        <v>42</v>
      </c>
      <c r="Q3090" s="3" t="s">
        <v>8350</v>
      </c>
      <c r="R3090" s="3" t="s">
        <v>8390</v>
      </c>
      <c r="S3090" s="23">
        <f t="shared" si="290"/>
        <v>41981.57230324074</v>
      </c>
      <c r="T3090" s="23">
        <f t="shared" si="291"/>
        <v>42012.570138888885</v>
      </c>
      <c r="U3090" s="3">
        <f t="shared" si="292"/>
        <v>2014</v>
      </c>
      <c r="V3090" s="25">
        <f t="shared" si="293"/>
        <v>41981.57230324074</v>
      </c>
    </row>
    <row r="3091" spans="1:22" ht="48" x14ac:dyDescent="0.2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3">
        <f t="shared" si="288"/>
        <v>23.42</v>
      </c>
      <c r="P3091" s="3">
        <f t="shared" si="289"/>
        <v>130.09</v>
      </c>
      <c r="Q3091" s="3" t="s">
        <v>8350</v>
      </c>
      <c r="R3091" s="3" t="s">
        <v>8390</v>
      </c>
      <c r="S3091" s="23">
        <f t="shared" si="290"/>
        <v>42528.542627314819</v>
      </c>
      <c r="T3091" s="23">
        <f t="shared" si="291"/>
        <v>42560.082638888889</v>
      </c>
      <c r="U3091" s="3">
        <f t="shared" si="292"/>
        <v>2016</v>
      </c>
      <c r="V3091" s="25">
        <f t="shared" si="293"/>
        <v>42528.542627314819</v>
      </c>
    </row>
    <row r="3092" spans="1:22" ht="48" x14ac:dyDescent="0.2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3">
        <f t="shared" si="288"/>
        <v>5.08</v>
      </c>
      <c r="P3092" s="3">
        <f t="shared" si="289"/>
        <v>1270.22</v>
      </c>
      <c r="Q3092" s="3" t="s">
        <v>8350</v>
      </c>
      <c r="R3092" s="3" t="s">
        <v>8390</v>
      </c>
      <c r="S3092" s="23">
        <f t="shared" si="290"/>
        <v>42065.818807870368</v>
      </c>
      <c r="T3092" s="23">
        <f t="shared" si="291"/>
        <v>42125.777141203704</v>
      </c>
      <c r="U3092" s="3">
        <f t="shared" si="292"/>
        <v>2015</v>
      </c>
      <c r="V3092" s="25">
        <f t="shared" si="293"/>
        <v>42065.818807870368</v>
      </c>
    </row>
    <row r="3093" spans="1:22" ht="64" x14ac:dyDescent="0.2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3">
        <f t="shared" si="288"/>
        <v>15.92</v>
      </c>
      <c r="P3093" s="3">
        <f t="shared" si="289"/>
        <v>88.44</v>
      </c>
      <c r="Q3093" s="3" t="s">
        <v>8350</v>
      </c>
      <c r="R3093" s="3" t="s">
        <v>8390</v>
      </c>
      <c r="S3093" s="23">
        <f t="shared" si="290"/>
        <v>42566.948414351849</v>
      </c>
      <c r="T3093" s="23">
        <f t="shared" si="291"/>
        <v>42596.948414351849</v>
      </c>
      <c r="U3093" s="3">
        <f t="shared" si="292"/>
        <v>2016</v>
      </c>
      <c r="V3093" s="25">
        <f t="shared" si="293"/>
        <v>42566.948414351849</v>
      </c>
    </row>
    <row r="3094" spans="1:22" ht="48" x14ac:dyDescent="0.2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3">
        <f t="shared" si="288"/>
        <v>1.18</v>
      </c>
      <c r="P3094" s="3">
        <f t="shared" si="289"/>
        <v>56.34</v>
      </c>
      <c r="Q3094" s="3" t="s">
        <v>8350</v>
      </c>
      <c r="R3094" s="3" t="s">
        <v>8390</v>
      </c>
      <c r="S3094" s="23">
        <f t="shared" si="290"/>
        <v>42255.619351851856</v>
      </c>
      <c r="T3094" s="23">
        <f t="shared" si="291"/>
        <v>42292.916666666672</v>
      </c>
      <c r="U3094" s="3">
        <f t="shared" si="292"/>
        <v>2015</v>
      </c>
      <c r="V3094" s="25">
        <f t="shared" si="293"/>
        <v>42255.619351851856</v>
      </c>
    </row>
    <row r="3095" spans="1:22" ht="64" x14ac:dyDescent="0.2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3">
        <f t="shared" si="288"/>
        <v>22.75</v>
      </c>
      <c r="P3095" s="3">
        <f t="shared" si="289"/>
        <v>53.53</v>
      </c>
      <c r="Q3095" s="3" t="s">
        <v>8350</v>
      </c>
      <c r="R3095" s="3" t="s">
        <v>8390</v>
      </c>
      <c r="S3095" s="23">
        <f t="shared" si="290"/>
        <v>41760.909039351849</v>
      </c>
      <c r="T3095" s="23">
        <f t="shared" si="291"/>
        <v>41791.165972222225</v>
      </c>
      <c r="U3095" s="3">
        <f t="shared" si="292"/>
        <v>2014</v>
      </c>
      <c r="V3095" s="25">
        <f t="shared" si="293"/>
        <v>41760.909039351849</v>
      </c>
    </row>
    <row r="3096" spans="1:22" ht="48" x14ac:dyDescent="0.2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3">
        <f t="shared" si="288"/>
        <v>0.03</v>
      </c>
      <c r="P3096" s="3">
        <f t="shared" si="289"/>
        <v>25</v>
      </c>
      <c r="Q3096" s="3" t="s">
        <v>8350</v>
      </c>
      <c r="R3096" s="3" t="s">
        <v>8390</v>
      </c>
      <c r="S3096" s="23">
        <f t="shared" si="290"/>
        <v>42207.795787037037</v>
      </c>
      <c r="T3096" s="23">
        <f t="shared" si="291"/>
        <v>42267.795787037037</v>
      </c>
      <c r="U3096" s="3">
        <f t="shared" si="292"/>
        <v>2015</v>
      </c>
      <c r="V3096" s="25">
        <f t="shared" si="293"/>
        <v>42207.795787037037</v>
      </c>
    </row>
    <row r="3097" spans="1:22" ht="48" x14ac:dyDescent="0.2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3">
        <f t="shared" si="288"/>
        <v>0.34</v>
      </c>
      <c r="P3097" s="3">
        <f t="shared" si="289"/>
        <v>50</v>
      </c>
      <c r="Q3097" s="3" t="s">
        <v>8350</v>
      </c>
      <c r="R3097" s="3" t="s">
        <v>8390</v>
      </c>
      <c r="S3097" s="23">
        <f t="shared" si="290"/>
        <v>42523.025231481486</v>
      </c>
      <c r="T3097" s="23">
        <f t="shared" si="291"/>
        <v>42583.025231481486</v>
      </c>
      <c r="U3097" s="3">
        <f t="shared" si="292"/>
        <v>2016</v>
      </c>
      <c r="V3097" s="25">
        <f t="shared" si="293"/>
        <v>42523.025231481486</v>
      </c>
    </row>
    <row r="3098" spans="1:22" ht="48" x14ac:dyDescent="0.2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3">
        <f t="shared" si="288"/>
        <v>3.98</v>
      </c>
      <c r="P3098" s="3">
        <f t="shared" si="289"/>
        <v>56.79</v>
      </c>
      <c r="Q3098" s="3" t="s">
        <v>8350</v>
      </c>
      <c r="R3098" s="3" t="s">
        <v>8390</v>
      </c>
      <c r="S3098" s="23">
        <f t="shared" si="290"/>
        <v>42114.825532407413</v>
      </c>
      <c r="T3098" s="23">
        <f t="shared" si="291"/>
        <v>42144.825532407413</v>
      </c>
      <c r="U3098" s="3">
        <f t="shared" si="292"/>
        <v>2015</v>
      </c>
      <c r="V3098" s="25">
        <f t="shared" si="293"/>
        <v>42114.825532407413</v>
      </c>
    </row>
    <row r="3099" spans="1:22" ht="48" x14ac:dyDescent="0.2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3">
        <f t="shared" si="288"/>
        <v>17.149999999999999</v>
      </c>
      <c r="P3099" s="3">
        <f t="shared" si="289"/>
        <v>40.83</v>
      </c>
      <c r="Q3099" s="3" t="s">
        <v>8350</v>
      </c>
      <c r="R3099" s="3" t="s">
        <v>8390</v>
      </c>
      <c r="S3099" s="23">
        <f t="shared" si="290"/>
        <v>42629.503483796296</v>
      </c>
      <c r="T3099" s="23">
        <f t="shared" si="291"/>
        <v>42650.583333333328</v>
      </c>
      <c r="U3099" s="3">
        <f t="shared" si="292"/>
        <v>2016</v>
      </c>
      <c r="V3099" s="25">
        <f t="shared" si="293"/>
        <v>42629.503483796296</v>
      </c>
    </row>
    <row r="3100" spans="1:22" ht="64" x14ac:dyDescent="0.2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3">
        <f t="shared" si="288"/>
        <v>3.61</v>
      </c>
      <c r="P3100" s="3">
        <f t="shared" si="289"/>
        <v>65.11</v>
      </c>
      <c r="Q3100" s="3" t="s">
        <v>8350</v>
      </c>
      <c r="R3100" s="3" t="s">
        <v>8390</v>
      </c>
      <c r="S3100" s="23">
        <f t="shared" si="290"/>
        <v>42359.792233796295</v>
      </c>
      <c r="T3100" s="23">
        <f t="shared" si="291"/>
        <v>42408.01180555555</v>
      </c>
      <c r="U3100" s="3">
        <f t="shared" si="292"/>
        <v>2015</v>
      </c>
      <c r="V3100" s="25">
        <f t="shared" si="293"/>
        <v>42359.792233796295</v>
      </c>
    </row>
    <row r="3101" spans="1:22" ht="48" x14ac:dyDescent="0.2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3">
        <f t="shared" si="288"/>
        <v>13.9</v>
      </c>
      <c r="P3101" s="3">
        <f t="shared" si="289"/>
        <v>55.6</v>
      </c>
      <c r="Q3101" s="3" t="s">
        <v>8350</v>
      </c>
      <c r="R3101" s="3" t="s">
        <v>8390</v>
      </c>
      <c r="S3101" s="23">
        <f t="shared" si="290"/>
        <v>42382.189710648148</v>
      </c>
      <c r="T3101" s="23">
        <f t="shared" si="291"/>
        <v>42412.189710648148</v>
      </c>
      <c r="U3101" s="3">
        <f t="shared" si="292"/>
        <v>2016</v>
      </c>
      <c r="V3101" s="25">
        <f t="shared" si="293"/>
        <v>42382.189710648148</v>
      </c>
    </row>
    <row r="3102" spans="1:22" ht="48" x14ac:dyDescent="0.2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3">
        <f t="shared" si="288"/>
        <v>15.23</v>
      </c>
      <c r="P3102" s="3">
        <f t="shared" si="289"/>
        <v>140.54</v>
      </c>
      <c r="Q3102" s="3" t="s">
        <v>8350</v>
      </c>
      <c r="R3102" s="3" t="s">
        <v>8390</v>
      </c>
      <c r="S3102" s="23">
        <f t="shared" si="290"/>
        <v>41902.622395833336</v>
      </c>
      <c r="T3102" s="23">
        <f t="shared" si="291"/>
        <v>41932.622395833336</v>
      </c>
      <c r="U3102" s="3">
        <f t="shared" si="292"/>
        <v>2014</v>
      </c>
      <c r="V3102" s="25">
        <f t="shared" si="293"/>
        <v>41902.622395833336</v>
      </c>
    </row>
    <row r="3103" spans="1:22" ht="64" x14ac:dyDescent="0.2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3">
        <f t="shared" si="288"/>
        <v>12</v>
      </c>
      <c r="P3103" s="3">
        <f t="shared" si="289"/>
        <v>25</v>
      </c>
      <c r="Q3103" s="3" t="s">
        <v>8350</v>
      </c>
      <c r="R3103" s="3" t="s">
        <v>8390</v>
      </c>
      <c r="S3103" s="23">
        <f t="shared" si="290"/>
        <v>42171.383530092593</v>
      </c>
      <c r="T3103" s="23">
        <f t="shared" si="291"/>
        <v>42201.330555555556</v>
      </c>
      <c r="U3103" s="3">
        <f t="shared" si="292"/>
        <v>2015</v>
      </c>
      <c r="V3103" s="25">
        <f t="shared" si="293"/>
        <v>42171.383530092593</v>
      </c>
    </row>
    <row r="3104" spans="1:22" ht="64" x14ac:dyDescent="0.2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3">
        <f t="shared" si="288"/>
        <v>39.11</v>
      </c>
      <c r="P3104" s="3">
        <f t="shared" si="289"/>
        <v>69.53</v>
      </c>
      <c r="Q3104" s="3" t="s">
        <v>8350</v>
      </c>
      <c r="R3104" s="3" t="s">
        <v>8390</v>
      </c>
      <c r="S3104" s="23">
        <f t="shared" si="290"/>
        <v>42555.340486111112</v>
      </c>
      <c r="T3104" s="23">
        <f t="shared" si="291"/>
        <v>42605.340486111112</v>
      </c>
      <c r="U3104" s="3">
        <f t="shared" si="292"/>
        <v>2016</v>
      </c>
      <c r="V3104" s="25">
        <f t="shared" si="293"/>
        <v>42555.340486111112</v>
      </c>
    </row>
    <row r="3105" spans="1:22" ht="32" x14ac:dyDescent="0.2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3">
        <f t="shared" si="288"/>
        <v>0.27</v>
      </c>
      <c r="P3105" s="3">
        <f t="shared" si="289"/>
        <v>5.5</v>
      </c>
      <c r="Q3105" s="3" t="s">
        <v>8350</v>
      </c>
      <c r="R3105" s="3" t="s">
        <v>8390</v>
      </c>
      <c r="S3105" s="23">
        <f t="shared" si="290"/>
        <v>42107.156319444446</v>
      </c>
      <c r="T3105" s="23">
        <f t="shared" si="291"/>
        <v>42167.156319444446</v>
      </c>
      <c r="U3105" s="3">
        <f t="shared" si="292"/>
        <v>2015</v>
      </c>
      <c r="V3105" s="25">
        <f t="shared" si="293"/>
        <v>42107.156319444446</v>
      </c>
    </row>
    <row r="3106" spans="1:22" ht="48" x14ac:dyDescent="0.2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3">
        <f t="shared" si="288"/>
        <v>29.63</v>
      </c>
      <c r="P3106" s="3">
        <f t="shared" si="289"/>
        <v>237</v>
      </c>
      <c r="Q3106" s="3" t="s">
        <v>8350</v>
      </c>
      <c r="R3106" s="3" t="s">
        <v>8390</v>
      </c>
      <c r="S3106" s="23">
        <f t="shared" si="290"/>
        <v>42006.908692129626</v>
      </c>
      <c r="T3106" s="23">
        <f t="shared" si="291"/>
        <v>42038.083333333328</v>
      </c>
      <c r="U3106" s="3">
        <f t="shared" si="292"/>
        <v>2015</v>
      </c>
      <c r="V3106" s="25">
        <f t="shared" si="293"/>
        <v>42006.908692129626</v>
      </c>
    </row>
    <row r="3107" spans="1:22" ht="48" x14ac:dyDescent="0.2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3">
        <f t="shared" si="288"/>
        <v>42.36</v>
      </c>
      <c r="P3107" s="3">
        <f t="shared" si="289"/>
        <v>79.87</v>
      </c>
      <c r="Q3107" s="3" t="s">
        <v>8350</v>
      </c>
      <c r="R3107" s="3" t="s">
        <v>8390</v>
      </c>
      <c r="S3107" s="23">
        <f t="shared" si="290"/>
        <v>41876.718935185185</v>
      </c>
      <c r="T3107" s="23">
        <f t="shared" si="291"/>
        <v>41931.208333333336</v>
      </c>
      <c r="U3107" s="3">
        <f t="shared" si="292"/>
        <v>2014</v>
      </c>
      <c r="V3107" s="25">
        <f t="shared" si="293"/>
        <v>41876.718935185185</v>
      </c>
    </row>
    <row r="3108" spans="1:22" ht="64" x14ac:dyDescent="0.2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3">
        <f t="shared" si="288"/>
        <v>4.0999999999999996</v>
      </c>
      <c r="P3108" s="3">
        <f t="shared" si="289"/>
        <v>10.25</v>
      </c>
      <c r="Q3108" s="3" t="s">
        <v>8350</v>
      </c>
      <c r="R3108" s="3" t="s">
        <v>8390</v>
      </c>
      <c r="S3108" s="23">
        <f t="shared" si="290"/>
        <v>42241.429120370376</v>
      </c>
      <c r="T3108" s="23">
        <f t="shared" si="291"/>
        <v>42263.916666666672</v>
      </c>
      <c r="U3108" s="3">
        <f t="shared" si="292"/>
        <v>2015</v>
      </c>
      <c r="V3108" s="25">
        <f t="shared" si="293"/>
        <v>42241.429120370376</v>
      </c>
    </row>
    <row r="3109" spans="1:22" ht="48" x14ac:dyDescent="0.2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3">
        <f t="shared" si="288"/>
        <v>19.760000000000002</v>
      </c>
      <c r="P3109" s="3">
        <f t="shared" si="289"/>
        <v>272.58999999999997</v>
      </c>
      <c r="Q3109" s="3" t="s">
        <v>8350</v>
      </c>
      <c r="R3109" s="3" t="s">
        <v>8390</v>
      </c>
      <c r="S3109" s="23">
        <f t="shared" si="290"/>
        <v>42128.814247685179</v>
      </c>
      <c r="T3109" s="23">
        <f t="shared" si="291"/>
        <v>42135.814247685179</v>
      </c>
      <c r="U3109" s="3">
        <f t="shared" si="292"/>
        <v>2015</v>
      </c>
      <c r="V3109" s="25">
        <f t="shared" si="293"/>
        <v>42128.814247685179</v>
      </c>
    </row>
    <row r="3110" spans="1:22" ht="18" x14ac:dyDescent="0.2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3">
        <f t="shared" si="288"/>
        <v>0.05</v>
      </c>
      <c r="P3110" s="3">
        <f t="shared" si="289"/>
        <v>13</v>
      </c>
      <c r="Q3110" s="3" t="s">
        <v>8350</v>
      </c>
      <c r="R3110" s="3" t="s">
        <v>8390</v>
      </c>
      <c r="S3110" s="23">
        <f t="shared" si="290"/>
        <v>42062.680486111116</v>
      </c>
      <c r="T3110" s="23">
        <f t="shared" si="291"/>
        <v>42122.638819444444</v>
      </c>
      <c r="U3110" s="3">
        <f t="shared" si="292"/>
        <v>2015</v>
      </c>
      <c r="V3110" s="25">
        <f t="shared" si="293"/>
        <v>42062.680486111116</v>
      </c>
    </row>
    <row r="3111" spans="1:22" ht="48" x14ac:dyDescent="0.2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3">
        <f t="shared" si="288"/>
        <v>25.03</v>
      </c>
      <c r="P3111" s="3">
        <f t="shared" si="289"/>
        <v>58.18</v>
      </c>
      <c r="Q3111" s="3" t="s">
        <v>8350</v>
      </c>
      <c r="R3111" s="3" t="s">
        <v>8390</v>
      </c>
      <c r="S3111" s="23">
        <f t="shared" si="290"/>
        <v>41844.125115740739</v>
      </c>
      <c r="T3111" s="23">
        <f t="shared" si="291"/>
        <v>41879.125115740739</v>
      </c>
      <c r="U3111" s="3">
        <f t="shared" si="292"/>
        <v>2014</v>
      </c>
      <c r="V3111" s="25">
        <f t="shared" si="293"/>
        <v>41844.125115740739</v>
      </c>
    </row>
    <row r="3112" spans="1:22" ht="48" x14ac:dyDescent="0.2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3">
        <f t="shared" si="288"/>
        <v>0.04</v>
      </c>
      <c r="P3112" s="3">
        <f t="shared" si="289"/>
        <v>10</v>
      </c>
      <c r="Q3112" s="3" t="s">
        <v>8350</v>
      </c>
      <c r="R3112" s="3" t="s">
        <v>8390</v>
      </c>
      <c r="S3112" s="23">
        <f t="shared" si="290"/>
        <v>42745.031469907408</v>
      </c>
      <c r="T3112" s="23">
        <f t="shared" si="291"/>
        <v>42785.031469907408</v>
      </c>
      <c r="U3112" s="3">
        <f t="shared" si="292"/>
        <v>2017</v>
      </c>
      <c r="V3112" s="25">
        <f t="shared" si="293"/>
        <v>42745.031469907408</v>
      </c>
    </row>
    <row r="3113" spans="1:22" ht="48" x14ac:dyDescent="0.2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3">
        <f t="shared" si="288"/>
        <v>26.64</v>
      </c>
      <c r="P3113" s="3">
        <f t="shared" si="289"/>
        <v>70.11</v>
      </c>
      <c r="Q3113" s="3" t="s">
        <v>8350</v>
      </c>
      <c r="R3113" s="3" t="s">
        <v>8390</v>
      </c>
      <c r="S3113" s="23">
        <f t="shared" si="290"/>
        <v>41885.595138888886</v>
      </c>
      <c r="T3113" s="23">
        <f t="shared" si="291"/>
        <v>41916.595138888886</v>
      </c>
      <c r="U3113" s="3">
        <f t="shared" si="292"/>
        <v>2014</v>
      </c>
      <c r="V3113" s="25">
        <f t="shared" si="293"/>
        <v>41885.595138888886</v>
      </c>
    </row>
    <row r="3114" spans="1:22" ht="48" x14ac:dyDescent="0.2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3">
        <f t="shared" si="288"/>
        <v>4.74</v>
      </c>
      <c r="P3114" s="3">
        <f t="shared" si="289"/>
        <v>57.89</v>
      </c>
      <c r="Q3114" s="3" t="s">
        <v>8350</v>
      </c>
      <c r="R3114" s="3" t="s">
        <v>8390</v>
      </c>
      <c r="S3114" s="23">
        <f t="shared" si="290"/>
        <v>42615.121921296297</v>
      </c>
      <c r="T3114" s="23">
        <f t="shared" si="291"/>
        <v>42675.121921296297</v>
      </c>
      <c r="U3114" s="3">
        <f t="shared" si="292"/>
        <v>2016</v>
      </c>
      <c r="V3114" s="25">
        <f t="shared" si="293"/>
        <v>42615.121921296297</v>
      </c>
    </row>
    <row r="3115" spans="1:22" ht="48" x14ac:dyDescent="0.2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3">
        <f t="shared" si="288"/>
        <v>4.24</v>
      </c>
      <c r="P3115" s="3">
        <f t="shared" si="289"/>
        <v>125.27</v>
      </c>
      <c r="Q3115" s="3" t="s">
        <v>8350</v>
      </c>
      <c r="R3115" s="3" t="s">
        <v>8390</v>
      </c>
      <c r="S3115" s="23">
        <f t="shared" si="290"/>
        <v>42081.731273148151</v>
      </c>
      <c r="T3115" s="23">
        <f t="shared" si="291"/>
        <v>42111.731273148151</v>
      </c>
      <c r="U3115" s="3">
        <f t="shared" si="292"/>
        <v>2015</v>
      </c>
      <c r="V3115" s="25">
        <f t="shared" si="293"/>
        <v>42081.731273148151</v>
      </c>
    </row>
    <row r="3116" spans="1:22" ht="48" x14ac:dyDescent="0.2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3">
        <f t="shared" si="288"/>
        <v>0</v>
      </c>
      <c r="P3116" s="3" t="e">
        <f t="shared" si="289"/>
        <v>#DIV/0!</v>
      </c>
      <c r="Q3116" s="3" t="s">
        <v>8350</v>
      </c>
      <c r="R3116" s="3" t="s">
        <v>8390</v>
      </c>
      <c r="S3116" s="23">
        <f t="shared" si="290"/>
        <v>41843.632523148146</v>
      </c>
      <c r="T3116" s="23">
        <f t="shared" si="291"/>
        <v>41903.632523148146</v>
      </c>
      <c r="U3116" s="3">
        <f t="shared" si="292"/>
        <v>2014</v>
      </c>
      <c r="V3116" s="25">
        <f t="shared" si="293"/>
        <v>41843.632523148146</v>
      </c>
    </row>
    <row r="3117" spans="1:22" ht="48" x14ac:dyDescent="0.2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3">
        <f t="shared" si="288"/>
        <v>3</v>
      </c>
      <c r="P3117" s="3">
        <f t="shared" si="289"/>
        <v>300</v>
      </c>
      <c r="Q3117" s="3" t="s">
        <v>8350</v>
      </c>
      <c r="R3117" s="3" t="s">
        <v>8390</v>
      </c>
      <c r="S3117" s="23">
        <f t="shared" si="290"/>
        <v>42496.447071759263</v>
      </c>
      <c r="T3117" s="23">
        <f t="shared" si="291"/>
        <v>42526.447071759263</v>
      </c>
      <c r="U3117" s="3">
        <f t="shared" si="292"/>
        <v>2016</v>
      </c>
      <c r="V3117" s="25">
        <f t="shared" si="293"/>
        <v>42496.447071759263</v>
      </c>
    </row>
    <row r="3118" spans="1:22" ht="48" x14ac:dyDescent="0.2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3">
        <f t="shared" si="288"/>
        <v>57.33</v>
      </c>
      <c r="P3118" s="3">
        <f t="shared" si="289"/>
        <v>43</v>
      </c>
      <c r="Q3118" s="3" t="s">
        <v>8350</v>
      </c>
      <c r="R3118" s="3" t="s">
        <v>8390</v>
      </c>
      <c r="S3118" s="23">
        <f t="shared" si="290"/>
        <v>42081.515335648146</v>
      </c>
      <c r="T3118" s="23">
        <f t="shared" si="291"/>
        <v>42095.515335648146</v>
      </c>
      <c r="U3118" s="3">
        <f t="shared" si="292"/>
        <v>2015</v>
      </c>
      <c r="V3118" s="25">
        <f t="shared" si="293"/>
        <v>42081.515335648146</v>
      </c>
    </row>
    <row r="3119" spans="1:22" ht="48" x14ac:dyDescent="0.2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3">
        <f t="shared" si="288"/>
        <v>0.1</v>
      </c>
      <c r="P3119" s="3">
        <f t="shared" si="289"/>
        <v>1</v>
      </c>
      <c r="Q3119" s="3" t="s">
        <v>8350</v>
      </c>
      <c r="R3119" s="3" t="s">
        <v>8390</v>
      </c>
      <c r="S3119" s="23">
        <f t="shared" si="290"/>
        <v>42509.374537037031</v>
      </c>
      <c r="T3119" s="23">
        <f t="shared" si="291"/>
        <v>42517.55</v>
      </c>
      <c r="U3119" s="3">
        <f t="shared" si="292"/>
        <v>2016</v>
      </c>
      <c r="V3119" s="25">
        <f t="shared" si="293"/>
        <v>42509.374537037031</v>
      </c>
    </row>
    <row r="3120" spans="1:22" ht="32" x14ac:dyDescent="0.2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3">
        <f t="shared" si="288"/>
        <v>0.31</v>
      </c>
      <c r="P3120" s="3">
        <f t="shared" si="289"/>
        <v>775</v>
      </c>
      <c r="Q3120" s="3" t="s">
        <v>8350</v>
      </c>
      <c r="R3120" s="3" t="s">
        <v>8390</v>
      </c>
      <c r="S3120" s="23">
        <f t="shared" si="290"/>
        <v>42534.649571759262</v>
      </c>
      <c r="T3120" s="23">
        <f t="shared" si="291"/>
        <v>42553.649571759262</v>
      </c>
      <c r="U3120" s="3">
        <f t="shared" si="292"/>
        <v>2016</v>
      </c>
      <c r="V3120" s="25">
        <f t="shared" si="293"/>
        <v>42534.649571759262</v>
      </c>
    </row>
    <row r="3121" spans="1:22" ht="64" x14ac:dyDescent="0.2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3">
        <f t="shared" si="288"/>
        <v>0.05</v>
      </c>
      <c r="P3121" s="3">
        <f t="shared" si="289"/>
        <v>5</v>
      </c>
      <c r="Q3121" s="3" t="s">
        <v>8350</v>
      </c>
      <c r="R3121" s="3" t="s">
        <v>8390</v>
      </c>
      <c r="S3121" s="23">
        <f t="shared" si="290"/>
        <v>42060.04550925926</v>
      </c>
      <c r="T3121" s="23">
        <f t="shared" si="291"/>
        <v>42090.003842592589</v>
      </c>
      <c r="U3121" s="3">
        <f t="shared" si="292"/>
        <v>2015</v>
      </c>
      <c r="V3121" s="25">
        <f t="shared" si="293"/>
        <v>42060.04550925926</v>
      </c>
    </row>
    <row r="3122" spans="1:22" ht="48" x14ac:dyDescent="0.2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3">
        <f t="shared" si="288"/>
        <v>0.01</v>
      </c>
      <c r="P3122" s="3">
        <f t="shared" si="289"/>
        <v>12.8</v>
      </c>
      <c r="Q3122" s="3" t="s">
        <v>8350</v>
      </c>
      <c r="R3122" s="3" t="s">
        <v>8390</v>
      </c>
      <c r="S3122" s="23">
        <f t="shared" si="290"/>
        <v>42435.942083333335</v>
      </c>
      <c r="T3122" s="23">
        <f t="shared" si="291"/>
        <v>42495.900416666671</v>
      </c>
      <c r="U3122" s="3">
        <f t="shared" si="292"/>
        <v>2016</v>
      </c>
      <c r="V3122" s="25">
        <f t="shared" si="293"/>
        <v>42435.942083333335</v>
      </c>
    </row>
    <row r="3123" spans="1:22" ht="48" x14ac:dyDescent="0.2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3">
        <f t="shared" si="288"/>
        <v>0.67</v>
      </c>
      <c r="P3123" s="3">
        <f t="shared" si="289"/>
        <v>10</v>
      </c>
      <c r="Q3123" s="3" t="s">
        <v>8350</v>
      </c>
      <c r="R3123" s="3" t="s">
        <v>8390</v>
      </c>
      <c r="S3123" s="23">
        <f t="shared" si="290"/>
        <v>41848.679803240739</v>
      </c>
      <c r="T3123" s="23">
        <f t="shared" si="291"/>
        <v>41908.679803240739</v>
      </c>
      <c r="U3123" s="3">
        <f t="shared" si="292"/>
        <v>2014</v>
      </c>
      <c r="V3123" s="25">
        <f t="shared" si="293"/>
        <v>41848.679803240739</v>
      </c>
    </row>
    <row r="3124" spans="1:22" ht="18" x14ac:dyDescent="0.2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3">
        <f t="shared" si="288"/>
        <v>58.29</v>
      </c>
      <c r="P3124" s="3">
        <f t="shared" si="289"/>
        <v>58</v>
      </c>
      <c r="Q3124" s="3" t="s">
        <v>8350</v>
      </c>
      <c r="R3124" s="3" t="s">
        <v>8390</v>
      </c>
      <c r="S3124" s="23">
        <f t="shared" si="290"/>
        <v>42678.932083333333</v>
      </c>
      <c r="T3124" s="23">
        <f t="shared" si="291"/>
        <v>42683.973750000005</v>
      </c>
      <c r="U3124" s="3">
        <f t="shared" si="292"/>
        <v>2016</v>
      </c>
      <c r="V3124" s="25">
        <f t="shared" si="293"/>
        <v>42678.932083333333</v>
      </c>
    </row>
    <row r="3125" spans="1:22" ht="48" x14ac:dyDescent="0.2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3">
        <f t="shared" si="288"/>
        <v>68.150000000000006</v>
      </c>
      <c r="P3125" s="3">
        <f t="shared" si="289"/>
        <v>244.8</v>
      </c>
      <c r="Q3125" s="3" t="s">
        <v>8350</v>
      </c>
      <c r="R3125" s="3" t="s">
        <v>8390</v>
      </c>
      <c r="S3125" s="23">
        <f t="shared" si="290"/>
        <v>42530.993032407408</v>
      </c>
      <c r="T3125" s="23">
        <f t="shared" si="291"/>
        <v>42560.993032407408</v>
      </c>
      <c r="U3125" s="3">
        <f t="shared" si="292"/>
        <v>2016</v>
      </c>
      <c r="V3125" s="25">
        <f t="shared" si="293"/>
        <v>42530.993032407408</v>
      </c>
    </row>
    <row r="3126" spans="1:22" ht="48" x14ac:dyDescent="0.2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3">
        <f t="shared" si="288"/>
        <v>0</v>
      </c>
      <c r="P3126" s="3">
        <f t="shared" si="289"/>
        <v>6.5</v>
      </c>
      <c r="Q3126" s="3" t="s">
        <v>8350</v>
      </c>
      <c r="R3126" s="3" t="s">
        <v>8390</v>
      </c>
      <c r="S3126" s="23">
        <f t="shared" si="290"/>
        <v>41977.780104166668</v>
      </c>
      <c r="T3126" s="23">
        <f t="shared" si="291"/>
        <v>42037.780104166668</v>
      </c>
      <c r="U3126" s="3">
        <f t="shared" si="292"/>
        <v>2014</v>
      </c>
      <c r="V3126" s="25">
        <f t="shared" si="293"/>
        <v>41977.780104166668</v>
      </c>
    </row>
    <row r="3127" spans="1:22" ht="18" x14ac:dyDescent="0.2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3">
        <f t="shared" si="288"/>
        <v>0</v>
      </c>
      <c r="P3127" s="3" t="e">
        <f t="shared" si="289"/>
        <v>#DIV/0!</v>
      </c>
      <c r="Q3127" s="3" t="s">
        <v>8350</v>
      </c>
      <c r="R3127" s="3" t="s">
        <v>8390</v>
      </c>
      <c r="S3127" s="23">
        <f t="shared" si="290"/>
        <v>42346.20685185185</v>
      </c>
      <c r="T3127" s="23">
        <f t="shared" si="291"/>
        <v>42376.20685185185</v>
      </c>
      <c r="U3127" s="3">
        <f t="shared" si="292"/>
        <v>2015</v>
      </c>
      <c r="V3127" s="25">
        <f t="shared" si="293"/>
        <v>42346.20685185185</v>
      </c>
    </row>
    <row r="3128" spans="1:22" ht="80" x14ac:dyDescent="0.2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3">
        <f t="shared" si="288"/>
        <v>4.16</v>
      </c>
      <c r="P3128" s="3">
        <f t="shared" si="289"/>
        <v>61.18</v>
      </c>
      <c r="Q3128" s="3" t="s">
        <v>8350</v>
      </c>
      <c r="R3128" s="3" t="s">
        <v>8390</v>
      </c>
      <c r="S3128" s="23">
        <f t="shared" si="290"/>
        <v>42427.01807870371</v>
      </c>
      <c r="T3128" s="23">
        <f t="shared" si="291"/>
        <v>42456.976412037038</v>
      </c>
      <c r="U3128" s="3">
        <f t="shared" si="292"/>
        <v>2016</v>
      </c>
      <c r="V3128" s="25">
        <f t="shared" si="293"/>
        <v>42427.01807870371</v>
      </c>
    </row>
    <row r="3129" spans="1:22" ht="48" x14ac:dyDescent="0.2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3">
        <f t="shared" si="288"/>
        <v>0</v>
      </c>
      <c r="P3129" s="3" t="e">
        <f t="shared" si="289"/>
        <v>#DIV/0!</v>
      </c>
      <c r="Q3129" s="3" t="s">
        <v>8350</v>
      </c>
      <c r="R3129" s="3" t="s">
        <v>8390</v>
      </c>
      <c r="S3129" s="23">
        <f t="shared" si="290"/>
        <v>42034.856817129628</v>
      </c>
      <c r="T3129" s="23">
        <f t="shared" si="291"/>
        <v>42064.856817129628</v>
      </c>
      <c r="U3129" s="3">
        <f t="shared" si="292"/>
        <v>2015</v>
      </c>
      <c r="V3129" s="25">
        <f t="shared" si="293"/>
        <v>42034.856817129628</v>
      </c>
    </row>
    <row r="3130" spans="1:22" ht="48" x14ac:dyDescent="0.2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3">
        <f t="shared" si="288"/>
        <v>108.61</v>
      </c>
      <c r="P3130" s="3">
        <f t="shared" si="289"/>
        <v>139.24</v>
      </c>
      <c r="Q3130" s="3" t="s">
        <v>8350</v>
      </c>
      <c r="R3130" s="3" t="s">
        <v>8390</v>
      </c>
      <c r="S3130" s="23">
        <f t="shared" si="290"/>
        <v>42780.825706018513</v>
      </c>
      <c r="T3130" s="23">
        <f t="shared" si="291"/>
        <v>42810.784039351856</v>
      </c>
      <c r="U3130" s="3">
        <f t="shared" si="292"/>
        <v>2017</v>
      </c>
      <c r="V3130" s="25">
        <f t="shared" si="293"/>
        <v>42780.825706018513</v>
      </c>
    </row>
    <row r="3131" spans="1:22" ht="64" x14ac:dyDescent="0.2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3">
        <f t="shared" si="288"/>
        <v>0.8</v>
      </c>
      <c r="P3131" s="3">
        <f t="shared" si="289"/>
        <v>10</v>
      </c>
      <c r="Q3131" s="3" t="s">
        <v>8350</v>
      </c>
      <c r="R3131" s="3" t="s">
        <v>8351</v>
      </c>
      <c r="S3131" s="23">
        <f t="shared" si="290"/>
        <v>42803.842812499999</v>
      </c>
      <c r="T3131" s="23">
        <f t="shared" si="291"/>
        <v>42843.801145833335</v>
      </c>
      <c r="U3131" s="3">
        <f t="shared" si="292"/>
        <v>2017</v>
      </c>
      <c r="V3131" s="25">
        <f t="shared" si="293"/>
        <v>42803.842812499999</v>
      </c>
    </row>
    <row r="3132" spans="1:22" ht="48" x14ac:dyDescent="0.2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3">
        <f t="shared" si="288"/>
        <v>3.75</v>
      </c>
      <c r="P3132" s="3">
        <f t="shared" si="289"/>
        <v>93.75</v>
      </c>
      <c r="Q3132" s="3" t="s">
        <v>8350</v>
      </c>
      <c r="R3132" s="3" t="s">
        <v>8351</v>
      </c>
      <c r="S3132" s="23">
        <f t="shared" si="290"/>
        <v>42808.640231481477</v>
      </c>
      <c r="T3132" s="23">
        <f t="shared" si="291"/>
        <v>42839.207638888889</v>
      </c>
      <c r="U3132" s="3">
        <f t="shared" si="292"/>
        <v>2017</v>
      </c>
      <c r="V3132" s="25">
        <f t="shared" si="293"/>
        <v>42808.640231481477</v>
      </c>
    </row>
    <row r="3133" spans="1:22" ht="32" x14ac:dyDescent="0.2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3">
        <f t="shared" si="288"/>
        <v>15.73</v>
      </c>
      <c r="P3133" s="3">
        <f t="shared" si="289"/>
        <v>53.75</v>
      </c>
      <c r="Q3133" s="3" t="s">
        <v>8350</v>
      </c>
      <c r="R3133" s="3" t="s">
        <v>8351</v>
      </c>
      <c r="S3133" s="23">
        <f t="shared" si="290"/>
        <v>42803.579224537039</v>
      </c>
      <c r="T3133" s="23">
        <f t="shared" si="291"/>
        <v>42833.537557870368</v>
      </c>
      <c r="U3133" s="3">
        <f t="shared" si="292"/>
        <v>2017</v>
      </c>
      <c r="V3133" s="25">
        <f t="shared" si="293"/>
        <v>42803.579224537039</v>
      </c>
    </row>
    <row r="3134" spans="1:22" ht="32" x14ac:dyDescent="0.2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3">
        <f t="shared" si="288"/>
        <v>0.03</v>
      </c>
      <c r="P3134" s="3">
        <f t="shared" si="289"/>
        <v>10</v>
      </c>
      <c r="Q3134" s="3" t="s">
        <v>8350</v>
      </c>
      <c r="R3134" s="3" t="s">
        <v>8351</v>
      </c>
      <c r="S3134" s="23">
        <f t="shared" si="290"/>
        <v>42786.350231481483</v>
      </c>
      <c r="T3134" s="23">
        <f t="shared" si="291"/>
        <v>42846.308564814812</v>
      </c>
      <c r="U3134" s="3">
        <f t="shared" si="292"/>
        <v>2017</v>
      </c>
      <c r="V3134" s="25">
        <f t="shared" si="293"/>
        <v>42786.350231481483</v>
      </c>
    </row>
    <row r="3135" spans="1:22" ht="48" x14ac:dyDescent="0.2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3">
        <f t="shared" si="288"/>
        <v>108</v>
      </c>
      <c r="P3135" s="3">
        <f t="shared" si="289"/>
        <v>33.75</v>
      </c>
      <c r="Q3135" s="3" t="s">
        <v>8350</v>
      </c>
      <c r="R3135" s="3" t="s">
        <v>8351</v>
      </c>
      <c r="S3135" s="23">
        <f t="shared" si="290"/>
        <v>42788.565208333333</v>
      </c>
      <c r="T3135" s="23">
        <f t="shared" si="291"/>
        <v>42818.523541666669</v>
      </c>
      <c r="U3135" s="3">
        <f t="shared" si="292"/>
        <v>2017</v>
      </c>
      <c r="V3135" s="25">
        <f t="shared" si="293"/>
        <v>42788.565208333333</v>
      </c>
    </row>
    <row r="3136" spans="1:22" ht="64" x14ac:dyDescent="0.2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3">
        <f t="shared" si="288"/>
        <v>22.5</v>
      </c>
      <c r="P3136" s="3">
        <f t="shared" si="289"/>
        <v>18.75</v>
      </c>
      <c r="Q3136" s="3" t="s">
        <v>8350</v>
      </c>
      <c r="R3136" s="3" t="s">
        <v>8351</v>
      </c>
      <c r="S3136" s="23">
        <f t="shared" si="290"/>
        <v>42800.720127314817</v>
      </c>
      <c r="T3136" s="23">
        <f t="shared" si="291"/>
        <v>42821.678460648152</v>
      </c>
      <c r="U3136" s="3">
        <f t="shared" si="292"/>
        <v>2017</v>
      </c>
      <c r="V3136" s="25">
        <f t="shared" si="293"/>
        <v>42800.720127314817</v>
      </c>
    </row>
    <row r="3137" spans="1:22" ht="48" x14ac:dyDescent="0.2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3">
        <f t="shared" si="288"/>
        <v>20.85</v>
      </c>
      <c r="P3137" s="3">
        <f t="shared" si="289"/>
        <v>23.14</v>
      </c>
      <c r="Q3137" s="3" t="s">
        <v>8350</v>
      </c>
      <c r="R3137" s="3" t="s">
        <v>8351</v>
      </c>
      <c r="S3137" s="23">
        <f t="shared" si="290"/>
        <v>42807.151863425926</v>
      </c>
      <c r="T3137" s="23">
        <f t="shared" si="291"/>
        <v>42829.151863425926</v>
      </c>
      <c r="U3137" s="3">
        <f t="shared" si="292"/>
        <v>2017</v>
      </c>
      <c r="V3137" s="25">
        <f t="shared" si="293"/>
        <v>42807.151863425926</v>
      </c>
    </row>
    <row r="3138" spans="1:22" ht="48" x14ac:dyDescent="0.2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3">
        <f t="shared" si="288"/>
        <v>127.8</v>
      </c>
      <c r="P3138" s="3">
        <f t="shared" si="289"/>
        <v>29.05</v>
      </c>
      <c r="Q3138" s="3" t="s">
        <v>8350</v>
      </c>
      <c r="R3138" s="3" t="s">
        <v>8351</v>
      </c>
      <c r="S3138" s="23">
        <f t="shared" si="290"/>
        <v>42789.462430555555</v>
      </c>
      <c r="T3138" s="23">
        <f t="shared" si="291"/>
        <v>42825.957638888889</v>
      </c>
      <c r="U3138" s="3">
        <f t="shared" si="292"/>
        <v>2017</v>
      </c>
      <c r="V3138" s="25">
        <f t="shared" si="293"/>
        <v>42789.462430555555</v>
      </c>
    </row>
    <row r="3139" spans="1:22" ht="32" x14ac:dyDescent="0.2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3">
        <f t="shared" ref="O3139:O3202" si="294">ROUND((E3139/D3139)*100,2)</f>
        <v>3.33</v>
      </c>
      <c r="P3139" s="3">
        <f t="shared" ref="P3139:P3202" si="295">ROUND(E3139/L3139,2)</f>
        <v>50</v>
      </c>
      <c r="Q3139" s="3" t="s">
        <v>8350</v>
      </c>
      <c r="R3139" s="3" t="s">
        <v>8351</v>
      </c>
      <c r="S3139" s="23">
        <f t="shared" ref="S3139:S3202" si="296">(((J3139/60)/60)/24)+DATE(1970,1,1)</f>
        <v>42807.885057870371</v>
      </c>
      <c r="T3139" s="23">
        <f t="shared" ref="T3139:T3202" si="297">(((I3139/60)/60)/24)+DATE(1970,1,1)</f>
        <v>42858.8</v>
      </c>
      <c r="U3139" s="3">
        <f t="shared" ref="U3139:U3202" si="298">YEAR(S3139)</f>
        <v>2017</v>
      </c>
      <c r="V3139" s="25">
        <f t="shared" ref="V3139:V3202" si="299">S3139</f>
        <v>42807.885057870371</v>
      </c>
    </row>
    <row r="3140" spans="1:22" ht="64" x14ac:dyDescent="0.2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3">
        <f t="shared" si="294"/>
        <v>0</v>
      </c>
      <c r="P3140" s="3" t="e">
        <f t="shared" si="295"/>
        <v>#DIV/0!</v>
      </c>
      <c r="Q3140" s="3" t="s">
        <v>8350</v>
      </c>
      <c r="R3140" s="3" t="s">
        <v>8351</v>
      </c>
      <c r="S3140" s="23">
        <f t="shared" si="296"/>
        <v>42809.645914351851</v>
      </c>
      <c r="T3140" s="23">
        <f t="shared" si="297"/>
        <v>42828.645914351851</v>
      </c>
      <c r="U3140" s="3">
        <f t="shared" si="298"/>
        <v>2017</v>
      </c>
      <c r="V3140" s="25">
        <f t="shared" si="299"/>
        <v>42809.645914351851</v>
      </c>
    </row>
    <row r="3141" spans="1:22" ht="48" x14ac:dyDescent="0.2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3">
        <f t="shared" si="294"/>
        <v>5.4</v>
      </c>
      <c r="P3141" s="3">
        <f t="shared" si="295"/>
        <v>450</v>
      </c>
      <c r="Q3141" s="3" t="s">
        <v>8350</v>
      </c>
      <c r="R3141" s="3" t="s">
        <v>8351</v>
      </c>
      <c r="S3141" s="23">
        <f t="shared" si="296"/>
        <v>42785.270370370374</v>
      </c>
      <c r="T3141" s="23">
        <f t="shared" si="297"/>
        <v>42819.189583333333</v>
      </c>
      <c r="U3141" s="3">
        <f t="shared" si="298"/>
        <v>2017</v>
      </c>
      <c r="V3141" s="25">
        <f t="shared" si="299"/>
        <v>42785.270370370374</v>
      </c>
    </row>
    <row r="3142" spans="1:22" ht="64" x14ac:dyDescent="0.2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3">
        <f t="shared" si="294"/>
        <v>0.96</v>
      </c>
      <c r="P3142" s="3">
        <f t="shared" si="295"/>
        <v>24</v>
      </c>
      <c r="Q3142" s="3" t="s">
        <v>8350</v>
      </c>
      <c r="R3142" s="3" t="s">
        <v>8351</v>
      </c>
      <c r="S3142" s="23">
        <f t="shared" si="296"/>
        <v>42802.718784722223</v>
      </c>
      <c r="T3142" s="23">
        <f t="shared" si="297"/>
        <v>42832.677118055552</v>
      </c>
      <c r="U3142" s="3">
        <f t="shared" si="298"/>
        <v>2017</v>
      </c>
      <c r="V3142" s="25">
        <f t="shared" si="299"/>
        <v>42802.718784722223</v>
      </c>
    </row>
    <row r="3143" spans="1:22" ht="64" x14ac:dyDescent="0.2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3">
        <f t="shared" si="294"/>
        <v>51.6</v>
      </c>
      <c r="P3143" s="3">
        <f t="shared" si="295"/>
        <v>32.25</v>
      </c>
      <c r="Q3143" s="3" t="s">
        <v>8350</v>
      </c>
      <c r="R3143" s="3" t="s">
        <v>8351</v>
      </c>
      <c r="S3143" s="23">
        <f t="shared" si="296"/>
        <v>42800.753333333334</v>
      </c>
      <c r="T3143" s="23">
        <f t="shared" si="297"/>
        <v>42841.833333333328</v>
      </c>
      <c r="U3143" s="3">
        <f t="shared" si="298"/>
        <v>2017</v>
      </c>
      <c r="V3143" s="25">
        <f t="shared" si="299"/>
        <v>42800.753333333334</v>
      </c>
    </row>
    <row r="3144" spans="1:22" ht="48" x14ac:dyDescent="0.2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3">
        <f t="shared" si="294"/>
        <v>1.64</v>
      </c>
      <c r="P3144" s="3">
        <f t="shared" si="295"/>
        <v>15</v>
      </c>
      <c r="Q3144" s="3" t="s">
        <v>8350</v>
      </c>
      <c r="R3144" s="3" t="s">
        <v>8351</v>
      </c>
      <c r="S3144" s="23">
        <f t="shared" si="296"/>
        <v>42783.513182870374</v>
      </c>
      <c r="T3144" s="23">
        <f t="shared" si="297"/>
        <v>42813.471516203703</v>
      </c>
      <c r="U3144" s="3">
        <f t="shared" si="298"/>
        <v>2017</v>
      </c>
      <c r="V3144" s="25">
        <f t="shared" si="299"/>
        <v>42783.513182870374</v>
      </c>
    </row>
    <row r="3145" spans="1:22" ht="64" x14ac:dyDescent="0.2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3">
        <f t="shared" si="294"/>
        <v>0</v>
      </c>
      <c r="P3145" s="3" t="e">
        <f t="shared" si="295"/>
        <v>#DIV/0!</v>
      </c>
      <c r="Q3145" s="3" t="s">
        <v>8350</v>
      </c>
      <c r="R3145" s="3" t="s">
        <v>8351</v>
      </c>
      <c r="S3145" s="23">
        <f t="shared" si="296"/>
        <v>42808.358287037037</v>
      </c>
      <c r="T3145" s="23">
        <f t="shared" si="297"/>
        <v>42834.358287037037</v>
      </c>
      <c r="U3145" s="3">
        <f t="shared" si="298"/>
        <v>2017</v>
      </c>
      <c r="V3145" s="25">
        <f t="shared" si="299"/>
        <v>42808.358287037037</v>
      </c>
    </row>
    <row r="3146" spans="1:22" ht="64" x14ac:dyDescent="0.2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3">
        <f t="shared" si="294"/>
        <v>75.400000000000006</v>
      </c>
      <c r="P3146" s="3">
        <f t="shared" si="295"/>
        <v>251.33</v>
      </c>
      <c r="Q3146" s="3" t="s">
        <v>8350</v>
      </c>
      <c r="R3146" s="3" t="s">
        <v>8351</v>
      </c>
      <c r="S3146" s="23">
        <f t="shared" si="296"/>
        <v>42796.538275462968</v>
      </c>
      <c r="T3146" s="23">
        <f t="shared" si="297"/>
        <v>42813.25</v>
      </c>
      <c r="U3146" s="3">
        <f t="shared" si="298"/>
        <v>2017</v>
      </c>
      <c r="V3146" s="25">
        <f t="shared" si="299"/>
        <v>42796.538275462968</v>
      </c>
    </row>
    <row r="3147" spans="1:22" ht="48" x14ac:dyDescent="0.2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3">
        <f t="shared" si="294"/>
        <v>0</v>
      </c>
      <c r="P3147" s="3" t="e">
        <f t="shared" si="295"/>
        <v>#DIV/0!</v>
      </c>
      <c r="Q3147" s="3" t="s">
        <v>8350</v>
      </c>
      <c r="R3147" s="3" t="s">
        <v>8351</v>
      </c>
      <c r="S3147" s="23">
        <f t="shared" si="296"/>
        <v>42762.040902777779</v>
      </c>
      <c r="T3147" s="23">
        <f t="shared" si="297"/>
        <v>42821.999236111107</v>
      </c>
      <c r="U3147" s="3">
        <f t="shared" si="298"/>
        <v>2017</v>
      </c>
      <c r="V3147" s="25">
        <f t="shared" si="299"/>
        <v>42762.040902777779</v>
      </c>
    </row>
    <row r="3148" spans="1:22" ht="48" x14ac:dyDescent="0.2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3">
        <f t="shared" si="294"/>
        <v>10.5</v>
      </c>
      <c r="P3148" s="3">
        <f t="shared" si="295"/>
        <v>437.5</v>
      </c>
      <c r="Q3148" s="3" t="s">
        <v>8350</v>
      </c>
      <c r="R3148" s="3" t="s">
        <v>8351</v>
      </c>
      <c r="S3148" s="23">
        <f t="shared" si="296"/>
        <v>42796.682476851856</v>
      </c>
      <c r="T3148" s="23">
        <f t="shared" si="297"/>
        <v>42841.640810185185</v>
      </c>
      <c r="U3148" s="3">
        <f t="shared" si="298"/>
        <v>2017</v>
      </c>
      <c r="V3148" s="25">
        <f t="shared" si="299"/>
        <v>42796.682476851856</v>
      </c>
    </row>
    <row r="3149" spans="1:22" ht="48" x14ac:dyDescent="0.2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3">
        <f t="shared" si="294"/>
        <v>117.53</v>
      </c>
      <c r="P3149" s="3">
        <f t="shared" si="295"/>
        <v>110.35</v>
      </c>
      <c r="Q3149" s="3" t="s">
        <v>8350</v>
      </c>
      <c r="R3149" s="3" t="s">
        <v>8351</v>
      </c>
      <c r="S3149" s="23">
        <f t="shared" si="296"/>
        <v>41909.969386574077</v>
      </c>
      <c r="T3149" s="23">
        <f t="shared" si="297"/>
        <v>41950.011053240742</v>
      </c>
      <c r="U3149" s="3">
        <f t="shared" si="298"/>
        <v>2014</v>
      </c>
      <c r="V3149" s="25">
        <f t="shared" si="299"/>
        <v>41909.969386574077</v>
      </c>
    </row>
    <row r="3150" spans="1:22" ht="32" x14ac:dyDescent="0.2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3">
        <f t="shared" si="294"/>
        <v>131.16999999999999</v>
      </c>
      <c r="P3150" s="3">
        <f t="shared" si="295"/>
        <v>41.42</v>
      </c>
      <c r="Q3150" s="3" t="s">
        <v>8350</v>
      </c>
      <c r="R3150" s="3" t="s">
        <v>8351</v>
      </c>
      <c r="S3150" s="23">
        <f t="shared" si="296"/>
        <v>41891.665324074071</v>
      </c>
      <c r="T3150" s="23">
        <f t="shared" si="297"/>
        <v>41913.166666666664</v>
      </c>
      <c r="U3150" s="3">
        <f t="shared" si="298"/>
        <v>2014</v>
      </c>
      <c r="V3150" s="25">
        <f t="shared" si="299"/>
        <v>41891.665324074071</v>
      </c>
    </row>
    <row r="3151" spans="1:22" ht="48" x14ac:dyDescent="0.2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3">
        <f t="shared" si="294"/>
        <v>104</v>
      </c>
      <c r="P3151" s="3">
        <f t="shared" si="295"/>
        <v>52</v>
      </c>
      <c r="Q3151" s="3" t="s">
        <v>8350</v>
      </c>
      <c r="R3151" s="3" t="s">
        <v>8351</v>
      </c>
      <c r="S3151" s="23">
        <f t="shared" si="296"/>
        <v>41226.017361111109</v>
      </c>
      <c r="T3151" s="23">
        <f t="shared" si="297"/>
        <v>41250.083333333336</v>
      </c>
      <c r="U3151" s="3">
        <f t="shared" si="298"/>
        <v>2012</v>
      </c>
      <c r="V3151" s="25">
        <f t="shared" si="299"/>
        <v>41226.017361111109</v>
      </c>
    </row>
    <row r="3152" spans="1:22" ht="64" x14ac:dyDescent="0.2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3">
        <f t="shared" si="294"/>
        <v>101</v>
      </c>
      <c r="P3152" s="3">
        <f t="shared" si="295"/>
        <v>33.99</v>
      </c>
      <c r="Q3152" s="3" t="s">
        <v>8350</v>
      </c>
      <c r="R3152" s="3" t="s">
        <v>8351</v>
      </c>
      <c r="S3152" s="23">
        <f t="shared" si="296"/>
        <v>40478.263923611114</v>
      </c>
      <c r="T3152" s="23">
        <f t="shared" si="297"/>
        <v>40568.166666666664</v>
      </c>
      <c r="U3152" s="3">
        <f t="shared" si="298"/>
        <v>2010</v>
      </c>
      <c r="V3152" s="25">
        <f t="shared" si="299"/>
        <v>40478.263923611114</v>
      </c>
    </row>
    <row r="3153" spans="1:22" ht="48" x14ac:dyDescent="0.2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3">
        <f t="shared" si="294"/>
        <v>100.4</v>
      </c>
      <c r="P3153" s="3">
        <f t="shared" si="295"/>
        <v>103.35</v>
      </c>
      <c r="Q3153" s="3" t="s">
        <v>8350</v>
      </c>
      <c r="R3153" s="3" t="s">
        <v>8351</v>
      </c>
      <c r="S3153" s="23">
        <f t="shared" si="296"/>
        <v>41862.83997685185</v>
      </c>
      <c r="T3153" s="23">
        <f t="shared" si="297"/>
        <v>41892.83997685185</v>
      </c>
      <c r="U3153" s="3">
        <f t="shared" si="298"/>
        <v>2014</v>
      </c>
      <c r="V3153" s="25">
        <f t="shared" si="299"/>
        <v>41862.83997685185</v>
      </c>
    </row>
    <row r="3154" spans="1:22" ht="48" x14ac:dyDescent="0.2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3">
        <f t="shared" si="294"/>
        <v>105.95</v>
      </c>
      <c r="P3154" s="3">
        <f t="shared" si="295"/>
        <v>34.79</v>
      </c>
      <c r="Q3154" s="3" t="s">
        <v>8350</v>
      </c>
      <c r="R3154" s="3" t="s">
        <v>8351</v>
      </c>
      <c r="S3154" s="23">
        <f t="shared" si="296"/>
        <v>41550.867673611108</v>
      </c>
      <c r="T3154" s="23">
        <f t="shared" si="297"/>
        <v>41580.867673611108</v>
      </c>
      <c r="U3154" s="3">
        <f t="shared" si="298"/>
        <v>2013</v>
      </c>
      <c r="V3154" s="25">
        <f t="shared" si="299"/>
        <v>41550.867673611108</v>
      </c>
    </row>
    <row r="3155" spans="1:22" ht="48" x14ac:dyDescent="0.2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3">
        <f t="shared" si="294"/>
        <v>335.58</v>
      </c>
      <c r="P3155" s="3">
        <f t="shared" si="295"/>
        <v>41.77</v>
      </c>
      <c r="Q3155" s="3" t="s">
        <v>8350</v>
      </c>
      <c r="R3155" s="3" t="s">
        <v>8351</v>
      </c>
      <c r="S3155" s="23">
        <f t="shared" si="296"/>
        <v>40633.154363425929</v>
      </c>
      <c r="T3155" s="23">
        <f t="shared" si="297"/>
        <v>40664.207638888889</v>
      </c>
      <c r="U3155" s="3">
        <f t="shared" si="298"/>
        <v>2011</v>
      </c>
      <c r="V3155" s="25">
        <f t="shared" si="299"/>
        <v>40633.154363425929</v>
      </c>
    </row>
    <row r="3156" spans="1:22" ht="48" x14ac:dyDescent="0.2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3">
        <f t="shared" si="294"/>
        <v>112.93</v>
      </c>
      <c r="P3156" s="3">
        <f t="shared" si="295"/>
        <v>64.27</v>
      </c>
      <c r="Q3156" s="3" t="s">
        <v>8350</v>
      </c>
      <c r="R3156" s="3" t="s">
        <v>8351</v>
      </c>
      <c r="S3156" s="23">
        <f t="shared" si="296"/>
        <v>40970.875671296293</v>
      </c>
      <c r="T3156" s="23">
        <f t="shared" si="297"/>
        <v>41000.834004629629</v>
      </c>
      <c r="U3156" s="3">
        <f t="shared" si="298"/>
        <v>2012</v>
      </c>
      <c r="V3156" s="25">
        <f t="shared" si="299"/>
        <v>40970.875671296293</v>
      </c>
    </row>
    <row r="3157" spans="1:22" ht="48" x14ac:dyDescent="0.2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3">
        <f t="shared" si="294"/>
        <v>188.5</v>
      </c>
      <c r="P3157" s="3">
        <f t="shared" si="295"/>
        <v>31.21</v>
      </c>
      <c r="Q3157" s="3" t="s">
        <v>8350</v>
      </c>
      <c r="R3157" s="3" t="s">
        <v>8351</v>
      </c>
      <c r="S3157" s="23">
        <f t="shared" si="296"/>
        <v>41233.499131944445</v>
      </c>
      <c r="T3157" s="23">
        <f t="shared" si="297"/>
        <v>41263.499131944445</v>
      </c>
      <c r="U3157" s="3">
        <f t="shared" si="298"/>
        <v>2012</v>
      </c>
      <c r="V3157" s="25">
        <f t="shared" si="299"/>
        <v>41233.499131944445</v>
      </c>
    </row>
    <row r="3158" spans="1:22" ht="48" x14ac:dyDescent="0.2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3">
        <f t="shared" si="294"/>
        <v>101.82</v>
      </c>
      <c r="P3158" s="3">
        <f t="shared" si="295"/>
        <v>62.92</v>
      </c>
      <c r="Q3158" s="3" t="s">
        <v>8350</v>
      </c>
      <c r="R3158" s="3" t="s">
        <v>8351</v>
      </c>
      <c r="S3158" s="23">
        <f t="shared" si="296"/>
        <v>41026.953055555554</v>
      </c>
      <c r="T3158" s="23">
        <f t="shared" si="297"/>
        <v>41061.953055555554</v>
      </c>
      <c r="U3158" s="3">
        <f t="shared" si="298"/>
        <v>2012</v>
      </c>
      <c r="V3158" s="25">
        <f t="shared" si="299"/>
        <v>41026.953055555554</v>
      </c>
    </row>
    <row r="3159" spans="1:22" ht="32" x14ac:dyDescent="0.2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3">
        <f t="shared" si="294"/>
        <v>101</v>
      </c>
      <c r="P3159" s="3">
        <f t="shared" si="295"/>
        <v>98.54</v>
      </c>
      <c r="Q3159" s="3" t="s">
        <v>8350</v>
      </c>
      <c r="R3159" s="3" t="s">
        <v>8351</v>
      </c>
      <c r="S3159" s="23">
        <f t="shared" si="296"/>
        <v>41829.788252314815</v>
      </c>
      <c r="T3159" s="23">
        <f t="shared" si="297"/>
        <v>41839.208333333336</v>
      </c>
      <c r="U3159" s="3">
        <f t="shared" si="298"/>
        <v>2014</v>
      </c>
      <c r="V3159" s="25">
        <f t="shared" si="299"/>
        <v>41829.788252314815</v>
      </c>
    </row>
    <row r="3160" spans="1:22" ht="32" x14ac:dyDescent="0.2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3">
        <f t="shared" si="294"/>
        <v>114</v>
      </c>
      <c r="P3160" s="3">
        <f t="shared" si="295"/>
        <v>82.61</v>
      </c>
      <c r="Q3160" s="3" t="s">
        <v>8350</v>
      </c>
      <c r="R3160" s="3" t="s">
        <v>8351</v>
      </c>
      <c r="S3160" s="23">
        <f t="shared" si="296"/>
        <v>41447.839722222219</v>
      </c>
      <c r="T3160" s="23">
        <f t="shared" si="297"/>
        <v>41477.839722222219</v>
      </c>
      <c r="U3160" s="3">
        <f t="shared" si="298"/>
        <v>2013</v>
      </c>
      <c r="V3160" s="25">
        <f t="shared" si="299"/>
        <v>41447.839722222219</v>
      </c>
    </row>
    <row r="3161" spans="1:22" ht="48" x14ac:dyDescent="0.2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3">
        <f t="shared" si="294"/>
        <v>133.47999999999999</v>
      </c>
      <c r="P3161" s="3">
        <f t="shared" si="295"/>
        <v>38.5</v>
      </c>
      <c r="Q3161" s="3" t="s">
        <v>8350</v>
      </c>
      <c r="R3161" s="3" t="s">
        <v>8351</v>
      </c>
      <c r="S3161" s="23">
        <f t="shared" si="296"/>
        <v>40884.066678240742</v>
      </c>
      <c r="T3161" s="23">
        <f t="shared" si="297"/>
        <v>40926.958333333336</v>
      </c>
      <c r="U3161" s="3">
        <f t="shared" si="298"/>
        <v>2011</v>
      </c>
      <c r="V3161" s="25">
        <f t="shared" si="299"/>
        <v>40884.066678240742</v>
      </c>
    </row>
    <row r="3162" spans="1:22" ht="48" x14ac:dyDescent="0.2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3">
        <f t="shared" si="294"/>
        <v>101.53</v>
      </c>
      <c r="P3162" s="3">
        <f t="shared" si="295"/>
        <v>80.16</v>
      </c>
      <c r="Q3162" s="3" t="s">
        <v>8350</v>
      </c>
      <c r="R3162" s="3" t="s">
        <v>8351</v>
      </c>
      <c r="S3162" s="23">
        <f t="shared" si="296"/>
        <v>41841.26489583333</v>
      </c>
      <c r="T3162" s="23">
        <f t="shared" si="297"/>
        <v>41864.207638888889</v>
      </c>
      <c r="U3162" s="3">
        <f t="shared" si="298"/>
        <v>2014</v>
      </c>
      <c r="V3162" s="25">
        <f t="shared" si="299"/>
        <v>41841.26489583333</v>
      </c>
    </row>
    <row r="3163" spans="1:22" ht="64" x14ac:dyDescent="0.2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3">
        <f t="shared" si="294"/>
        <v>105.1</v>
      </c>
      <c r="P3163" s="3">
        <f t="shared" si="295"/>
        <v>28.41</v>
      </c>
      <c r="Q3163" s="3" t="s">
        <v>8350</v>
      </c>
      <c r="R3163" s="3" t="s">
        <v>8351</v>
      </c>
      <c r="S3163" s="23">
        <f t="shared" si="296"/>
        <v>41897.536134259259</v>
      </c>
      <c r="T3163" s="23">
        <f t="shared" si="297"/>
        <v>41927.536134259259</v>
      </c>
      <c r="U3163" s="3">
        <f t="shared" si="298"/>
        <v>2014</v>
      </c>
      <c r="V3163" s="25">
        <f t="shared" si="299"/>
        <v>41897.536134259259</v>
      </c>
    </row>
    <row r="3164" spans="1:22" ht="64" x14ac:dyDescent="0.2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3">
        <f t="shared" si="294"/>
        <v>127.15</v>
      </c>
      <c r="P3164" s="3">
        <f t="shared" si="295"/>
        <v>80.73</v>
      </c>
      <c r="Q3164" s="3" t="s">
        <v>8350</v>
      </c>
      <c r="R3164" s="3" t="s">
        <v>8351</v>
      </c>
      <c r="S3164" s="23">
        <f t="shared" si="296"/>
        <v>41799.685902777775</v>
      </c>
      <c r="T3164" s="23">
        <f t="shared" si="297"/>
        <v>41827.083333333336</v>
      </c>
      <c r="U3164" s="3">
        <f t="shared" si="298"/>
        <v>2014</v>
      </c>
      <c r="V3164" s="25">
        <f t="shared" si="299"/>
        <v>41799.685902777775</v>
      </c>
    </row>
    <row r="3165" spans="1:22" ht="48" x14ac:dyDescent="0.2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3">
        <f t="shared" si="294"/>
        <v>111.15</v>
      </c>
      <c r="P3165" s="3">
        <f t="shared" si="295"/>
        <v>200.69</v>
      </c>
      <c r="Q3165" s="3" t="s">
        <v>8350</v>
      </c>
      <c r="R3165" s="3" t="s">
        <v>8351</v>
      </c>
      <c r="S3165" s="23">
        <f t="shared" si="296"/>
        <v>41775.753761574073</v>
      </c>
      <c r="T3165" s="23">
        <f t="shared" si="297"/>
        <v>41805.753761574073</v>
      </c>
      <c r="U3165" s="3">
        <f t="shared" si="298"/>
        <v>2014</v>
      </c>
      <c r="V3165" s="25">
        <f t="shared" si="299"/>
        <v>41775.753761574073</v>
      </c>
    </row>
    <row r="3166" spans="1:22" ht="64" x14ac:dyDescent="0.2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3">
        <f t="shared" si="294"/>
        <v>106.76</v>
      </c>
      <c r="P3166" s="3">
        <f t="shared" si="295"/>
        <v>37.590000000000003</v>
      </c>
      <c r="Q3166" s="3" t="s">
        <v>8350</v>
      </c>
      <c r="R3166" s="3" t="s">
        <v>8351</v>
      </c>
      <c r="S3166" s="23">
        <f t="shared" si="296"/>
        <v>41766.80572916667</v>
      </c>
      <c r="T3166" s="23">
        <f t="shared" si="297"/>
        <v>41799.80572916667</v>
      </c>
      <c r="U3166" s="3">
        <f t="shared" si="298"/>
        <v>2014</v>
      </c>
      <c r="V3166" s="25">
        <f t="shared" si="299"/>
        <v>41766.80572916667</v>
      </c>
    </row>
    <row r="3167" spans="1:22" ht="64" x14ac:dyDescent="0.2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3">
        <f t="shared" si="294"/>
        <v>162.66999999999999</v>
      </c>
      <c r="P3167" s="3">
        <f t="shared" si="295"/>
        <v>58.1</v>
      </c>
      <c r="Q3167" s="3" t="s">
        <v>8350</v>
      </c>
      <c r="R3167" s="3" t="s">
        <v>8351</v>
      </c>
      <c r="S3167" s="23">
        <f t="shared" si="296"/>
        <v>40644.159259259257</v>
      </c>
      <c r="T3167" s="23">
        <f t="shared" si="297"/>
        <v>40666.165972222225</v>
      </c>
      <c r="U3167" s="3">
        <f t="shared" si="298"/>
        <v>2011</v>
      </c>
      <c r="V3167" s="25">
        <f t="shared" si="299"/>
        <v>40644.159259259257</v>
      </c>
    </row>
    <row r="3168" spans="1:22" ht="48" x14ac:dyDescent="0.2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3">
        <f t="shared" si="294"/>
        <v>160.22999999999999</v>
      </c>
      <c r="P3168" s="3">
        <f t="shared" si="295"/>
        <v>60.3</v>
      </c>
      <c r="Q3168" s="3" t="s">
        <v>8350</v>
      </c>
      <c r="R3168" s="3" t="s">
        <v>8351</v>
      </c>
      <c r="S3168" s="23">
        <f t="shared" si="296"/>
        <v>41940.69158564815</v>
      </c>
      <c r="T3168" s="23">
        <f t="shared" si="297"/>
        <v>41969.332638888889</v>
      </c>
      <c r="U3168" s="3">
        <f t="shared" si="298"/>
        <v>2014</v>
      </c>
      <c r="V3168" s="25">
        <f t="shared" si="299"/>
        <v>41940.69158564815</v>
      </c>
    </row>
    <row r="3169" spans="1:22" ht="32" x14ac:dyDescent="0.2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3">
        <f t="shared" si="294"/>
        <v>116.17</v>
      </c>
      <c r="P3169" s="3">
        <f t="shared" si="295"/>
        <v>63.36</v>
      </c>
      <c r="Q3169" s="3" t="s">
        <v>8350</v>
      </c>
      <c r="R3169" s="3" t="s">
        <v>8351</v>
      </c>
      <c r="S3169" s="23">
        <f t="shared" si="296"/>
        <v>41839.175706018519</v>
      </c>
      <c r="T3169" s="23">
        <f t="shared" si="297"/>
        <v>41853.175706018519</v>
      </c>
      <c r="U3169" s="3">
        <f t="shared" si="298"/>
        <v>2014</v>
      </c>
      <c r="V3169" s="25">
        <f t="shared" si="299"/>
        <v>41839.175706018519</v>
      </c>
    </row>
    <row r="3170" spans="1:22" ht="48" x14ac:dyDescent="0.2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3">
        <f t="shared" si="294"/>
        <v>124.2</v>
      </c>
      <c r="P3170" s="3">
        <f t="shared" si="295"/>
        <v>50.9</v>
      </c>
      <c r="Q3170" s="3" t="s">
        <v>8350</v>
      </c>
      <c r="R3170" s="3" t="s">
        <v>8351</v>
      </c>
      <c r="S3170" s="23">
        <f t="shared" si="296"/>
        <v>41772.105937500004</v>
      </c>
      <c r="T3170" s="23">
        <f t="shared" si="297"/>
        <v>41803.916666666664</v>
      </c>
      <c r="U3170" s="3">
        <f t="shared" si="298"/>
        <v>2014</v>
      </c>
      <c r="V3170" s="25">
        <f t="shared" si="299"/>
        <v>41772.105937500004</v>
      </c>
    </row>
    <row r="3171" spans="1:22" ht="32" x14ac:dyDescent="0.2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3">
        <f t="shared" si="294"/>
        <v>103.01</v>
      </c>
      <c r="P3171" s="3">
        <f t="shared" si="295"/>
        <v>100.5</v>
      </c>
      <c r="Q3171" s="3" t="s">
        <v>8350</v>
      </c>
      <c r="R3171" s="3" t="s">
        <v>8351</v>
      </c>
      <c r="S3171" s="23">
        <f t="shared" si="296"/>
        <v>41591.737974537034</v>
      </c>
      <c r="T3171" s="23">
        <f t="shared" si="297"/>
        <v>41621.207638888889</v>
      </c>
      <c r="U3171" s="3">
        <f t="shared" si="298"/>
        <v>2013</v>
      </c>
      <c r="V3171" s="25">
        <f t="shared" si="299"/>
        <v>41591.737974537034</v>
      </c>
    </row>
    <row r="3172" spans="1:22" ht="48" x14ac:dyDescent="0.2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3">
        <f t="shared" si="294"/>
        <v>112.25</v>
      </c>
      <c r="P3172" s="3">
        <f t="shared" si="295"/>
        <v>31.62</v>
      </c>
      <c r="Q3172" s="3" t="s">
        <v>8350</v>
      </c>
      <c r="R3172" s="3" t="s">
        <v>8351</v>
      </c>
      <c r="S3172" s="23">
        <f t="shared" si="296"/>
        <v>41789.080370370371</v>
      </c>
      <c r="T3172" s="23">
        <f t="shared" si="297"/>
        <v>41822.166666666664</v>
      </c>
      <c r="U3172" s="3">
        <f t="shared" si="298"/>
        <v>2014</v>
      </c>
      <c r="V3172" s="25">
        <f t="shared" si="299"/>
        <v>41789.080370370371</v>
      </c>
    </row>
    <row r="3173" spans="1:22" ht="64" x14ac:dyDescent="0.2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3">
        <f t="shared" si="294"/>
        <v>108.81</v>
      </c>
      <c r="P3173" s="3">
        <f t="shared" si="295"/>
        <v>65.099999999999994</v>
      </c>
      <c r="Q3173" s="3" t="s">
        <v>8350</v>
      </c>
      <c r="R3173" s="3" t="s">
        <v>8351</v>
      </c>
      <c r="S3173" s="23">
        <f t="shared" si="296"/>
        <v>42466.608310185184</v>
      </c>
      <c r="T3173" s="23">
        <f t="shared" si="297"/>
        <v>42496.608310185184</v>
      </c>
      <c r="U3173" s="3">
        <f t="shared" si="298"/>
        <v>2016</v>
      </c>
      <c r="V3173" s="25">
        <f t="shared" si="299"/>
        <v>42466.608310185184</v>
      </c>
    </row>
    <row r="3174" spans="1:22" ht="48" x14ac:dyDescent="0.2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3">
        <f t="shared" si="294"/>
        <v>115</v>
      </c>
      <c r="P3174" s="3">
        <f t="shared" si="295"/>
        <v>79.31</v>
      </c>
      <c r="Q3174" s="3" t="s">
        <v>8350</v>
      </c>
      <c r="R3174" s="3" t="s">
        <v>8351</v>
      </c>
      <c r="S3174" s="23">
        <f t="shared" si="296"/>
        <v>40923.729953703703</v>
      </c>
      <c r="T3174" s="23">
        <f t="shared" si="297"/>
        <v>40953.729953703703</v>
      </c>
      <c r="U3174" s="3">
        <f t="shared" si="298"/>
        <v>2012</v>
      </c>
      <c r="V3174" s="25">
        <f t="shared" si="299"/>
        <v>40923.729953703703</v>
      </c>
    </row>
    <row r="3175" spans="1:22" ht="48" x14ac:dyDescent="0.2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3">
        <f t="shared" si="294"/>
        <v>103</v>
      </c>
      <c r="P3175" s="3">
        <f t="shared" si="295"/>
        <v>139.19</v>
      </c>
      <c r="Q3175" s="3" t="s">
        <v>8350</v>
      </c>
      <c r="R3175" s="3" t="s">
        <v>8351</v>
      </c>
      <c r="S3175" s="23">
        <f t="shared" si="296"/>
        <v>41878.878379629627</v>
      </c>
      <c r="T3175" s="23">
        <f t="shared" si="297"/>
        <v>41908.878379629627</v>
      </c>
      <c r="U3175" s="3">
        <f t="shared" si="298"/>
        <v>2014</v>
      </c>
      <c r="V3175" s="25">
        <f t="shared" si="299"/>
        <v>41878.878379629627</v>
      </c>
    </row>
    <row r="3176" spans="1:22" ht="64" x14ac:dyDescent="0.2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3">
        <f t="shared" si="294"/>
        <v>101.13</v>
      </c>
      <c r="P3176" s="3">
        <f t="shared" si="295"/>
        <v>131.91</v>
      </c>
      <c r="Q3176" s="3" t="s">
        <v>8350</v>
      </c>
      <c r="R3176" s="3" t="s">
        <v>8351</v>
      </c>
      <c r="S3176" s="23">
        <f t="shared" si="296"/>
        <v>41862.864675925928</v>
      </c>
      <c r="T3176" s="23">
        <f t="shared" si="297"/>
        <v>41876.864675925928</v>
      </c>
      <c r="U3176" s="3">
        <f t="shared" si="298"/>
        <v>2014</v>
      </c>
      <c r="V3176" s="25">
        <f t="shared" si="299"/>
        <v>41862.864675925928</v>
      </c>
    </row>
    <row r="3177" spans="1:22" ht="64" x14ac:dyDescent="0.2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3">
        <f t="shared" si="294"/>
        <v>109.56</v>
      </c>
      <c r="P3177" s="3">
        <f t="shared" si="295"/>
        <v>91.3</v>
      </c>
      <c r="Q3177" s="3" t="s">
        <v>8350</v>
      </c>
      <c r="R3177" s="3" t="s">
        <v>8351</v>
      </c>
      <c r="S3177" s="23">
        <f t="shared" si="296"/>
        <v>40531.886886574073</v>
      </c>
      <c r="T3177" s="23">
        <f t="shared" si="297"/>
        <v>40591.886886574073</v>
      </c>
      <c r="U3177" s="3">
        <f t="shared" si="298"/>
        <v>2010</v>
      </c>
      <c r="V3177" s="25">
        <f t="shared" si="299"/>
        <v>40531.886886574073</v>
      </c>
    </row>
    <row r="3178" spans="1:22" ht="64" x14ac:dyDescent="0.2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3">
        <f t="shared" si="294"/>
        <v>114.84</v>
      </c>
      <c r="P3178" s="3">
        <f t="shared" si="295"/>
        <v>39.67</v>
      </c>
      <c r="Q3178" s="3" t="s">
        <v>8350</v>
      </c>
      <c r="R3178" s="3" t="s">
        <v>8351</v>
      </c>
      <c r="S3178" s="23">
        <f t="shared" si="296"/>
        <v>41477.930914351848</v>
      </c>
      <c r="T3178" s="23">
        <f t="shared" si="297"/>
        <v>41504.625</v>
      </c>
      <c r="U3178" s="3">
        <f t="shared" si="298"/>
        <v>2013</v>
      </c>
      <c r="V3178" s="25">
        <f t="shared" si="299"/>
        <v>41477.930914351848</v>
      </c>
    </row>
    <row r="3179" spans="1:22" ht="48" x14ac:dyDescent="0.2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3">
        <f t="shared" si="294"/>
        <v>117.4</v>
      </c>
      <c r="P3179" s="3">
        <f t="shared" si="295"/>
        <v>57.55</v>
      </c>
      <c r="Q3179" s="3" t="s">
        <v>8350</v>
      </c>
      <c r="R3179" s="3" t="s">
        <v>8351</v>
      </c>
      <c r="S3179" s="23">
        <f t="shared" si="296"/>
        <v>41781.666770833333</v>
      </c>
      <c r="T3179" s="23">
        <f t="shared" si="297"/>
        <v>41811.666770833333</v>
      </c>
      <c r="U3179" s="3">
        <f t="shared" si="298"/>
        <v>2014</v>
      </c>
      <c r="V3179" s="25">
        <f t="shared" si="299"/>
        <v>41781.666770833333</v>
      </c>
    </row>
    <row r="3180" spans="1:22" ht="64" x14ac:dyDescent="0.2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3">
        <f t="shared" si="294"/>
        <v>171.73</v>
      </c>
      <c r="P3180" s="3">
        <f t="shared" si="295"/>
        <v>33.03</v>
      </c>
      <c r="Q3180" s="3" t="s">
        <v>8350</v>
      </c>
      <c r="R3180" s="3" t="s">
        <v>8351</v>
      </c>
      <c r="S3180" s="23">
        <f t="shared" si="296"/>
        <v>41806.605034722219</v>
      </c>
      <c r="T3180" s="23">
        <f t="shared" si="297"/>
        <v>41836.605034722219</v>
      </c>
      <c r="U3180" s="3">
        <f t="shared" si="298"/>
        <v>2014</v>
      </c>
      <c r="V3180" s="25">
        <f t="shared" si="299"/>
        <v>41806.605034722219</v>
      </c>
    </row>
    <row r="3181" spans="1:22" ht="48" x14ac:dyDescent="0.2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3">
        <f t="shared" si="294"/>
        <v>114.16</v>
      </c>
      <c r="P3181" s="3">
        <f t="shared" si="295"/>
        <v>77.34</v>
      </c>
      <c r="Q3181" s="3" t="s">
        <v>8350</v>
      </c>
      <c r="R3181" s="3" t="s">
        <v>8351</v>
      </c>
      <c r="S3181" s="23">
        <f t="shared" si="296"/>
        <v>41375.702210648145</v>
      </c>
      <c r="T3181" s="23">
        <f t="shared" si="297"/>
        <v>41400.702210648145</v>
      </c>
      <c r="U3181" s="3">
        <f t="shared" si="298"/>
        <v>2013</v>
      </c>
      <c r="V3181" s="25">
        <f t="shared" si="299"/>
        <v>41375.702210648145</v>
      </c>
    </row>
    <row r="3182" spans="1:22" ht="48" x14ac:dyDescent="0.2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3">
        <f t="shared" si="294"/>
        <v>119.75</v>
      </c>
      <c r="P3182" s="3">
        <f t="shared" si="295"/>
        <v>31.93</v>
      </c>
      <c r="Q3182" s="3" t="s">
        <v>8350</v>
      </c>
      <c r="R3182" s="3" t="s">
        <v>8351</v>
      </c>
      <c r="S3182" s="23">
        <f t="shared" si="296"/>
        <v>41780.412604166668</v>
      </c>
      <c r="T3182" s="23">
        <f t="shared" si="297"/>
        <v>41810.412604166668</v>
      </c>
      <c r="U3182" s="3">
        <f t="shared" si="298"/>
        <v>2014</v>
      </c>
      <c r="V3182" s="25">
        <f t="shared" si="299"/>
        <v>41780.412604166668</v>
      </c>
    </row>
    <row r="3183" spans="1:22" ht="48" x14ac:dyDescent="0.2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3">
        <f t="shared" si="294"/>
        <v>109</v>
      </c>
      <c r="P3183" s="3">
        <f t="shared" si="295"/>
        <v>36.33</v>
      </c>
      <c r="Q3183" s="3" t="s">
        <v>8350</v>
      </c>
      <c r="R3183" s="3" t="s">
        <v>8351</v>
      </c>
      <c r="S3183" s="23">
        <f t="shared" si="296"/>
        <v>41779.310034722221</v>
      </c>
      <c r="T3183" s="23">
        <f t="shared" si="297"/>
        <v>41805.666666666664</v>
      </c>
      <c r="U3183" s="3">
        <f t="shared" si="298"/>
        <v>2014</v>
      </c>
      <c r="V3183" s="25">
        <f t="shared" si="299"/>
        <v>41779.310034722221</v>
      </c>
    </row>
    <row r="3184" spans="1:22" ht="64" x14ac:dyDescent="0.2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3">
        <f t="shared" si="294"/>
        <v>100.89</v>
      </c>
      <c r="P3184" s="3">
        <f t="shared" si="295"/>
        <v>46.77</v>
      </c>
      <c r="Q3184" s="3" t="s">
        <v>8350</v>
      </c>
      <c r="R3184" s="3" t="s">
        <v>8351</v>
      </c>
      <c r="S3184" s="23">
        <f t="shared" si="296"/>
        <v>40883.949317129627</v>
      </c>
      <c r="T3184" s="23">
        <f t="shared" si="297"/>
        <v>40939.708333333336</v>
      </c>
      <c r="U3184" s="3">
        <f t="shared" si="298"/>
        <v>2011</v>
      </c>
      <c r="V3184" s="25">
        <f t="shared" si="299"/>
        <v>40883.949317129627</v>
      </c>
    </row>
    <row r="3185" spans="1:22" ht="48" x14ac:dyDescent="0.2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3">
        <f t="shared" si="294"/>
        <v>109</v>
      </c>
      <c r="P3185" s="3">
        <f t="shared" si="295"/>
        <v>40.07</v>
      </c>
      <c r="Q3185" s="3" t="s">
        <v>8350</v>
      </c>
      <c r="R3185" s="3" t="s">
        <v>8351</v>
      </c>
      <c r="S3185" s="23">
        <f t="shared" si="296"/>
        <v>41491.79478009259</v>
      </c>
      <c r="T3185" s="23">
        <f t="shared" si="297"/>
        <v>41509.79478009259</v>
      </c>
      <c r="U3185" s="3">
        <f t="shared" si="298"/>
        <v>2013</v>
      </c>
      <c r="V3185" s="25">
        <f t="shared" si="299"/>
        <v>41491.79478009259</v>
      </c>
    </row>
    <row r="3186" spans="1:22" ht="48" x14ac:dyDescent="0.2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3">
        <f t="shared" si="294"/>
        <v>107.21</v>
      </c>
      <c r="P3186" s="3">
        <f t="shared" si="295"/>
        <v>100.22</v>
      </c>
      <c r="Q3186" s="3" t="s">
        <v>8350</v>
      </c>
      <c r="R3186" s="3" t="s">
        <v>8351</v>
      </c>
      <c r="S3186" s="23">
        <f t="shared" si="296"/>
        <v>41791.993414351848</v>
      </c>
      <c r="T3186" s="23">
        <f t="shared" si="297"/>
        <v>41821.993414351848</v>
      </c>
      <c r="U3186" s="3">
        <f t="shared" si="298"/>
        <v>2014</v>
      </c>
      <c r="V3186" s="25">
        <f t="shared" si="299"/>
        <v>41791.993414351848</v>
      </c>
    </row>
    <row r="3187" spans="1:22" ht="48" x14ac:dyDescent="0.2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3">
        <f t="shared" si="294"/>
        <v>100</v>
      </c>
      <c r="P3187" s="3">
        <f t="shared" si="295"/>
        <v>41.67</v>
      </c>
      <c r="Q3187" s="3" t="s">
        <v>8350</v>
      </c>
      <c r="R3187" s="3" t="s">
        <v>8351</v>
      </c>
      <c r="S3187" s="23">
        <f t="shared" si="296"/>
        <v>41829.977326388893</v>
      </c>
      <c r="T3187" s="23">
        <f t="shared" si="297"/>
        <v>41836.977326388893</v>
      </c>
      <c r="U3187" s="3">
        <f t="shared" si="298"/>
        <v>2014</v>
      </c>
      <c r="V3187" s="25">
        <f t="shared" si="299"/>
        <v>41829.977326388893</v>
      </c>
    </row>
    <row r="3188" spans="1:22" ht="48" x14ac:dyDescent="0.2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3">
        <f t="shared" si="294"/>
        <v>102.19</v>
      </c>
      <c r="P3188" s="3">
        <f t="shared" si="295"/>
        <v>46.71</v>
      </c>
      <c r="Q3188" s="3" t="s">
        <v>8350</v>
      </c>
      <c r="R3188" s="3" t="s">
        <v>8351</v>
      </c>
      <c r="S3188" s="23">
        <f t="shared" si="296"/>
        <v>41868.924050925925</v>
      </c>
      <c r="T3188" s="23">
        <f t="shared" si="297"/>
        <v>41898.875</v>
      </c>
      <c r="U3188" s="3">
        <f t="shared" si="298"/>
        <v>2014</v>
      </c>
      <c r="V3188" s="25">
        <f t="shared" si="299"/>
        <v>41868.924050925925</v>
      </c>
    </row>
    <row r="3189" spans="1:22" ht="64" x14ac:dyDescent="0.2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3">
        <f t="shared" si="294"/>
        <v>116.29</v>
      </c>
      <c r="P3189" s="3">
        <f t="shared" si="295"/>
        <v>71.489999999999995</v>
      </c>
      <c r="Q3189" s="3" t="s">
        <v>8350</v>
      </c>
      <c r="R3189" s="3" t="s">
        <v>8351</v>
      </c>
      <c r="S3189" s="23">
        <f t="shared" si="296"/>
        <v>41835.666354166664</v>
      </c>
      <c r="T3189" s="23">
        <f t="shared" si="297"/>
        <v>41855.666354166664</v>
      </c>
      <c r="U3189" s="3">
        <f t="shared" si="298"/>
        <v>2014</v>
      </c>
      <c r="V3189" s="25">
        <f t="shared" si="299"/>
        <v>41835.666354166664</v>
      </c>
    </row>
    <row r="3190" spans="1:22" ht="48" x14ac:dyDescent="0.2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3">
        <f t="shared" si="294"/>
        <v>65</v>
      </c>
      <c r="P3190" s="3">
        <f t="shared" si="295"/>
        <v>14.44</v>
      </c>
      <c r="Q3190" s="3" t="s">
        <v>8350</v>
      </c>
      <c r="R3190" s="3" t="s">
        <v>8351</v>
      </c>
      <c r="S3190" s="23">
        <f t="shared" si="296"/>
        <v>42144.415532407409</v>
      </c>
      <c r="T3190" s="23">
        <f t="shared" si="297"/>
        <v>42165.415532407409</v>
      </c>
      <c r="U3190" s="3">
        <f t="shared" si="298"/>
        <v>2015</v>
      </c>
      <c r="V3190" s="25">
        <f t="shared" si="299"/>
        <v>42144.415532407409</v>
      </c>
    </row>
    <row r="3191" spans="1:22" ht="64" x14ac:dyDescent="0.2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3">
        <f t="shared" si="294"/>
        <v>12.33</v>
      </c>
      <c r="P3191" s="3">
        <f t="shared" si="295"/>
        <v>356.84</v>
      </c>
      <c r="Q3191" s="3" t="s">
        <v>8350</v>
      </c>
      <c r="R3191" s="3" t="s">
        <v>8392</v>
      </c>
      <c r="S3191" s="23">
        <f t="shared" si="296"/>
        <v>42118.346435185187</v>
      </c>
      <c r="T3191" s="23">
        <f t="shared" si="297"/>
        <v>42148.346435185187</v>
      </c>
      <c r="U3191" s="3">
        <f t="shared" si="298"/>
        <v>2015</v>
      </c>
      <c r="V3191" s="25">
        <f t="shared" si="299"/>
        <v>42118.346435185187</v>
      </c>
    </row>
    <row r="3192" spans="1:22" ht="48" x14ac:dyDescent="0.2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3">
        <f t="shared" si="294"/>
        <v>0</v>
      </c>
      <c r="P3192" s="3" t="e">
        <f t="shared" si="295"/>
        <v>#DIV/0!</v>
      </c>
      <c r="Q3192" s="3" t="s">
        <v>8350</v>
      </c>
      <c r="R3192" s="3" t="s">
        <v>8392</v>
      </c>
      <c r="S3192" s="23">
        <f t="shared" si="296"/>
        <v>42683.151331018518</v>
      </c>
      <c r="T3192" s="23">
        <f t="shared" si="297"/>
        <v>42713.192997685182</v>
      </c>
      <c r="U3192" s="3">
        <f t="shared" si="298"/>
        <v>2016</v>
      </c>
      <c r="V3192" s="25">
        <f t="shared" si="299"/>
        <v>42683.151331018518</v>
      </c>
    </row>
    <row r="3193" spans="1:22" ht="48" x14ac:dyDescent="0.2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3">
        <f t="shared" si="294"/>
        <v>4.03</v>
      </c>
      <c r="P3193" s="3">
        <f t="shared" si="295"/>
        <v>37.75</v>
      </c>
      <c r="Q3193" s="3" t="s">
        <v>8350</v>
      </c>
      <c r="R3193" s="3" t="s">
        <v>8392</v>
      </c>
      <c r="S3193" s="23">
        <f t="shared" si="296"/>
        <v>42538.755428240736</v>
      </c>
      <c r="T3193" s="23">
        <f t="shared" si="297"/>
        <v>42598.755428240736</v>
      </c>
      <c r="U3193" s="3">
        <f t="shared" si="298"/>
        <v>2016</v>
      </c>
      <c r="V3193" s="25">
        <f t="shared" si="299"/>
        <v>42538.755428240736</v>
      </c>
    </row>
    <row r="3194" spans="1:22" ht="48" x14ac:dyDescent="0.2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3">
        <f t="shared" si="294"/>
        <v>1.02</v>
      </c>
      <c r="P3194" s="3">
        <f t="shared" si="295"/>
        <v>12.75</v>
      </c>
      <c r="Q3194" s="3" t="s">
        <v>8350</v>
      </c>
      <c r="R3194" s="3" t="s">
        <v>8392</v>
      </c>
      <c r="S3194" s="23">
        <f t="shared" si="296"/>
        <v>42018.94049768518</v>
      </c>
      <c r="T3194" s="23">
        <f t="shared" si="297"/>
        <v>42063.916666666672</v>
      </c>
      <c r="U3194" s="3">
        <f t="shared" si="298"/>
        <v>2015</v>
      </c>
      <c r="V3194" s="25">
        <f t="shared" si="299"/>
        <v>42018.94049768518</v>
      </c>
    </row>
    <row r="3195" spans="1:22" ht="48" x14ac:dyDescent="0.2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3">
        <f t="shared" si="294"/>
        <v>11.74</v>
      </c>
      <c r="P3195" s="3">
        <f t="shared" si="295"/>
        <v>24.46</v>
      </c>
      <c r="Q3195" s="3" t="s">
        <v>8350</v>
      </c>
      <c r="R3195" s="3" t="s">
        <v>8392</v>
      </c>
      <c r="S3195" s="23">
        <f t="shared" si="296"/>
        <v>42010.968240740738</v>
      </c>
      <c r="T3195" s="23">
        <f t="shared" si="297"/>
        <v>42055.968240740738</v>
      </c>
      <c r="U3195" s="3">
        <f t="shared" si="298"/>
        <v>2015</v>
      </c>
      <c r="V3195" s="25">
        <f t="shared" si="299"/>
        <v>42010.968240740738</v>
      </c>
    </row>
    <row r="3196" spans="1:22" ht="64" x14ac:dyDescent="0.2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3">
        <f t="shared" si="294"/>
        <v>0</v>
      </c>
      <c r="P3196" s="3" t="e">
        <f t="shared" si="295"/>
        <v>#DIV/0!</v>
      </c>
      <c r="Q3196" s="3" t="s">
        <v>8350</v>
      </c>
      <c r="R3196" s="3" t="s">
        <v>8392</v>
      </c>
      <c r="S3196" s="23">
        <f t="shared" si="296"/>
        <v>42182.062476851846</v>
      </c>
      <c r="T3196" s="23">
        <f t="shared" si="297"/>
        <v>42212.062476851846</v>
      </c>
      <c r="U3196" s="3">
        <f t="shared" si="298"/>
        <v>2015</v>
      </c>
      <c r="V3196" s="25">
        <f t="shared" si="299"/>
        <v>42182.062476851846</v>
      </c>
    </row>
    <row r="3197" spans="1:22" ht="64" x14ac:dyDescent="0.2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3">
        <f t="shared" si="294"/>
        <v>59.14</v>
      </c>
      <c r="P3197" s="3">
        <f t="shared" si="295"/>
        <v>53.08</v>
      </c>
      <c r="Q3197" s="3" t="s">
        <v>8350</v>
      </c>
      <c r="R3197" s="3" t="s">
        <v>8392</v>
      </c>
      <c r="S3197" s="23">
        <f t="shared" si="296"/>
        <v>42017.594236111108</v>
      </c>
      <c r="T3197" s="23">
        <f t="shared" si="297"/>
        <v>42047.594236111108</v>
      </c>
      <c r="U3197" s="3">
        <f t="shared" si="298"/>
        <v>2015</v>
      </c>
      <c r="V3197" s="25">
        <f t="shared" si="299"/>
        <v>42017.594236111108</v>
      </c>
    </row>
    <row r="3198" spans="1:22" ht="48" x14ac:dyDescent="0.2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3">
        <f t="shared" si="294"/>
        <v>0.06</v>
      </c>
      <c r="P3198" s="3">
        <f t="shared" si="295"/>
        <v>300</v>
      </c>
      <c r="Q3198" s="3" t="s">
        <v>8350</v>
      </c>
      <c r="R3198" s="3" t="s">
        <v>8392</v>
      </c>
      <c r="S3198" s="23">
        <f t="shared" si="296"/>
        <v>42157.598090277781</v>
      </c>
      <c r="T3198" s="23">
        <f t="shared" si="297"/>
        <v>42217.583333333328</v>
      </c>
      <c r="U3198" s="3">
        <f t="shared" si="298"/>
        <v>2015</v>
      </c>
      <c r="V3198" s="25">
        <f t="shared" si="299"/>
        <v>42157.598090277781</v>
      </c>
    </row>
    <row r="3199" spans="1:22" ht="32" x14ac:dyDescent="0.2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3">
        <f t="shared" si="294"/>
        <v>11.45</v>
      </c>
      <c r="P3199" s="3">
        <f t="shared" si="295"/>
        <v>286.25</v>
      </c>
      <c r="Q3199" s="3" t="s">
        <v>8350</v>
      </c>
      <c r="R3199" s="3" t="s">
        <v>8392</v>
      </c>
      <c r="S3199" s="23">
        <f t="shared" si="296"/>
        <v>42009.493263888886</v>
      </c>
      <c r="T3199" s="23">
        <f t="shared" si="297"/>
        <v>42039.493263888886</v>
      </c>
      <c r="U3199" s="3">
        <f t="shared" si="298"/>
        <v>2015</v>
      </c>
      <c r="V3199" s="25">
        <f t="shared" si="299"/>
        <v>42009.493263888886</v>
      </c>
    </row>
    <row r="3200" spans="1:22" ht="64" x14ac:dyDescent="0.2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3">
        <f t="shared" si="294"/>
        <v>0.37</v>
      </c>
      <c r="P3200" s="3">
        <f t="shared" si="295"/>
        <v>36.67</v>
      </c>
      <c r="Q3200" s="3" t="s">
        <v>8350</v>
      </c>
      <c r="R3200" s="3" t="s">
        <v>8392</v>
      </c>
      <c r="S3200" s="23">
        <f t="shared" si="296"/>
        <v>42013.424502314811</v>
      </c>
      <c r="T3200" s="23">
        <f t="shared" si="297"/>
        <v>42051.424502314811</v>
      </c>
      <c r="U3200" s="3">
        <f t="shared" si="298"/>
        <v>2015</v>
      </c>
      <c r="V3200" s="25">
        <f t="shared" si="299"/>
        <v>42013.424502314811</v>
      </c>
    </row>
    <row r="3201" spans="1:22" ht="48" x14ac:dyDescent="0.2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3">
        <f t="shared" si="294"/>
        <v>52.16</v>
      </c>
      <c r="P3201" s="3">
        <f t="shared" si="295"/>
        <v>49.21</v>
      </c>
      <c r="Q3201" s="3" t="s">
        <v>8350</v>
      </c>
      <c r="R3201" s="3" t="s">
        <v>8392</v>
      </c>
      <c r="S3201" s="23">
        <f t="shared" si="296"/>
        <v>41858.761782407404</v>
      </c>
      <c r="T3201" s="23">
        <f t="shared" si="297"/>
        <v>41888.875</v>
      </c>
      <c r="U3201" s="3">
        <f t="shared" si="298"/>
        <v>2014</v>
      </c>
      <c r="V3201" s="25">
        <f t="shared" si="299"/>
        <v>41858.761782407404</v>
      </c>
    </row>
    <row r="3202" spans="1:22" ht="64" x14ac:dyDescent="0.2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3">
        <f t="shared" si="294"/>
        <v>0</v>
      </c>
      <c r="P3202" s="3">
        <f t="shared" si="295"/>
        <v>1</v>
      </c>
      <c r="Q3202" s="3" t="s">
        <v>8350</v>
      </c>
      <c r="R3202" s="3" t="s">
        <v>8392</v>
      </c>
      <c r="S3202" s="23">
        <f t="shared" si="296"/>
        <v>42460.320613425924</v>
      </c>
      <c r="T3202" s="23">
        <f t="shared" si="297"/>
        <v>42490.231944444444</v>
      </c>
      <c r="U3202" s="3">
        <f t="shared" si="298"/>
        <v>2016</v>
      </c>
      <c r="V3202" s="25">
        <f t="shared" si="299"/>
        <v>42460.320613425924</v>
      </c>
    </row>
    <row r="3203" spans="1:22" ht="48" x14ac:dyDescent="0.2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3">
        <f t="shared" ref="O3203:O3266" si="300">ROUND((E3203/D3203)*100,2)</f>
        <v>1.25</v>
      </c>
      <c r="P3203" s="3">
        <f t="shared" ref="P3203:P3266" si="301">ROUND(E3203/L3203,2)</f>
        <v>12.5</v>
      </c>
      <c r="Q3203" s="3" t="s">
        <v>8350</v>
      </c>
      <c r="R3203" s="3" t="s">
        <v>8392</v>
      </c>
      <c r="S3203" s="23">
        <f t="shared" ref="S3203:S3266" si="302">(((J3203/60)/60)/24)+DATE(1970,1,1)</f>
        <v>41861.767094907409</v>
      </c>
      <c r="T3203" s="23">
        <f t="shared" ref="T3203:T3266" si="303">(((I3203/60)/60)/24)+DATE(1970,1,1)</f>
        <v>41882.767094907409</v>
      </c>
      <c r="U3203" s="3">
        <f t="shared" ref="U3203:U3266" si="304">YEAR(S3203)</f>
        <v>2014</v>
      </c>
      <c r="V3203" s="25">
        <f t="shared" ref="V3203:V3266" si="305">S3203</f>
        <v>41861.767094907409</v>
      </c>
    </row>
    <row r="3204" spans="1:22" ht="48" x14ac:dyDescent="0.2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3">
        <f t="shared" si="300"/>
        <v>54.52</v>
      </c>
      <c r="P3204" s="3">
        <f t="shared" si="301"/>
        <v>109.04</v>
      </c>
      <c r="Q3204" s="3" t="s">
        <v>8350</v>
      </c>
      <c r="R3204" s="3" t="s">
        <v>8392</v>
      </c>
      <c r="S3204" s="23">
        <f t="shared" si="302"/>
        <v>42293.853541666671</v>
      </c>
      <c r="T3204" s="23">
        <f t="shared" si="303"/>
        <v>42352.249305555553</v>
      </c>
      <c r="U3204" s="3">
        <f t="shared" si="304"/>
        <v>2015</v>
      </c>
      <c r="V3204" s="25">
        <f t="shared" si="305"/>
        <v>42293.853541666671</v>
      </c>
    </row>
    <row r="3205" spans="1:22" ht="48" x14ac:dyDescent="0.2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3">
        <f t="shared" si="300"/>
        <v>25</v>
      </c>
      <c r="P3205" s="3">
        <f t="shared" si="301"/>
        <v>41.67</v>
      </c>
      <c r="Q3205" s="3" t="s">
        <v>8350</v>
      </c>
      <c r="R3205" s="3" t="s">
        <v>8392</v>
      </c>
      <c r="S3205" s="23">
        <f t="shared" si="302"/>
        <v>42242.988680555558</v>
      </c>
      <c r="T3205" s="23">
        <f t="shared" si="303"/>
        <v>42272.988680555558</v>
      </c>
      <c r="U3205" s="3">
        <f t="shared" si="304"/>
        <v>2015</v>
      </c>
      <c r="V3205" s="25">
        <f t="shared" si="305"/>
        <v>42242.988680555558</v>
      </c>
    </row>
    <row r="3206" spans="1:22" ht="64" x14ac:dyDescent="0.2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3">
        <f t="shared" si="300"/>
        <v>0</v>
      </c>
      <c r="P3206" s="3" t="e">
        <f t="shared" si="301"/>
        <v>#DIV/0!</v>
      </c>
      <c r="Q3206" s="3" t="s">
        <v>8350</v>
      </c>
      <c r="R3206" s="3" t="s">
        <v>8392</v>
      </c>
      <c r="S3206" s="23">
        <f t="shared" si="302"/>
        <v>42172.686099537037</v>
      </c>
      <c r="T3206" s="23">
        <f t="shared" si="303"/>
        <v>42202.676388888889</v>
      </c>
      <c r="U3206" s="3">
        <f t="shared" si="304"/>
        <v>2015</v>
      </c>
      <c r="V3206" s="25">
        <f t="shared" si="305"/>
        <v>42172.686099537037</v>
      </c>
    </row>
    <row r="3207" spans="1:22" ht="48" x14ac:dyDescent="0.2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3">
        <f t="shared" si="300"/>
        <v>3.41</v>
      </c>
      <c r="P3207" s="3">
        <f t="shared" si="301"/>
        <v>22.75</v>
      </c>
      <c r="Q3207" s="3" t="s">
        <v>8350</v>
      </c>
      <c r="R3207" s="3" t="s">
        <v>8392</v>
      </c>
      <c r="S3207" s="23">
        <f t="shared" si="302"/>
        <v>42095.374675925923</v>
      </c>
      <c r="T3207" s="23">
        <f t="shared" si="303"/>
        <v>42125.374675925923</v>
      </c>
      <c r="U3207" s="3">
        <f t="shared" si="304"/>
        <v>2015</v>
      </c>
      <c r="V3207" s="25">
        <f t="shared" si="305"/>
        <v>42095.374675925923</v>
      </c>
    </row>
    <row r="3208" spans="1:22" ht="48" x14ac:dyDescent="0.2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3">
        <f t="shared" si="300"/>
        <v>0</v>
      </c>
      <c r="P3208" s="3" t="e">
        <f t="shared" si="301"/>
        <v>#DIV/0!</v>
      </c>
      <c r="Q3208" s="3" t="s">
        <v>8350</v>
      </c>
      <c r="R3208" s="3" t="s">
        <v>8392</v>
      </c>
      <c r="S3208" s="23">
        <f t="shared" si="302"/>
        <v>42236.276053240741</v>
      </c>
      <c r="T3208" s="23">
        <f t="shared" si="303"/>
        <v>42266.276053240741</v>
      </c>
      <c r="U3208" s="3">
        <f t="shared" si="304"/>
        <v>2015</v>
      </c>
      <c r="V3208" s="25">
        <f t="shared" si="305"/>
        <v>42236.276053240741</v>
      </c>
    </row>
    <row r="3209" spans="1:22" ht="48" x14ac:dyDescent="0.2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3">
        <f t="shared" si="300"/>
        <v>46.36</v>
      </c>
      <c r="P3209" s="3">
        <f t="shared" si="301"/>
        <v>70.83</v>
      </c>
      <c r="Q3209" s="3" t="s">
        <v>8350</v>
      </c>
      <c r="R3209" s="3" t="s">
        <v>8392</v>
      </c>
      <c r="S3209" s="23">
        <f t="shared" si="302"/>
        <v>42057.277858796297</v>
      </c>
      <c r="T3209" s="23">
        <f t="shared" si="303"/>
        <v>42117.236192129625</v>
      </c>
      <c r="U3209" s="3">
        <f t="shared" si="304"/>
        <v>2015</v>
      </c>
      <c r="V3209" s="25">
        <f t="shared" si="305"/>
        <v>42057.277858796297</v>
      </c>
    </row>
    <row r="3210" spans="1:22" ht="48" x14ac:dyDescent="0.2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3">
        <f t="shared" si="300"/>
        <v>103.5</v>
      </c>
      <c r="P3210" s="3">
        <f t="shared" si="301"/>
        <v>63.11</v>
      </c>
      <c r="Q3210" s="3" t="s">
        <v>8350</v>
      </c>
      <c r="R3210" s="3" t="s">
        <v>8392</v>
      </c>
      <c r="S3210" s="23">
        <f t="shared" si="302"/>
        <v>41827.605057870373</v>
      </c>
      <c r="T3210" s="23">
        <f t="shared" si="303"/>
        <v>41848.605057870373</v>
      </c>
      <c r="U3210" s="3">
        <f t="shared" si="304"/>
        <v>2014</v>
      </c>
      <c r="V3210" s="25">
        <f t="shared" si="305"/>
        <v>41827.605057870373</v>
      </c>
    </row>
    <row r="3211" spans="1:22" ht="48" x14ac:dyDescent="0.2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3">
        <f t="shared" si="300"/>
        <v>119.32</v>
      </c>
      <c r="P3211" s="3">
        <f t="shared" si="301"/>
        <v>50.16</v>
      </c>
      <c r="Q3211" s="3" t="s">
        <v>8350</v>
      </c>
      <c r="R3211" s="3" t="s">
        <v>8351</v>
      </c>
      <c r="S3211" s="23">
        <f t="shared" si="302"/>
        <v>41778.637245370373</v>
      </c>
      <c r="T3211" s="23">
        <f t="shared" si="303"/>
        <v>41810.958333333336</v>
      </c>
      <c r="U3211" s="3">
        <f t="shared" si="304"/>
        <v>2014</v>
      </c>
      <c r="V3211" s="25">
        <f t="shared" si="305"/>
        <v>41778.637245370373</v>
      </c>
    </row>
    <row r="3212" spans="1:22" ht="48" x14ac:dyDescent="0.2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3">
        <f t="shared" si="300"/>
        <v>125.77</v>
      </c>
      <c r="P3212" s="3">
        <f t="shared" si="301"/>
        <v>62.88</v>
      </c>
      <c r="Q3212" s="3" t="s">
        <v>8350</v>
      </c>
      <c r="R3212" s="3" t="s">
        <v>8351</v>
      </c>
      <c r="S3212" s="23">
        <f t="shared" si="302"/>
        <v>41013.936562499999</v>
      </c>
      <c r="T3212" s="23">
        <f t="shared" si="303"/>
        <v>41061.165972222225</v>
      </c>
      <c r="U3212" s="3">
        <f t="shared" si="304"/>
        <v>2012</v>
      </c>
      <c r="V3212" s="25">
        <f t="shared" si="305"/>
        <v>41013.936562499999</v>
      </c>
    </row>
    <row r="3213" spans="1:22" ht="64" x14ac:dyDescent="0.2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3">
        <f t="shared" si="300"/>
        <v>119.74</v>
      </c>
      <c r="P3213" s="3">
        <f t="shared" si="301"/>
        <v>85.53</v>
      </c>
      <c r="Q3213" s="3" t="s">
        <v>8350</v>
      </c>
      <c r="R3213" s="3" t="s">
        <v>8351</v>
      </c>
      <c r="S3213" s="23">
        <f t="shared" si="302"/>
        <v>41834.586574074077</v>
      </c>
      <c r="T3213" s="23">
        <f t="shared" si="303"/>
        <v>41866.083333333336</v>
      </c>
      <c r="U3213" s="3">
        <f t="shared" si="304"/>
        <v>2014</v>
      </c>
      <c r="V3213" s="25">
        <f t="shared" si="305"/>
        <v>41834.586574074077</v>
      </c>
    </row>
    <row r="3214" spans="1:22" ht="32" x14ac:dyDescent="0.2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3">
        <f t="shared" si="300"/>
        <v>126.25</v>
      </c>
      <c r="P3214" s="3">
        <f t="shared" si="301"/>
        <v>53.72</v>
      </c>
      <c r="Q3214" s="3" t="s">
        <v>8350</v>
      </c>
      <c r="R3214" s="3" t="s">
        <v>8351</v>
      </c>
      <c r="S3214" s="23">
        <f t="shared" si="302"/>
        <v>41829.795729166668</v>
      </c>
      <c r="T3214" s="23">
        <f t="shared" si="303"/>
        <v>41859.795729166668</v>
      </c>
      <c r="U3214" s="3">
        <f t="shared" si="304"/>
        <v>2014</v>
      </c>
      <c r="V3214" s="25">
        <f t="shared" si="305"/>
        <v>41829.795729166668</v>
      </c>
    </row>
    <row r="3215" spans="1:22" ht="48" x14ac:dyDescent="0.2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3">
        <f t="shared" si="300"/>
        <v>100.12</v>
      </c>
      <c r="P3215" s="3">
        <f t="shared" si="301"/>
        <v>127.81</v>
      </c>
      <c r="Q3215" s="3" t="s">
        <v>8350</v>
      </c>
      <c r="R3215" s="3" t="s">
        <v>8351</v>
      </c>
      <c r="S3215" s="23">
        <f t="shared" si="302"/>
        <v>42171.763414351852</v>
      </c>
      <c r="T3215" s="23">
        <f t="shared" si="303"/>
        <v>42211.763414351852</v>
      </c>
      <c r="U3215" s="3">
        <f t="shared" si="304"/>
        <v>2015</v>
      </c>
      <c r="V3215" s="25">
        <f t="shared" si="305"/>
        <v>42171.763414351852</v>
      </c>
    </row>
    <row r="3216" spans="1:22" ht="64" x14ac:dyDescent="0.2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3">
        <f t="shared" si="300"/>
        <v>102.13</v>
      </c>
      <c r="P3216" s="3">
        <f t="shared" si="301"/>
        <v>106.57</v>
      </c>
      <c r="Q3216" s="3" t="s">
        <v>8350</v>
      </c>
      <c r="R3216" s="3" t="s">
        <v>8351</v>
      </c>
      <c r="S3216" s="23">
        <f t="shared" si="302"/>
        <v>42337.792511574073</v>
      </c>
      <c r="T3216" s="23">
        <f t="shared" si="303"/>
        <v>42374.996527777781</v>
      </c>
      <c r="U3216" s="3">
        <f t="shared" si="304"/>
        <v>2015</v>
      </c>
      <c r="V3216" s="25">
        <f t="shared" si="305"/>
        <v>42337.792511574073</v>
      </c>
    </row>
    <row r="3217" spans="1:22" ht="64" x14ac:dyDescent="0.2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3">
        <f t="shared" si="300"/>
        <v>100.35</v>
      </c>
      <c r="P3217" s="3">
        <f t="shared" si="301"/>
        <v>262.11</v>
      </c>
      <c r="Q3217" s="3" t="s">
        <v>8350</v>
      </c>
      <c r="R3217" s="3" t="s">
        <v>8351</v>
      </c>
      <c r="S3217" s="23">
        <f t="shared" si="302"/>
        <v>42219.665173611109</v>
      </c>
      <c r="T3217" s="23">
        <f t="shared" si="303"/>
        <v>42257.165972222225</v>
      </c>
      <c r="U3217" s="3">
        <f t="shared" si="304"/>
        <v>2015</v>
      </c>
      <c r="V3217" s="25">
        <f t="shared" si="305"/>
        <v>42219.665173611109</v>
      </c>
    </row>
    <row r="3218" spans="1:22" ht="48" x14ac:dyDescent="0.2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3">
        <f t="shared" si="300"/>
        <v>100.05</v>
      </c>
      <c r="P3218" s="3">
        <f t="shared" si="301"/>
        <v>57.17</v>
      </c>
      <c r="Q3218" s="3" t="s">
        <v>8350</v>
      </c>
      <c r="R3218" s="3" t="s">
        <v>8351</v>
      </c>
      <c r="S3218" s="23">
        <f t="shared" si="302"/>
        <v>42165.462627314817</v>
      </c>
      <c r="T3218" s="23">
        <f t="shared" si="303"/>
        <v>42196.604166666672</v>
      </c>
      <c r="U3218" s="3">
        <f t="shared" si="304"/>
        <v>2015</v>
      </c>
      <c r="V3218" s="25">
        <f t="shared" si="305"/>
        <v>42165.462627314817</v>
      </c>
    </row>
    <row r="3219" spans="1:22" ht="32" x14ac:dyDescent="0.2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3">
        <f t="shared" si="300"/>
        <v>116.02</v>
      </c>
      <c r="P3219" s="3">
        <f t="shared" si="301"/>
        <v>50.2</v>
      </c>
      <c r="Q3219" s="3" t="s">
        <v>8350</v>
      </c>
      <c r="R3219" s="3" t="s">
        <v>8351</v>
      </c>
      <c r="S3219" s="23">
        <f t="shared" si="302"/>
        <v>42648.546111111107</v>
      </c>
      <c r="T3219" s="23">
        <f t="shared" si="303"/>
        <v>42678.546111111107</v>
      </c>
      <c r="U3219" s="3">
        <f t="shared" si="304"/>
        <v>2016</v>
      </c>
      <c r="V3219" s="25">
        <f t="shared" si="305"/>
        <v>42648.546111111107</v>
      </c>
    </row>
    <row r="3220" spans="1:22" ht="48" x14ac:dyDescent="0.2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3">
        <f t="shared" si="300"/>
        <v>102.1</v>
      </c>
      <c r="P3220" s="3">
        <f t="shared" si="301"/>
        <v>66.59</v>
      </c>
      <c r="Q3220" s="3" t="s">
        <v>8350</v>
      </c>
      <c r="R3220" s="3" t="s">
        <v>8351</v>
      </c>
      <c r="S3220" s="23">
        <f t="shared" si="302"/>
        <v>41971.002152777779</v>
      </c>
      <c r="T3220" s="23">
        <f t="shared" si="303"/>
        <v>42004</v>
      </c>
      <c r="U3220" s="3">
        <f t="shared" si="304"/>
        <v>2014</v>
      </c>
      <c r="V3220" s="25">
        <f t="shared" si="305"/>
        <v>41971.002152777779</v>
      </c>
    </row>
    <row r="3221" spans="1:22" ht="48" x14ac:dyDescent="0.2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3">
        <f t="shared" si="300"/>
        <v>100.11</v>
      </c>
      <c r="P3221" s="3">
        <f t="shared" si="301"/>
        <v>168.25</v>
      </c>
      <c r="Q3221" s="3" t="s">
        <v>8350</v>
      </c>
      <c r="R3221" s="3" t="s">
        <v>8351</v>
      </c>
      <c r="S3221" s="23">
        <f t="shared" si="302"/>
        <v>42050.983182870375</v>
      </c>
      <c r="T3221" s="23">
        <f t="shared" si="303"/>
        <v>42085.941516203704</v>
      </c>
      <c r="U3221" s="3">
        <f t="shared" si="304"/>
        <v>2015</v>
      </c>
      <c r="V3221" s="25">
        <f t="shared" si="305"/>
        <v>42050.983182870375</v>
      </c>
    </row>
    <row r="3222" spans="1:22" ht="32" x14ac:dyDescent="0.2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3">
        <f t="shared" si="300"/>
        <v>100.84</v>
      </c>
      <c r="P3222" s="3">
        <f t="shared" si="301"/>
        <v>256.37</v>
      </c>
      <c r="Q3222" s="3" t="s">
        <v>8350</v>
      </c>
      <c r="R3222" s="3" t="s">
        <v>8351</v>
      </c>
      <c r="S3222" s="23">
        <f t="shared" si="302"/>
        <v>42772.833379629628</v>
      </c>
      <c r="T3222" s="23">
        <f t="shared" si="303"/>
        <v>42806.875</v>
      </c>
      <c r="U3222" s="3">
        <f t="shared" si="304"/>
        <v>2017</v>
      </c>
      <c r="V3222" s="25">
        <f t="shared" si="305"/>
        <v>42772.833379629628</v>
      </c>
    </row>
    <row r="3223" spans="1:22" ht="64" x14ac:dyDescent="0.2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3">
        <f t="shared" si="300"/>
        <v>103.43</v>
      </c>
      <c r="P3223" s="3">
        <f t="shared" si="301"/>
        <v>36.61</v>
      </c>
      <c r="Q3223" s="3" t="s">
        <v>8350</v>
      </c>
      <c r="R3223" s="3" t="s">
        <v>8351</v>
      </c>
      <c r="S3223" s="23">
        <f t="shared" si="302"/>
        <v>42155.696793981479</v>
      </c>
      <c r="T3223" s="23">
        <f t="shared" si="303"/>
        <v>42190.696793981479</v>
      </c>
      <c r="U3223" s="3">
        <f t="shared" si="304"/>
        <v>2015</v>
      </c>
      <c r="V3223" s="25">
        <f t="shared" si="305"/>
        <v>42155.696793981479</v>
      </c>
    </row>
    <row r="3224" spans="1:22" ht="48" x14ac:dyDescent="0.2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3">
        <f t="shared" si="300"/>
        <v>124.8</v>
      </c>
      <c r="P3224" s="3">
        <f t="shared" si="301"/>
        <v>37.14</v>
      </c>
      <c r="Q3224" s="3" t="s">
        <v>8350</v>
      </c>
      <c r="R3224" s="3" t="s">
        <v>8351</v>
      </c>
      <c r="S3224" s="23">
        <f t="shared" si="302"/>
        <v>42270.582141203704</v>
      </c>
      <c r="T3224" s="23">
        <f t="shared" si="303"/>
        <v>42301.895138888889</v>
      </c>
      <c r="U3224" s="3">
        <f t="shared" si="304"/>
        <v>2015</v>
      </c>
      <c r="V3224" s="25">
        <f t="shared" si="305"/>
        <v>42270.582141203704</v>
      </c>
    </row>
    <row r="3225" spans="1:22" ht="32" x14ac:dyDescent="0.2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3">
        <f t="shared" si="300"/>
        <v>109.52</v>
      </c>
      <c r="P3225" s="3">
        <f t="shared" si="301"/>
        <v>45.88</v>
      </c>
      <c r="Q3225" s="3" t="s">
        <v>8350</v>
      </c>
      <c r="R3225" s="3" t="s">
        <v>8351</v>
      </c>
      <c r="S3225" s="23">
        <f t="shared" si="302"/>
        <v>42206.835370370376</v>
      </c>
      <c r="T3225" s="23">
        <f t="shared" si="303"/>
        <v>42236.835370370376</v>
      </c>
      <c r="U3225" s="3">
        <f t="shared" si="304"/>
        <v>2015</v>
      </c>
      <c r="V3225" s="25">
        <f t="shared" si="305"/>
        <v>42206.835370370376</v>
      </c>
    </row>
    <row r="3226" spans="1:22" ht="64" x14ac:dyDescent="0.2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3">
        <f t="shared" si="300"/>
        <v>102.03</v>
      </c>
      <c r="P3226" s="3">
        <f t="shared" si="301"/>
        <v>141.71</v>
      </c>
      <c r="Q3226" s="3" t="s">
        <v>8350</v>
      </c>
      <c r="R3226" s="3" t="s">
        <v>8351</v>
      </c>
      <c r="S3226" s="23">
        <f t="shared" si="302"/>
        <v>42697.850844907407</v>
      </c>
      <c r="T3226" s="23">
        <f t="shared" si="303"/>
        <v>42745.208333333328</v>
      </c>
      <c r="U3226" s="3">
        <f t="shared" si="304"/>
        <v>2016</v>
      </c>
      <c r="V3226" s="25">
        <f t="shared" si="305"/>
        <v>42697.850844907407</v>
      </c>
    </row>
    <row r="3227" spans="1:22" ht="48" x14ac:dyDescent="0.2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3">
        <f t="shared" si="300"/>
        <v>102.35</v>
      </c>
      <c r="P3227" s="3">
        <f t="shared" si="301"/>
        <v>52.49</v>
      </c>
      <c r="Q3227" s="3" t="s">
        <v>8350</v>
      </c>
      <c r="R3227" s="3" t="s">
        <v>8351</v>
      </c>
      <c r="S3227" s="23">
        <f t="shared" si="302"/>
        <v>42503.559467592597</v>
      </c>
      <c r="T3227" s="23">
        <f t="shared" si="303"/>
        <v>42524.875</v>
      </c>
      <c r="U3227" s="3">
        <f t="shared" si="304"/>
        <v>2016</v>
      </c>
      <c r="V3227" s="25">
        <f t="shared" si="305"/>
        <v>42503.559467592597</v>
      </c>
    </row>
    <row r="3228" spans="1:22" ht="48" x14ac:dyDescent="0.2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3">
        <f t="shared" si="300"/>
        <v>104.17</v>
      </c>
      <c r="P3228" s="3">
        <f t="shared" si="301"/>
        <v>59.52</v>
      </c>
      <c r="Q3228" s="3" t="s">
        <v>8350</v>
      </c>
      <c r="R3228" s="3" t="s">
        <v>8351</v>
      </c>
      <c r="S3228" s="23">
        <f t="shared" si="302"/>
        <v>42277.583472222221</v>
      </c>
      <c r="T3228" s="23">
        <f t="shared" si="303"/>
        <v>42307.583472222221</v>
      </c>
      <c r="U3228" s="3">
        <f t="shared" si="304"/>
        <v>2015</v>
      </c>
      <c r="V3228" s="25">
        <f t="shared" si="305"/>
        <v>42277.583472222221</v>
      </c>
    </row>
    <row r="3229" spans="1:22" ht="48" x14ac:dyDescent="0.2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3">
        <f t="shared" si="300"/>
        <v>125</v>
      </c>
      <c r="P3229" s="3">
        <f t="shared" si="301"/>
        <v>50</v>
      </c>
      <c r="Q3229" s="3" t="s">
        <v>8350</v>
      </c>
      <c r="R3229" s="3" t="s">
        <v>8351</v>
      </c>
      <c r="S3229" s="23">
        <f t="shared" si="302"/>
        <v>42722.882361111115</v>
      </c>
      <c r="T3229" s="23">
        <f t="shared" si="303"/>
        <v>42752.882361111115</v>
      </c>
      <c r="U3229" s="3">
        <f t="shared" si="304"/>
        <v>2016</v>
      </c>
      <c r="V3229" s="25">
        <f t="shared" si="305"/>
        <v>42722.882361111115</v>
      </c>
    </row>
    <row r="3230" spans="1:22" ht="32" x14ac:dyDescent="0.2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3">
        <f t="shared" si="300"/>
        <v>102.34</v>
      </c>
      <c r="P3230" s="3">
        <f t="shared" si="301"/>
        <v>193.62</v>
      </c>
      <c r="Q3230" s="3" t="s">
        <v>8350</v>
      </c>
      <c r="R3230" s="3" t="s">
        <v>8351</v>
      </c>
      <c r="S3230" s="23">
        <f t="shared" si="302"/>
        <v>42323.70930555556</v>
      </c>
      <c r="T3230" s="23">
        <f t="shared" si="303"/>
        <v>42355.207638888889</v>
      </c>
      <c r="U3230" s="3">
        <f t="shared" si="304"/>
        <v>2015</v>
      </c>
      <c r="V3230" s="25">
        <f t="shared" si="305"/>
        <v>42323.70930555556</v>
      </c>
    </row>
    <row r="3231" spans="1:22" ht="48" x14ac:dyDescent="0.2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3">
        <f t="shared" si="300"/>
        <v>107.87</v>
      </c>
      <c r="P3231" s="3">
        <f t="shared" si="301"/>
        <v>106.8</v>
      </c>
      <c r="Q3231" s="3" t="s">
        <v>8350</v>
      </c>
      <c r="R3231" s="3" t="s">
        <v>8351</v>
      </c>
      <c r="S3231" s="23">
        <f t="shared" si="302"/>
        <v>41933.291643518518</v>
      </c>
      <c r="T3231" s="23">
        <f t="shared" si="303"/>
        <v>41963.333310185189</v>
      </c>
      <c r="U3231" s="3">
        <f t="shared" si="304"/>
        <v>2014</v>
      </c>
      <c r="V3231" s="25">
        <f t="shared" si="305"/>
        <v>41933.291643518518</v>
      </c>
    </row>
    <row r="3232" spans="1:22" ht="64" x14ac:dyDescent="0.2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3">
        <f t="shared" si="300"/>
        <v>109.88</v>
      </c>
      <c r="P3232" s="3">
        <f t="shared" si="301"/>
        <v>77.22</v>
      </c>
      <c r="Q3232" s="3" t="s">
        <v>8350</v>
      </c>
      <c r="R3232" s="3" t="s">
        <v>8351</v>
      </c>
      <c r="S3232" s="23">
        <f t="shared" si="302"/>
        <v>41898.168125000004</v>
      </c>
      <c r="T3232" s="23">
        <f t="shared" si="303"/>
        <v>41913.165972222225</v>
      </c>
      <c r="U3232" s="3">
        <f t="shared" si="304"/>
        <v>2014</v>
      </c>
      <c r="V3232" s="25">
        <f t="shared" si="305"/>
        <v>41898.168125000004</v>
      </c>
    </row>
    <row r="3233" spans="1:22" ht="48" x14ac:dyDescent="0.2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3">
        <f t="shared" si="300"/>
        <v>161</v>
      </c>
      <c r="P3233" s="3">
        <f t="shared" si="301"/>
        <v>57.5</v>
      </c>
      <c r="Q3233" s="3" t="s">
        <v>8350</v>
      </c>
      <c r="R3233" s="3" t="s">
        <v>8351</v>
      </c>
      <c r="S3233" s="23">
        <f t="shared" si="302"/>
        <v>42446.943831018521</v>
      </c>
      <c r="T3233" s="23">
        <f t="shared" si="303"/>
        <v>42476.943831018521</v>
      </c>
      <c r="U3233" s="3">
        <f t="shared" si="304"/>
        <v>2016</v>
      </c>
      <c r="V3233" s="25">
        <f t="shared" si="305"/>
        <v>42446.943831018521</v>
      </c>
    </row>
    <row r="3234" spans="1:22" ht="48" x14ac:dyDescent="0.2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3">
        <f t="shared" si="300"/>
        <v>131.19999999999999</v>
      </c>
      <c r="P3234" s="3">
        <f t="shared" si="301"/>
        <v>50.46</v>
      </c>
      <c r="Q3234" s="3" t="s">
        <v>8350</v>
      </c>
      <c r="R3234" s="3" t="s">
        <v>8351</v>
      </c>
      <c r="S3234" s="23">
        <f t="shared" si="302"/>
        <v>42463.81385416667</v>
      </c>
      <c r="T3234" s="23">
        <f t="shared" si="303"/>
        <v>42494.165972222225</v>
      </c>
      <c r="U3234" s="3">
        <f t="shared" si="304"/>
        <v>2016</v>
      </c>
      <c r="V3234" s="25">
        <f t="shared" si="305"/>
        <v>42463.81385416667</v>
      </c>
    </row>
    <row r="3235" spans="1:22" ht="48" x14ac:dyDescent="0.2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3">
        <f t="shared" si="300"/>
        <v>118.8</v>
      </c>
      <c r="P3235" s="3">
        <f t="shared" si="301"/>
        <v>97.38</v>
      </c>
      <c r="Q3235" s="3" t="s">
        <v>8350</v>
      </c>
      <c r="R3235" s="3" t="s">
        <v>8351</v>
      </c>
      <c r="S3235" s="23">
        <f t="shared" si="302"/>
        <v>42766.805034722223</v>
      </c>
      <c r="T3235" s="23">
        <f t="shared" si="303"/>
        <v>42796.805034722223</v>
      </c>
      <c r="U3235" s="3">
        <f t="shared" si="304"/>
        <v>2017</v>
      </c>
      <c r="V3235" s="25">
        <f t="shared" si="305"/>
        <v>42766.805034722223</v>
      </c>
    </row>
    <row r="3236" spans="1:22" ht="48" x14ac:dyDescent="0.2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3">
        <f t="shared" si="300"/>
        <v>100.39</v>
      </c>
      <c r="P3236" s="3">
        <f t="shared" si="301"/>
        <v>34.92</v>
      </c>
      <c r="Q3236" s="3" t="s">
        <v>8350</v>
      </c>
      <c r="R3236" s="3" t="s">
        <v>8351</v>
      </c>
      <c r="S3236" s="23">
        <f t="shared" si="302"/>
        <v>42734.789444444439</v>
      </c>
      <c r="T3236" s="23">
        <f t="shared" si="303"/>
        <v>42767.979861111111</v>
      </c>
      <c r="U3236" s="3">
        <f t="shared" si="304"/>
        <v>2016</v>
      </c>
      <c r="V3236" s="25">
        <f t="shared" si="305"/>
        <v>42734.789444444439</v>
      </c>
    </row>
    <row r="3237" spans="1:22" ht="64" x14ac:dyDescent="0.2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3">
        <f t="shared" si="300"/>
        <v>103.21</v>
      </c>
      <c r="P3237" s="3">
        <f t="shared" si="301"/>
        <v>85.53</v>
      </c>
      <c r="Q3237" s="3" t="s">
        <v>8350</v>
      </c>
      <c r="R3237" s="3" t="s">
        <v>8351</v>
      </c>
      <c r="S3237" s="23">
        <f t="shared" si="302"/>
        <v>42522.347812499997</v>
      </c>
      <c r="T3237" s="23">
        <f t="shared" si="303"/>
        <v>42552.347812499997</v>
      </c>
      <c r="U3237" s="3">
        <f t="shared" si="304"/>
        <v>2016</v>
      </c>
      <c r="V3237" s="25">
        <f t="shared" si="305"/>
        <v>42522.347812499997</v>
      </c>
    </row>
    <row r="3238" spans="1:22" ht="64" x14ac:dyDescent="0.2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3">
        <f t="shared" si="300"/>
        <v>100.6</v>
      </c>
      <c r="P3238" s="3">
        <f t="shared" si="301"/>
        <v>182.91</v>
      </c>
      <c r="Q3238" s="3" t="s">
        <v>8350</v>
      </c>
      <c r="R3238" s="3" t="s">
        <v>8351</v>
      </c>
      <c r="S3238" s="23">
        <f t="shared" si="302"/>
        <v>42702.917048611111</v>
      </c>
      <c r="T3238" s="23">
        <f t="shared" si="303"/>
        <v>42732.917048611111</v>
      </c>
      <c r="U3238" s="3">
        <f t="shared" si="304"/>
        <v>2016</v>
      </c>
      <c r="V3238" s="25">
        <f t="shared" si="305"/>
        <v>42702.917048611111</v>
      </c>
    </row>
    <row r="3239" spans="1:22" ht="32" x14ac:dyDescent="0.2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3">
        <f t="shared" si="300"/>
        <v>100.79</v>
      </c>
      <c r="P3239" s="3">
        <f t="shared" si="301"/>
        <v>131.13999999999999</v>
      </c>
      <c r="Q3239" s="3" t="s">
        <v>8350</v>
      </c>
      <c r="R3239" s="3" t="s">
        <v>8351</v>
      </c>
      <c r="S3239" s="23">
        <f t="shared" si="302"/>
        <v>42252.474351851852</v>
      </c>
      <c r="T3239" s="23">
        <f t="shared" si="303"/>
        <v>42276.165972222225</v>
      </c>
      <c r="U3239" s="3">
        <f t="shared" si="304"/>
        <v>2015</v>
      </c>
      <c r="V3239" s="25">
        <f t="shared" si="305"/>
        <v>42252.474351851852</v>
      </c>
    </row>
    <row r="3240" spans="1:22" ht="64" x14ac:dyDescent="0.2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3">
        <f t="shared" si="300"/>
        <v>112.32</v>
      </c>
      <c r="P3240" s="3">
        <f t="shared" si="301"/>
        <v>39.81</v>
      </c>
      <c r="Q3240" s="3" t="s">
        <v>8350</v>
      </c>
      <c r="R3240" s="3" t="s">
        <v>8351</v>
      </c>
      <c r="S3240" s="23">
        <f t="shared" si="302"/>
        <v>42156.510393518518</v>
      </c>
      <c r="T3240" s="23">
        <f t="shared" si="303"/>
        <v>42186.510393518518</v>
      </c>
      <c r="U3240" s="3">
        <f t="shared" si="304"/>
        <v>2015</v>
      </c>
      <c r="V3240" s="25">
        <f t="shared" si="305"/>
        <v>42156.510393518518</v>
      </c>
    </row>
    <row r="3241" spans="1:22" ht="64" x14ac:dyDescent="0.2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3">
        <f t="shared" si="300"/>
        <v>105.92</v>
      </c>
      <c r="P3241" s="3">
        <f t="shared" si="301"/>
        <v>59.7</v>
      </c>
      <c r="Q3241" s="3" t="s">
        <v>8350</v>
      </c>
      <c r="R3241" s="3" t="s">
        <v>8351</v>
      </c>
      <c r="S3241" s="23">
        <f t="shared" si="302"/>
        <v>42278.089039351849</v>
      </c>
      <c r="T3241" s="23">
        <f t="shared" si="303"/>
        <v>42302.999305555553</v>
      </c>
      <c r="U3241" s="3">
        <f t="shared" si="304"/>
        <v>2015</v>
      </c>
      <c r="V3241" s="25">
        <f t="shared" si="305"/>
        <v>42278.089039351849</v>
      </c>
    </row>
    <row r="3242" spans="1:22" ht="64" x14ac:dyDescent="0.2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3">
        <f t="shared" si="300"/>
        <v>100.57</v>
      </c>
      <c r="P3242" s="3">
        <f t="shared" si="301"/>
        <v>88.74</v>
      </c>
      <c r="Q3242" s="3" t="s">
        <v>8350</v>
      </c>
      <c r="R3242" s="3" t="s">
        <v>8351</v>
      </c>
      <c r="S3242" s="23">
        <f t="shared" si="302"/>
        <v>42754.693842592591</v>
      </c>
      <c r="T3242" s="23">
        <f t="shared" si="303"/>
        <v>42782.958333333328</v>
      </c>
      <c r="U3242" s="3">
        <f t="shared" si="304"/>
        <v>2017</v>
      </c>
      <c r="V3242" s="25">
        <f t="shared" si="305"/>
        <v>42754.693842592591</v>
      </c>
    </row>
    <row r="3243" spans="1:22" ht="64" x14ac:dyDescent="0.2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3">
        <f t="shared" si="300"/>
        <v>115.31</v>
      </c>
      <c r="P3243" s="3">
        <f t="shared" si="301"/>
        <v>58.69</v>
      </c>
      <c r="Q3243" s="3" t="s">
        <v>8350</v>
      </c>
      <c r="R3243" s="3" t="s">
        <v>8351</v>
      </c>
      <c r="S3243" s="23">
        <f t="shared" si="302"/>
        <v>41893.324884259258</v>
      </c>
      <c r="T3243" s="23">
        <f t="shared" si="303"/>
        <v>41926.290972222225</v>
      </c>
      <c r="U3243" s="3">
        <f t="shared" si="304"/>
        <v>2014</v>
      </c>
      <c r="V3243" s="25">
        <f t="shared" si="305"/>
        <v>41893.324884259258</v>
      </c>
    </row>
    <row r="3244" spans="1:22" ht="48" x14ac:dyDescent="0.2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3">
        <f t="shared" si="300"/>
        <v>127.3</v>
      </c>
      <c r="P3244" s="3">
        <f t="shared" si="301"/>
        <v>69.569999999999993</v>
      </c>
      <c r="Q3244" s="3" t="s">
        <v>8350</v>
      </c>
      <c r="R3244" s="3" t="s">
        <v>8351</v>
      </c>
      <c r="S3244" s="23">
        <f t="shared" si="302"/>
        <v>41871.755694444444</v>
      </c>
      <c r="T3244" s="23">
        <f t="shared" si="303"/>
        <v>41901.755694444444</v>
      </c>
      <c r="U3244" s="3">
        <f t="shared" si="304"/>
        <v>2014</v>
      </c>
      <c r="V3244" s="25">
        <f t="shared" si="305"/>
        <v>41871.755694444444</v>
      </c>
    </row>
    <row r="3245" spans="1:22" ht="48" x14ac:dyDescent="0.2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3">
        <f t="shared" si="300"/>
        <v>102.84</v>
      </c>
      <c r="P3245" s="3">
        <f t="shared" si="301"/>
        <v>115.87</v>
      </c>
      <c r="Q3245" s="3" t="s">
        <v>8350</v>
      </c>
      <c r="R3245" s="3" t="s">
        <v>8351</v>
      </c>
      <c r="S3245" s="23">
        <f t="shared" si="302"/>
        <v>42262.096782407403</v>
      </c>
      <c r="T3245" s="23">
        <f t="shared" si="303"/>
        <v>42286</v>
      </c>
      <c r="U3245" s="3">
        <f t="shared" si="304"/>
        <v>2015</v>
      </c>
      <c r="V3245" s="25">
        <f t="shared" si="305"/>
        <v>42262.096782407403</v>
      </c>
    </row>
    <row r="3246" spans="1:22" ht="48" x14ac:dyDescent="0.2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3">
        <f t="shared" si="300"/>
        <v>102.94</v>
      </c>
      <c r="P3246" s="3">
        <f t="shared" si="301"/>
        <v>23.87</v>
      </c>
      <c r="Q3246" s="3" t="s">
        <v>8350</v>
      </c>
      <c r="R3246" s="3" t="s">
        <v>8351</v>
      </c>
      <c r="S3246" s="23">
        <f t="shared" si="302"/>
        <v>42675.694236111114</v>
      </c>
      <c r="T3246" s="23">
        <f t="shared" si="303"/>
        <v>42705.735902777778</v>
      </c>
      <c r="U3246" s="3">
        <f t="shared" si="304"/>
        <v>2016</v>
      </c>
      <c r="V3246" s="25">
        <f t="shared" si="305"/>
        <v>42675.694236111114</v>
      </c>
    </row>
    <row r="3247" spans="1:22" ht="48" x14ac:dyDescent="0.2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3">
        <f t="shared" si="300"/>
        <v>104.3</v>
      </c>
      <c r="P3247" s="3">
        <f t="shared" si="301"/>
        <v>81.13</v>
      </c>
      <c r="Q3247" s="3" t="s">
        <v>8350</v>
      </c>
      <c r="R3247" s="3" t="s">
        <v>8351</v>
      </c>
      <c r="S3247" s="23">
        <f t="shared" si="302"/>
        <v>42135.60020833333</v>
      </c>
      <c r="T3247" s="23">
        <f t="shared" si="303"/>
        <v>42167.083333333328</v>
      </c>
      <c r="U3247" s="3">
        <f t="shared" si="304"/>
        <v>2015</v>
      </c>
      <c r="V3247" s="25">
        <f t="shared" si="305"/>
        <v>42135.60020833333</v>
      </c>
    </row>
    <row r="3248" spans="1:22" ht="48" x14ac:dyDescent="0.2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3">
        <f t="shared" si="300"/>
        <v>111.22</v>
      </c>
      <c r="P3248" s="3">
        <f t="shared" si="301"/>
        <v>57.63</v>
      </c>
      <c r="Q3248" s="3" t="s">
        <v>8350</v>
      </c>
      <c r="R3248" s="3" t="s">
        <v>8351</v>
      </c>
      <c r="S3248" s="23">
        <f t="shared" si="302"/>
        <v>42230.472222222219</v>
      </c>
      <c r="T3248" s="23">
        <f t="shared" si="303"/>
        <v>42259.165972222225</v>
      </c>
      <c r="U3248" s="3">
        <f t="shared" si="304"/>
        <v>2015</v>
      </c>
      <c r="V3248" s="25">
        <f t="shared" si="305"/>
        <v>42230.472222222219</v>
      </c>
    </row>
    <row r="3249" spans="1:22" ht="48" x14ac:dyDescent="0.2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3">
        <f t="shared" si="300"/>
        <v>105.86</v>
      </c>
      <c r="P3249" s="3">
        <f t="shared" si="301"/>
        <v>46.43</v>
      </c>
      <c r="Q3249" s="3" t="s">
        <v>8350</v>
      </c>
      <c r="R3249" s="3" t="s">
        <v>8351</v>
      </c>
      <c r="S3249" s="23">
        <f t="shared" si="302"/>
        <v>42167.434166666666</v>
      </c>
      <c r="T3249" s="23">
        <f t="shared" si="303"/>
        <v>42197.434166666666</v>
      </c>
      <c r="U3249" s="3">
        <f t="shared" si="304"/>
        <v>2015</v>
      </c>
      <c r="V3249" s="25">
        <f t="shared" si="305"/>
        <v>42167.434166666666</v>
      </c>
    </row>
    <row r="3250" spans="1:22" ht="32" x14ac:dyDescent="0.2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3">
        <f t="shared" si="300"/>
        <v>100.79</v>
      </c>
      <c r="P3250" s="3">
        <f t="shared" si="301"/>
        <v>60.48</v>
      </c>
      <c r="Q3250" s="3" t="s">
        <v>8350</v>
      </c>
      <c r="R3250" s="3" t="s">
        <v>8351</v>
      </c>
      <c r="S3250" s="23">
        <f t="shared" si="302"/>
        <v>42068.888391203705</v>
      </c>
      <c r="T3250" s="23">
        <f t="shared" si="303"/>
        <v>42098.846724537041</v>
      </c>
      <c r="U3250" s="3">
        <f t="shared" si="304"/>
        <v>2015</v>
      </c>
      <c r="V3250" s="25">
        <f t="shared" si="305"/>
        <v>42068.888391203705</v>
      </c>
    </row>
    <row r="3251" spans="1:22" ht="48" x14ac:dyDescent="0.2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3">
        <f t="shared" si="300"/>
        <v>104.93</v>
      </c>
      <c r="P3251" s="3">
        <f t="shared" si="301"/>
        <v>65.58</v>
      </c>
      <c r="Q3251" s="3" t="s">
        <v>8350</v>
      </c>
      <c r="R3251" s="3" t="s">
        <v>8351</v>
      </c>
      <c r="S3251" s="23">
        <f t="shared" si="302"/>
        <v>42145.746689814812</v>
      </c>
      <c r="T3251" s="23">
        <f t="shared" si="303"/>
        <v>42175.746689814812</v>
      </c>
      <c r="U3251" s="3">
        <f t="shared" si="304"/>
        <v>2015</v>
      </c>
      <c r="V3251" s="25">
        <f t="shared" si="305"/>
        <v>42145.746689814812</v>
      </c>
    </row>
    <row r="3252" spans="1:22" ht="64" x14ac:dyDescent="0.2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3">
        <f t="shared" si="300"/>
        <v>101.55</v>
      </c>
      <c r="P3252" s="3">
        <f t="shared" si="301"/>
        <v>119.19</v>
      </c>
      <c r="Q3252" s="3" t="s">
        <v>8350</v>
      </c>
      <c r="R3252" s="3" t="s">
        <v>8351</v>
      </c>
      <c r="S3252" s="23">
        <f t="shared" si="302"/>
        <v>41918.742175925923</v>
      </c>
      <c r="T3252" s="23">
        <f t="shared" si="303"/>
        <v>41948.783842592595</v>
      </c>
      <c r="U3252" s="3">
        <f t="shared" si="304"/>
        <v>2014</v>
      </c>
      <c r="V3252" s="25">
        <f t="shared" si="305"/>
        <v>41918.742175925923</v>
      </c>
    </row>
    <row r="3253" spans="1:22" ht="48" x14ac:dyDescent="0.2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3">
        <f t="shared" si="300"/>
        <v>110.73</v>
      </c>
      <c r="P3253" s="3">
        <f t="shared" si="301"/>
        <v>83.05</v>
      </c>
      <c r="Q3253" s="3" t="s">
        <v>8350</v>
      </c>
      <c r="R3253" s="3" t="s">
        <v>8351</v>
      </c>
      <c r="S3253" s="23">
        <f t="shared" si="302"/>
        <v>42146.731087962966</v>
      </c>
      <c r="T3253" s="23">
        <f t="shared" si="303"/>
        <v>42176.731087962966</v>
      </c>
      <c r="U3253" s="3">
        <f t="shared" si="304"/>
        <v>2015</v>
      </c>
      <c r="V3253" s="25">
        <f t="shared" si="305"/>
        <v>42146.731087962966</v>
      </c>
    </row>
    <row r="3254" spans="1:22" ht="48" x14ac:dyDescent="0.2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3">
        <f t="shared" si="300"/>
        <v>127.82</v>
      </c>
      <c r="P3254" s="3">
        <f t="shared" si="301"/>
        <v>57.52</v>
      </c>
      <c r="Q3254" s="3" t="s">
        <v>8350</v>
      </c>
      <c r="R3254" s="3" t="s">
        <v>8351</v>
      </c>
      <c r="S3254" s="23">
        <f t="shared" si="302"/>
        <v>42590.472685185188</v>
      </c>
      <c r="T3254" s="23">
        <f t="shared" si="303"/>
        <v>42620.472685185188</v>
      </c>
      <c r="U3254" s="3">
        <f t="shared" si="304"/>
        <v>2016</v>
      </c>
      <c r="V3254" s="25">
        <f t="shared" si="305"/>
        <v>42590.472685185188</v>
      </c>
    </row>
    <row r="3255" spans="1:22" ht="48" x14ac:dyDescent="0.2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3">
        <f t="shared" si="300"/>
        <v>101.83</v>
      </c>
      <c r="P3255" s="3">
        <f t="shared" si="301"/>
        <v>177.09</v>
      </c>
      <c r="Q3255" s="3" t="s">
        <v>8350</v>
      </c>
      <c r="R3255" s="3" t="s">
        <v>8351</v>
      </c>
      <c r="S3255" s="23">
        <f t="shared" si="302"/>
        <v>42602.576712962968</v>
      </c>
      <c r="T3255" s="23">
        <f t="shared" si="303"/>
        <v>42621.15625</v>
      </c>
      <c r="U3255" s="3">
        <f t="shared" si="304"/>
        <v>2016</v>
      </c>
      <c r="V3255" s="25">
        <f t="shared" si="305"/>
        <v>42602.576712962968</v>
      </c>
    </row>
    <row r="3256" spans="1:22" ht="48" x14ac:dyDescent="0.2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3">
        <f t="shared" si="300"/>
        <v>101.26</v>
      </c>
      <c r="P3256" s="3">
        <f t="shared" si="301"/>
        <v>70.77</v>
      </c>
      <c r="Q3256" s="3" t="s">
        <v>8350</v>
      </c>
      <c r="R3256" s="3" t="s">
        <v>8351</v>
      </c>
      <c r="S3256" s="23">
        <f t="shared" si="302"/>
        <v>42059.085752314815</v>
      </c>
      <c r="T3256" s="23">
        <f t="shared" si="303"/>
        <v>42089.044085648144</v>
      </c>
      <c r="U3256" s="3">
        <f t="shared" si="304"/>
        <v>2015</v>
      </c>
      <c r="V3256" s="25">
        <f t="shared" si="305"/>
        <v>42059.085752314815</v>
      </c>
    </row>
    <row r="3257" spans="1:22" ht="64" x14ac:dyDescent="0.2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3">
        <f t="shared" si="300"/>
        <v>175</v>
      </c>
      <c r="P3257" s="3">
        <f t="shared" si="301"/>
        <v>29.17</v>
      </c>
      <c r="Q3257" s="3" t="s">
        <v>8350</v>
      </c>
      <c r="R3257" s="3" t="s">
        <v>8351</v>
      </c>
      <c r="S3257" s="23">
        <f t="shared" si="302"/>
        <v>41889.768229166664</v>
      </c>
      <c r="T3257" s="23">
        <f t="shared" si="303"/>
        <v>41919.768229166664</v>
      </c>
      <c r="U3257" s="3">
        <f t="shared" si="304"/>
        <v>2014</v>
      </c>
      <c r="V3257" s="25">
        <f t="shared" si="305"/>
        <v>41889.768229166664</v>
      </c>
    </row>
    <row r="3258" spans="1:22" ht="48" x14ac:dyDescent="0.2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3">
        <f t="shared" si="300"/>
        <v>128.06</v>
      </c>
      <c r="P3258" s="3">
        <f t="shared" si="301"/>
        <v>72.760000000000005</v>
      </c>
      <c r="Q3258" s="3" t="s">
        <v>8350</v>
      </c>
      <c r="R3258" s="3" t="s">
        <v>8351</v>
      </c>
      <c r="S3258" s="23">
        <f t="shared" si="302"/>
        <v>42144.573807870373</v>
      </c>
      <c r="T3258" s="23">
        <f t="shared" si="303"/>
        <v>42166.165972222225</v>
      </c>
      <c r="U3258" s="3">
        <f t="shared" si="304"/>
        <v>2015</v>
      </c>
      <c r="V3258" s="25">
        <f t="shared" si="305"/>
        <v>42144.573807870373</v>
      </c>
    </row>
    <row r="3259" spans="1:22" ht="64" x14ac:dyDescent="0.2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3">
        <f t="shared" si="300"/>
        <v>106.3</v>
      </c>
      <c r="P3259" s="3">
        <f t="shared" si="301"/>
        <v>51.85</v>
      </c>
      <c r="Q3259" s="3" t="s">
        <v>8350</v>
      </c>
      <c r="R3259" s="3" t="s">
        <v>8351</v>
      </c>
      <c r="S3259" s="23">
        <f t="shared" si="302"/>
        <v>42758.559629629628</v>
      </c>
      <c r="T3259" s="23">
        <f t="shared" si="303"/>
        <v>42788.559629629628</v>
      </c>
      <c r="U3259" s="3">
        <f t="shared" si="304"/>
        <v>2017</v>
      </c>
      <c r="V3259" s="25">
        <f t="shared" si="305"/>
        <v>42758.559629629628</v>
      </c>
    </row>
    <row r="3260" spans="1:22" ht="48" x14ac:dyDescent="0.2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3">
        <f t="shared" si="300"/>
        <v>105.21</v>
      </c>
      <c r="P3260" s="3">
        <f t="shared" si="301"/>
        <v>98.2</v>
      </c>
      <c r="Q3260" s="3" t="s">
        <v>8350</v>
      </c>
      <c r="R3260" s="3" t="s">
        <v>8351</v>
      </c>
      <c r="S3260" s="23">
        <f t="shared" si="302"/>
        <v>41982.887280092589</v>
      </c>
      <c r="T3260" s="23">
        <f t="shared" si="303"/>
        <v>42012.887280092589</v>
      </c>
      <c r="U3260" s="3">
        <f t="shared" si="304"/>
        <v>2014</v>
      </c>
      <c r="V3260" s="25">
        <f t="shared" si="305"/>
        <v>41982.887280092589</v>
      </c>
    </row>
    <row r="3261" spans="1:22" ht="48" x14ac:dyDescent="0.2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3">
        <f t="shared" si="300"/>
        <v>106.17</v>
      </c>
      <c r="P3261" s="3">
        <f t="shared" si="301"/>
        <v>251.74</v>
      </c>
      <c r="Q3261" s="3" t="s">
        <v>8350</v>
      </c>
      <c r="R3261" s="3" t="s">
        <v>8351</v>
      </c>
      <c r="S3261" s="23">
        <f t="shared" si="302"/>
        <v>42614.760937500003</v>
      </c>
      <c r="T3261" s="23">
        <f t="shared" si="303"/>
        <v>42644.165972222225</v>
      </c>
      <c r="U3261" s="3">
        <f t="shared" si="304"/>
        <v>2016</v>
      </c>
      <c r="V3261" s="25">
        <f t="shared" si="305"/>
        <v>42614.760937500003</v>
      </c>
    </row>
    <row r="3262" spans="1:22" ht="48" x14ac:dyDescent="0.2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3">
        <f t="shared" si="300"/>
        <v>109.24</v>
      </c>
      <c r="P3262" s="3">
        <f t="shared" si="301"/>
        <v>74.819999999999993</v>
      </c>
      <c r="Q3262" s="3" t="s">
        <v>8350</v>
      </c>
      <c r="R3262" s="3" t="s">
        <v>8351</v>
      </c>
      <c r="S3262" s="23">
        <f t="shared" si="302"/>
        <v>42303.672662037032</v>
      </c>
      <c r="T3262" s="23">
        <f t="shared" si="303"/>
        <v>42338.714328703703</v>
      </c>
      <c r="U3262" s="3">
        <f t="shared" si="304"/>
        <v>2015</v>
      </c>
      <c r="V3262" s="25">
        <f t="shared" si="305"/>
        <v>42303.672662037032</v>
      </c>
    </row>
    <row r="3263" spans="1:22" ht="48" x14ac:dyDescent="0.2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3">
        <f t="shared" si="300"/>
        <v>100.45</v>
      </c>
      <c r="P3263" s="3">
        <f t="shared" si="301"/>
        <v>67.650000000000006</v>
      </c>
      <c r="Q3263" s="3" t="s">
        <v>8350</v>
      </c>
      <c r="R3263" s="3" t="s">
        <v>8351</v>
      </c>
      <c r="S3263" s="23">
        <f t="shared" si="302"/>
        <v>42171.725416666668</v>
      </c>
      <c r="T3263" s="23">
        <f t="shared" si="303"/>
        <v>42201.725416666668</v>
      </c>
      <c r="U3263" s="3">
        <f t="shared" si="304"/>
        <v>2015</v>
      </c>
      <c r="V3263" s="25">
        <f t="shared" si="305"/>
        <v>42171.725416666668</v>
      </c>
    </row>
    <row r="3264" spans="1:22" ht="32" x14ac:dyDescent="0.2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3">
        <f t="shared" si="300"/>
        <v>103.04</v>
      </c>
      <c r="P3264" s="3">
        <f t="shared" si="301"/>
        <v>93.81</v>
      </c>
      <c r="Q3264" s="3" t="s">
        <v>8350</v>
      </c>
      <c r="R3264" s="3" t="s">
        <v>8351</v>
      </c>
      <c r="S3264" s="23">
        <f t="shared" si="302"/>
        <v>41964.315532407403</v>
      </c>
      <c r="T3264" s="23">
        <f t="shared" si="303"/>
        <v>41995.166666666672</v>
      </c>
      <c r="U3264" s="3">
        <f t="shared" si="304"/>
        <v>2014</v>
      </c>
      <c r="V3264" s="25">
        <f t="shared" si="305"/>
        <v>41964.315532407403</v>
      </c>
    </row>
    <row r="3265" spans="1:22" ht="32" x14ac:dyDescent="0.2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3">
        <f t="shared" si="300"/>
        <v>112.17</v>
      </c>
      <c r="P3265" s="3">
        <f t="shared" si="301"/>
        <v>41.24</v>
      </c>
      <c r="Q3265" s="3" t="s">
        <v>8350</v>
      </c>
      <c r="R3265" s="3" t="s">
        <v>8351</v>
      </c>
      <c r="S3265" s="23">
        <f t="shared" si="302"/>
        <v>42284.516064814816</v>
      </c>
      <c r="T3265" s="23">
        <f t="shared" si="303"/>
        <v>42307.875</v>
      </c>
      <c r="U3265" s="3">
        <f t="shared" si="304"/>
        <v>2015</v>
      </c>
      <c r="V3265" s="25">
        <f t="shared" si="305"/>
        <v>42284.516064814816</v>
      </c>
    </row>
    <row r="3266" spans="1:22" ht="32" x14ac:dyDescent="0.2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3">
        <f t="shared" si="300"/>
        <v>103</v>
      </c>
      <c r="P3266" s="3">
        <f t="shared" si="301"/>
        <v>52.55</v>
      </c>
      <c r="Q3266" s="3" t="s">
        <v>8350</v>
      </c>
      <c r="R3266" s="3" t="s">
        <v>8351</v>
      </c>
      <c r="S3266" s="23">
        <f t="shared" si="302"/>
        <v>42016.800208333334</v>
      </c>
      <c r="T3266" s="23">
        <f t="shared" si="303"/>
        <v>42032.916666666672</v>
      </c>
      <c r="U3266" s="3">
        <f t="shared" si="304"/>
        <v>2015</v>
      </c>
      <c r="V3266" s="25">
        <f t="shared" si="305"/>
        <v>42016.800208333334</v>
      </c>
    </row>
    <row r="3267" spans="1:22" ht="48" x14ac:dyDescent="0.2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3">
        <f t="shared" ref="O3267:O3330" si="306">ROUND((E3267/D3267)*100,2)</f>
        <v>164</v>
      </c>
      <c r="P3267" s="3">
        <f t="shared" ref="P3267:P3330" si="307">ROUND(E3267/L3267,2)</f>
        <v>70.290000000000006</v>
      </c>
      <c r="Q3267" s="3" t="s">
        <v>8350</v>
      </c>
      <c r="R3267" s="3" t="s">
        <v>8351</v>
      </c>
      <c r="S3267" s="23">
        <f t="shared" ref="S3267:S3330" si="308">(((J3267/60)/60)/24)+DATE(1970,1,1)</f>
        <v>42311.711979166663</v>
      </c>
      <c r="T3267" s="23">
        <f t="shared" ref="T3267:T3330" si="309">(((I3267/60)/60)/24)+DATE(1970,1,1)</f>
        <v>42341.708333333328</v>
      </c>
      <c r="U3267" s="3">
        <f t="shared" ref="U3267:U3330" si="310">YEAR(S3267)</f>
        <v>2015</v>
      </c>
      <c r="V3267" s="25">
        <f t="shared" ref="V3267:V3330" si="311">S3267</f>
        <v>42311.711979166663</v>
      </c>
    </row>
    <row r="3268" spans="1:22" ht="48" x14ac:dyDescent="0.2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3">
        <f t="shared" si="306"/>
        <v>131.28</v>
      </c>
      <c r="P3268" s="3">
        <f t="shared" si="307"/>
        <v>48.33</v>
      </c>
      <c r="Q3268" s="3" t="s">
        <v>8350</v>
      </c>
      <c r="R3268" s="3" t="s">
        <v>8351</v>
      </c>
      <c r="S3268" s="23">
        <f t="shared" si="308"/>
        <v>42136.536134259266</v>
      </c>
      <c r="T3268" s="23">
        <f t="shared" si="309"/>
        <v>42167.875</v>
      </c>
      <c r="U3268" s="3">
        <f t="shared" si="310"/>
        <v>2015</v>
      </c>
      <c r="V3268" s="25">
        <f t="shared" si="311"/>
        <v>42136.536134259266</v>
      </c>
    </row>
    <row r="3269" spans="1:22" ht="48" x14ac:dyDescent="0.2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3">
        <f t="shared" si="306"/>
        <v>102.1</v>
      </c>
      <c r="P3269" s="3">
        <f t="shared" si="307"/>
        <v>53.18</v>
      </c>
      <c r="Q3269" s="3" t="s">
        <v>8350</v>
      </c>
      <c r="R3269" s="3" t="s">
        <v>8351</v>
      </c>
      <c r="S3269" s="23">
        <f t="shared" si="308"/>
        <v>42172.757638888885</v>
      </c>
      <c r="T3269" s="23">
        <f t="shared" si="309"/>
        <v>42202.757638888885</v>
      </c>
      <c r="U3269" s="3">
        <f t="shared" si="310"/>
        <v>2015</v>
      </c>
      <c r="V3269" s="25">
        <f t="shared" si="311"/>
        <v>42172.757638888885</v>
      </c>
    </row>
    <row r="3270" spans="1:22" ht="48" x14ac:dyDescent="0.2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3">
        <f t="shared" si="306"/>
        <v>128</v>
      </c>
      <c r="P3270" s="3">
        <f t="shared" si="307"/>
        <v>60.95</v>
      </c>
      <c r="Q3270" s="3" t="s">
        <v>8350</v>
      </c>
      <c r="R3270" s="3" t="s">
        <v>8351</v>
      </c>
      <c r="S3270" s="23">
        <f t="shared" si="308"/>
        <v>42590.90425925926</v>
      </c>
      <c r="T3270" s="23">
        <f t="shared" si="309"/>
        <v>42606.90425925926</v>
      </c>
      <c r="U3270" s="3">
        <f t="shared" si="310"/>
        <v>2016</v>
      </c>
      <c r="V3270" s="25">
        <f t="shared" si="311"/>
        <v>42590.90425925926</v>
      </c>
    </row>
    <row r="3271" spans="1:22" ht="48" x14ac:dyDescent="0.2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3">
        <f t="shared" si="306"/>
        <v>101.5</v>
      </c>
      <c r="P3271" s="3">
        <f t="shared" si="307"/>
        <v>116</v>
      </c>
      <c r="Q3271" s="3" t="s">
        <v>8350</v>
      </c>
      <c r="R3271" s="3" t="s">
        <v>8351</v>
      </c>
      <c r="S3271" s="23">
        <f t="shared" si="308"/>
        <v>42137.395798611105</v>
      </c>
      <c r="T3271" s="23">
        <f t="shared" si="309"/>
        <v>42171.458333333328</v>
      </c>
      <c r="U3271" s="3">
        <f t="shared" si="310"/>
        <v>2015</v>
      </c>
      <c r="V3271" s="25">
        <f t="shared" si="311"/>
        <v>42137.395798611105</v>
      </c>
    </row>
    <row r="3272" spans="1:22" ht="64" x14ac:dyDescent="0.2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3">
        <f t="shared" si="306"/>
        <v>101.67</v>
      </c>
      <c r="P3272" s="3">
        <f t="shared" si="307"/>
        <v>61</v>
      </c>
      <c r="Q3272" s="3" t="s">
        <v>8350</v>
      </c>
      <c r="R3272" s="3" t="s">
        <v>8351</v>
      </c>
      <c r="S3272" s="23">
        <f t="shared" si="308"/>
        <v>42167.533159722225</v>
      </c>
      <c r="T3272" s="23">
        <f t="shared" si="309"/>
        <v>42197.533159722225</v>
      </c>
      <c r="U3272" s="3">
        <f t="shared" si="310"/>
        <v>2015</v>
      </c>
      <c r="V3272" s="25">
        <f t="shared" si="311"/>
        <v>42167.533159722225</v>
      </c>
    </row>
    <row r="3273" spans="1:22" ht="18" x14ac:dyDescent="0.2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3">
        <f t="shared" si="306"/>
        <v>130</v>
      </c>
      <c r="P3273" s="3">
        <f t="shared" si="307"/>
        <v>38.24</v>
      </c>
      <c r="Q3273" s="3" t="s">
        <v>8350</v>
      </c>
      <c r="R3273" s="3" t="s">
        <v>8351</v>
      </c>
      <c r="S3273" s="23">
        <f t="shared" si="308"/>
        <v>41915.437210648146</v>
      </c>
      <c r="T3273" s="23">
        <f t="shared" si="309"/>
        <v>41945.478877314818</v>
      </c>
      <c r="U3273" s="3">
        <f t="shared" si="310"/>
        <v>2014</v>
      </c>
      <c r="V3273" s="25">
        <f t="shared" si="311"/>
        <v>41915.437210648146</v>
      </c>
    </row>
    <row r="3274" spans="1:22" ht="48" x14ac:dyDescent="0.2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3">
        <f t="shared" si="306"/>
        <v>154.43</v>
      </c>
      <c r="P3274" s="3">
        <f t="shared" si="307"/>
        <v>106.5</v>
      </c>
      <c r="Q3274" s="3" t="s">
        <v>8350</v>
      </c>
      <c r="R3274" s="3" t="s">
        <v>8351</v>
      </c>
      <c r="S3274" s="23">
        <f t="shared" si="308"/>
        <v>42284.500104166669</v>
      </c>
      <c r="T3274" s="23">
        <f t="shared" si="309"/>
        <v>42314.541770833333</v>
      </c>
      <c r="U3274" s="3">
        <f t="shared" si="310"/>
        <v>2015</v>
      </c>
      <c r="V3274" s="25">
        <f t="shared" si="311"/>
        <v>42284.500104166669</v>
      </c>
    </row>
    <row r="3275" spans="1:22" ht="64" x14ac:dyDescent="0.2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3">
        <f t="shared" si="306"/>
        <v>107.4</v>
      </c>
      <c r="P3275" s="3">
        <f t="shared" si="307"/>
        <v>204.57</v>
      </c>
      <c r="Q3275" s="3" t="s">
        <v>8350</v>
      </c>
      <c r="R3275" s="3" t="s">
        <v>8351</v>
      </c>
      <c r="S3275" s="23">
        <f t="shared" si="308"/>
        <v>42611.801412037035</v>
      </c>
      <c r="T3275" s="23">
        <f t="shared" si="309"/>
        <v>42627.791666666672</v>
      </c>
      <c r="U3275" s="3">
        <f t="shared" si="310"/>
        <v>2016</v>
      </c>
      <c r="V3275" s="25">
        <f t="shared" si="311"/>
        <v>42611.801412037035</v>
      </c>
    </row>
    <row r="3276" spans="1:22" ht="48" x14ac:dyDescent="0.2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3">
        <f t="shared" si="306"/>
        <v>101.32</v>
      </c>
      <c r="P3276" s="3">
        <f t="shared" si="307"/>
        <v>54.91</v>
      </c>
      <c r="Q3276" s="3" t="s">
        <v>8350</v>
      </c>
      <c r="R3276" s="3" t="s">
        <v>8351</v>
      </c>
      <c r="S3276" s="23">
        <f t="shared" si="308"/>
        <v>42400.704537037032</v>
      </c>
      <c r="T3276" s="23">
        <f t="shared" si="309"/>
        <v>42444.875</v>
      </c>
      <c r="U3276" s="3">
        <f t="shared" si="310"/>
        <v>2016</v>
      </c>
      <c r="V3276" s="25">
        <f t="shared" si="311"/>
        <v>42400.704537037032</v>
      </c>
    </row>
    <row r="3277" spans="1:22" ht="48" x14ac:dyDescent="0.2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3">
        <f t="shared" si="306"/>
        <v>100.28</v>
      </c>
      <c r="P3277" s="3">
        <f t="shared" si="307"/>
        <v>150.41999999999999</v>
      </c>
      <c r="Q3277" s="3" t="s">
        <v>8350</v>
      </c>
      <c r="R3277" s="3" t="s">
        <v>8351</v>
      </c>
      <c r="S3277" s="23">
        <f t="shared" si="308"/>
        <v>42017.88045138889</v>
      </c>
      <c r="T3277" s="23">
        <f t="shared" si="309"/>
        <v>42044.1875</v>
      </c>
      <c r="U3277" s="3">
        <f t="shared" si="310"/>
        <v>2015</v>
      </c>
      <c r="V3277" s="25">
        <f t="shared" si="311"/>
        <v>42017.88045138889</v>
      </c>
    </row>
    <row r="3278" spans="1:22" ht="48" x14ac:dyDescent="0.2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3">
        <f t="shared" si="306"/>
        <v>116.84</v>
      </c>
      <c r="P3278" s="3">
        <f t="shared" si="307"/>
        <v>52.58</v>
      </c>
      <c r="Q3278" s="3" t="s">
        <v>8350</v>
      </c>
      <c r="R3278" s="3" t="s">
        <v>8351</v>
      </c>
      <c r="S3278" s="23">
        <f t="shared" si="308"/>
        <v>42426.949988425928</v>
      </c>
      <c r="T3278" s="23">
        <f t="shared" si="309"/>
        <v>42461.165972222225</v>
      </c>
      <c r="U3278" s="3">
        <f t="shared" si="310"/>
        <v>2016</v>
      </c>
      <c r="V3278" s="25">
        <f t="shared" si="311"/>
        <v>42426.949988425928</v>
      </c>
    </row>
    <row r="3279" spans="1:22" ht="64" x14ac:dyDescent="0.2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3">
        <f t="shared" si="306"/>
        <v>108.6</v>
      </c>
      <c r="P3279" s="3">
        <f t="shared" si="307"/>
        <v>54.3</v>
      </c>
      <c r="Q3279" s="3" t="s">
        <v>8350</v>
      </c>
      <c r="R3279" s="3" t="s">
        <v>8351</v>
      </c>
      <c r="S3279" s="23">
        <f t="shared" si="308"/>
        <v>41931.682939814818</v>
      </c>
      <c r="T3279" s="23">
        <f t="shared" si="309"/>
        <v>41961.724606481483</v>
      </c>
      <c r="U3279" s="3">
        <f t="shared" si="310"/>
        <v>2014</v>
      </c>
      <c r="V3279" s="25">
        <f t="shared" si="311"/>
        <v>41931.682939814818</v>
      </c>
    </row>
    <row r="3280" spans="1:22" ht="64" x14ac:dyDescent="0.2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3">
        <f t="shared" si="306"/>
        <v>103.4</v>
      </c>
      <c r="P3280" s="3">
        <f t="shared" si="307"/>
        <v>76.03</v>
      </c>
      <c r="Q3280" s="3" t="s">
        <v>8350</v>
      </c>
      <c r="R3280" s="3" t="s">
        <v>8351</v>
      </c>
      <c r="S3280" s="23">
        <f t="shared" si="308"/>
        <v>42124.848414351851</v>
      </c>
      <c r="T3280" s="23">
        <f t="shared" si="309"/>
        <v>42154.848414351851</v>
      </c>
      <c r="U3280" s="3">
        <f t="shared" si="310"/>
        <v>2015</v>
      </c>
      <c r="V3280" s="25">
        <f t="shared" si="311"/>
        <v>42124.848414351851</v>
      </c>
    </row>
    <row r="3281" spans="1:22" ht="64" x14ac:dyDescent="0.2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3">
        <f t="shared" si="306"/>
        <v>114.28</v>
      </c>
      <c r="P3281" s="3">
        <f t="shared" si="307"/>
        <v>105.21</v>
      </c>
      <c r="Q3281" s="3" t="s">
        <v>8350</v>
      </c>
      <c r="R3281" s="3" t="s">
        <v>8351</v>
      </c>
      <c r="S3281" s="23">
        <f t="shared" si="308"/>
        <v>42431.102534722217</v>
      </c>
      <c r="T3281" s="23">
        <f t="shared" si="309"/>
        <v>42461.06086805556</v>
      </c>
      <c r="U3281" s="3">
        <f t="shared" si="310"/>
        <v>2016</v>
      </c>
      <c r="V3281" s="25">
        <f t="shared" si="311"/>
        <v>42431.102534722217</v>
      </c>
    </row>
    <row r="3282" spans="1:22" ht="64" x14ac:dyDescent="0.2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3">
        <f t="shared" si="306"/>
        <v>103</v>
      </c>
      <c r="P3282" s="3">
        <f t="shared" si="307"/>
        <v>68.67</v>
      </c>
      <c r="Q3282" s="3" t="s">
        <v>8350</v>
      </c>
      <c r="R3282" s="3" t="s">
        <v>8351</v>
      </c>
      <c r="S3282" s="23">
        <f t="shared" si="308"/>
        <v>42121.756921296299</v>
      </c>
      <c r="T3282" s="23">
        <f t="shared" si="309"/>
        <v>42156.208333333328</v>
      </c>
      <c r="U3282" s="3">
        <f t="shared" si="310"/>
        <v>2015</v>
      </c>
      <c r="V3282" s="25">
        <f t="shared" si="311"/>
        <v>42121.756921296299</v>
      </c>
    </row>
    <row r="3283" spans="1:22" ht="32" x14ac:dyDescent="0.2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3">
        <f t="shared" si="306"/>
        <v>121.6</v>
      </c>
      <c r="P3283" s="3">
        <f t="shared" si="307"/>
        <v>129.36000000000001</v>
      </c>
      <c r="Q3283" s="3" t="s">
        <v>8350</v>
      </c>
      <c r="R3283" s="3" t="s">
        <v>8351</v>
      </c>
      <c r="S3283" s="23">
        <f t="shared" si="308"/>
        <v>42219.019733796296</v>
      </c>
      <c r="T3283" s="23">
        <f t="shared" si="309"/>
        <v>42249.019733796296</v>
      </c>
      <c r="U3283" s="3">
        <f t="shared" si="310"/>
        <v>2015</v>
      </c>
      <c r="V3283" s="25">
        <f t="shared" si="311"/>
        <v>42219.019733796296</v>
      </c>
    </row>
    <row r="3284" spans="1:22" ht="48" x14ac:dyDescent="0.2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3">
        <f t="shared" si="306"/>
        <v>102.65</v>
      </c>
      <c r="P3284" s="3">
        <f t="shared" si="307"/>
        <v>134.26</v>
      </c>
      <c r="Q3284" s="3" t="s">
        <v>8350</v>
      </c>
      <c r="R3284" s="3" t="s">
        <v>8351</v>
      </c>
      <c r="S3284" s="23">
        <f t="shared" si="308"/>
        <v>42445.19430555556</v>
      </c>
      <c r="T3284" s="23">
        <f t="shared" si="309"/>
        <v>42489.19430555556</v>
      </c>
      <c r="U3284" s="3">
        <f t="shared" si="310"/>
        <v>2016</v>
      </c>
      <c r="V3284" s="25">
        <f t="shared" si="311"/>
        <v>42445.19430555556</v>
      </c>
    </row>
    <row r="3285" spans="1:22" ht="64" x14ac:dyDescent="0.2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3">
        <f t="shared" si="306"/>
        <v>104.75</v>
      </c>
      <c r="P3285" s="3">
        <f t="shared" si="307"/>
        <v>17.829999999999998</v>
      </c>
      <c r="Q3285" s="3" t="s">
        <v>8350</v>
      </c>
      <c r="R3285" s="3" t="s">
        <v>8351</v>
      </c>
      <c r="S3285" s="23">
        <f t="shared" si="308"/>
        <v>42379.74418981481</v>
      </c>
      <c r="T3285" s="23">
        <f t="shared" si="309"/>
        <v>42410.875</v>
      </c>
      <c r="U3285" s="3">
        <f t="shared" si="310"/>
        <v>2016</v>
      </c>
      <c r="V3285" s="25">
        <f t="shared" si="311"/>
        <v>42379.74418981481</v>
      </c>
    </row>
    <row r="3286" spans="1:22" ht="48" x14ac:dyDescent="0.2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3">
        <f t="shared" si="306"/>
        <v>101.6</v>
      </c>
      <c r="P3286" s="3">
        <f t="shared" si="307"/>
        <v>203.2</v>
      </c>
      <c r="Q3286" s="3" t="s">
        <v>8350</v>
      </c>
      <c r="R3286" s="3" t="s">
        <v>8351</v>
      </c>
      <c r="S3286" s="23">
        <f t="shared" si="308"/>
        <v>42380.884872685187</v>
      </c>
      <c r="T3286" s="23">
        <f t="shared" si="309"/>
        <v>42398.249305555553</v>
      </c>
      <c r="U3286" s="3">
        <f t="shared" si="310"/>
        <v>2016</v>
      </c>
      <c r="V3286" s="25">
        <f t="shared" si="311"/>
        <v>42380.884872685187</v>
      </c>
    </row>
    <row r="3287" spans="1:22" ht="18" x14ac:dyDescent="0.2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3">
        <f t="shared" si="306"/>
        <v>112.1</v>
      </c>
      <c r="P3287" s="3">
        <f t="shared" si="307"/>
        <v>69.19</v>
      </c>
      <c r="Q3287" s="3" t="s">
        <v>8350</v>
      </c>
      <c r="R3287" s="3" t="s">
        <v>8351</v>
      </c>
      <c r="S3287" s="23">
        <f t="shared" si="308"/>
        <v>42762.942430555559</v>
      </c>
      <c r="T3287" s="23">
        <f t="shared" si="309"/>
        <v>42794.208333333328</v>
      </c>
      <c r="U3287" s="3">
        <f t="shared" si="310"/>
        <v>2017</v>
      </c>
      <c r="V3287" s="25">
        <f t="shared" si="311"/>
        <v>42762.942430555559</v>
      </c>
    </row>
    <row r="3288" spans="1:22" ht="64" x14ac:dyDescent="0.2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3">
        <f t="shared" si="306"/>
        <v>101.77</v>
      </c>
      <c r="P3288" s="3">
        <f t="shared" si="307"/>
        <v>125.12</v>
      </c>
      <c r="Q3288" s="3" t="s">
        <v>8350</v>
      </c>
      <c r="R3288" s="3" t="s">
        <v>8351</v>
      </c>
      <c r="S3288" s="23">
        <f t="shared" si="308"/>
        <v>42567.840069444443</v>
      </c>
      <c r="T3288" s="23">
        <f t="shared" si="309"/>
        <v>42597.840069444443</v>
      </c>
      <c r="U3288" s="3">
        <f t="shared" si="310"/>
        <v>2016</v>
      </c>
      <c r="V3288" s="25">
        <f t="shared" si="311"/>
        <v>42567.840069444443</v>
      </c>
    </row>
    <row r="3289" spans="1:22" ht="32" x14ac:dyDescent="0.2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3">
        <f t="shared" si="306"/>
        <v>100</v>
      </c>
      <c r="P3289" s="3">
        <f t="shared" si="307"/>
        <v>73.53</v>
      </c>
      <c r="Q3289" s="3" t="s">
        <v>8350</v>
      </c>
      <c r="R3289" s="3" t="s">
        <v>8351</v>
      </c>
      <c r="S3289" s="23">
        <f t="shared" si="308"/>
        <v>42311.750324074077</v>
      </c>
      <c r="T3289" s="23">
        <f t="shared" si="309"/>
        <v>42336.750324074077</v>
      </c>
      <c r="U3289" s="3">
        <f t="shared" si="310"/>
        <v>2015</v>
      </c>
      <c r="V3289" s="25">
        <f t="shared" si="311"/>
        <v>42311.750324074077</v>
      </c>
    </row>
    <row r="3290" spans="1:22" ht="64" x14ac:dyDescent="0.2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3">
        <f t="shared" si="306"/>
        <v>100.26</v>
      </c>
      <c r="P3290" s="3">
        <f t="shared" si="307"/>
        <v>48.44</v>
      </c>
      <c r="Q3290" s="3" t="s">
        <v>8350</v>
      </c>
      <c r="R3290" s="3" t="s">
        <v>8351</v>
      </c>
      <c r="S3290" s="23">
        <f t="shared" si="308"/>
        <v>42505.774479166663</v>
      </c>
      <c r="T3290" s="23">
        <f t="shared" si="309"/>
        <v>42541.958333333328</v>
      </c>
      <c r="U3290" s="3">
        <f t="shared" si="310"/>
        <v>2016</v>
      </c>
      <c r="V3290" s="25">
        <f t="shared" si="311"/>
        <v>42505.774479166663</v>
      </c>
    </row>
    <row r="3291" spans="1:22" ht="64" x14ac:dyDescent="0.2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3">
        <f t="shared" si="306"/>
        <v>133.04</v>
      </c>
      <c r="P3291" s="3">
        <f t="shared" si="307"/>
        <v>26.61</v>
      </c>
      <c r="Q3291" s="3" t="s">
        <v>8350</v>
      </c>
      <c r="R3291" s="3" t="s">
        <v>8351</v>
      </c>
      <c r="S3291" s="23">
        <f t="shared" si="308"/>
        <v>42758.368078703701</v>
      </c>
      <c r="T3291" s="23">
        <f t="shared" si="309"/>
        <v>42786.368078703701</v>
      </c>
      <c r="U3291" s="3">
        <f t="shared" si="310"/>
        <v>2017</v>
      </c>
      <c r="V3291" s="25">
        <f t="shared" si="311"/>
        <v>42758.368078703701</v>
      </c>
    </row>
    <row r="3292" spans="1:22" ht="80" x14ac:dyDescent="0.2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3">
        <f t="shared" si="306"/>
        <v>121.2</v>
      </c>
      <c r="P3292" s="3">
        <f t="shared" si="307"/>
        <v>33.67</v>
      </c>
      <c r="Q3292" s="3" t="s">
        <v>8350</v>
      </c>
      <c r="R3292" s="3" t="s">
        <v>8351</v>
      </c>
      <c r="S3292" s="23">
        <f t="shared" si="308"/>
        <v>42775.51494212963</v>
      </c>
      <c r="T3292" s="23">
        <f t="shared" si="309"/>
        <v>42805.51494212963</v>
      </c>
      <c r="U3292" s="3">
        <f t="shared" si="310"/>
        <v>2017</v>
      </c>
      <c r="V3292" s="25">
        <f t="shared" si="311"/>
        <v>42775.51494212963</v>
      </c>
    </row>
    <row r="3293" spans="1:22" ht="64" x14ac:dyDescent="0.2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3">
        <f t="shared" si="306"/>
        <v>114</v>
      </c>
      <c r="P3293" s="3">
        <f t="shared" si="307"/>
        <v>40.71</v>
      </c>
      <c r="Q3293" s="3" t="s">
        <v>8350</v>
      </c>
      <c r="R3293" s="3" t="s">
        <v>8351</v>
      </c>
      <c r="S3293" s="23">
        <f t="shared" si="308"/>
        <v>42232.702546296292</v>
      </c>
      <c r="T3293" s="23">
        <f t="shared" si="309"/>
        <v>42264.165972222225</v>
      </c>
      <c r="U3293" s="3">
        <f t="shared" si="310"/>
        <v>2015</v>
      </c>
      <c r="V3293" s="25">
        <f t="shared" si="311"/>
        <v>42232.702546296292</v>
      </c>
    </row>
    <row r="3294" spans="1:22" ht="48" x14ac:dyDescent="0.2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3">
        <f t="shared" si="306"/>
        <v>286.14</v>
      </c>
      <c r="P3294" s="3">
        <f t="shared" si="307"/>
        <v>19.27</v>
      </c>
      <c r="Q3294" s="3" t="s">
        <v>8350</v>
      </c>
      <c r="R3294" s="3" t="s">
        <v>8351</v>
      </c>
      <c r="S3294" s="23">
        <f t="shared" si="308"/>
        <v>42282.770231481481</v>
      </c>
      <c r="T3294" s="23">
        <f t="shared" si="309"/>
        <v>42342.811898148153</v>
      </c>
      <c r="U3294" s="3">
        <f t="shared" si="310"/>
        <v>2015</v>
      </c>
      <c r="V3294" s="25">
        <f t="shared" si="311"/>
        <v>42282.770231481481</v>
      </c>
    </row>
    <row r="3295" spans="1:22" ht="64" x14ac:dyDescent="0.2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3">
        <f t="shared" si="306"/>
        <v>170.44</v>
      </c>
      <c r="P3295" s="3">
        <f t="shared" si="307"/>
        <v>84.29</v>
      </c>
      <c r="Q3295" s="3" t="s">
        <v>8350</v>
      </c>
      <c r="R3295" s="3" t="s">
        <v>8351</v>
      </c>
      <c r="S3295" s="23">
        <f t="shared" si="308"/>
        <v>42768.425370370373</v>
      </c>
      <c r="T3295" s="23">
        <f t="shared" si="309"/>
        <v>42798.425370370373</v>
      </c>
      <c r="U3295" s="3">
        <f t="shared" si="310"/>
        <v>2017</v>
      </c>
      <c r="V3295" s="25">
        <f t="shared" si="311"/>
        <v>42768.425370370373</v>
      </c>
    </row>
    <row r="3296" spans="1:22" ht="48" x14ac:dyDescent="0.2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3">
        <f t="shared" si="306"/>
        <v>118.33</v>
      </c>
      <c r="P3296" s="3">
        <f t="shared" si="307"/>
        <v>29.58</v>
      </c>
      <c r="Q3296" s="3" t="s">
        <v>8350</v>
      </c>
      <c r="R3296" s="3" t="s">
        <v>8351</v>
      </c>
      <c r="S3296" s="23">
        <f t="shared" si="308"/>
        <v>42141.541134259256</v>
      </c>
      <c r="T3296" s="23">
        <f t="shared" si="309"/>
        <v>42171.541134259256</v>
      </c>
      <c r="U3296" s="3">
        <f t="shared" si="310"/>
        <v>2015</v>
      </c>
      <c r="V3296" s="25">
        <f t="shared" si="311"/>
        <v>42141.541134259256</v>
      </c>
    </row>
    <row r="3297" spans="1:22" ht="48" x14ac:dyDescent="0.2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3">
        <f t="shared" si="306"/>
        <v>102.86</v>
      </c>
      <c r="P3297" s="3">
        <f t="shared" si="307"/>
        <v>26.67</v>
      </c>
      <c r="Q3297" s="3" t="s">
        <v>8350</v>
      </c>
      <c r="R3297" s="3" t="s">
        <v>8351</v>
      </c>
      <c r="S3297" s="23">
        <f t="shared" si="308"/>
        <v>42609.442465277782</v>
      </c>
      <c r="T3297" s="23">
        <f t="shared" si="309"/>
        <v>42639.442465277782</v>
      </c>
      <c r="U3297" s="3">
        <f t="shared" si="310"/>
        <v>2016</v>
      </c>
      <c r="V3297" s="25">
        <f t="shared" si="311"/>
        <v>42609.442465277782</v>
      </c>
    </row>
    <row r="3298" spans="1:22" ht="48" x14ac:dyDescent="0.2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3">
        <f t="shared" si="306"/>
        <v>144.07</v>
      </c>
      <c r="P3298" s="3">
        <f t="shared" si="307"/>
        <v>45.98</v>
      </c>
      <c r="Q3298" s="3" t="s">
        <v>8350</v>
      </c>
      <c r="R3298" s="3" t="s">
        <v>8351</v>
      </c>
      <c r="S3298" s="23">
        <f t="shared" si="308"/>
        <v>42309.756620370375</v>
      </c>
      <c r="T3298" s="23">
        <f t="shared" si="309"/>
        <v>42330.916666666672</v>
      </c>
      <c r="U3298" s="3">
        <f t="shared" si="310"/>
        <v>2015</v>
      </c>
      <c r="V3298" s="25">
        <f t="shared" si="311"/>
        <v>42309.756620370375</v>
      </c>
    </row>
    <row r="3299" spans="1:22" ht="48" x14ac:dyDescent="0.2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3">
        <f t="shared" si="306"/>
        <v>100.07</v>
      </c>
      <c r="P3299" s="3">
        <f t="shared" si="307"/>
        <v>125.09</v>
      </c>
      <c r="Q3299" s="3" t="s">
        <v>8350</v>
      </c>
      <c r="R3299" s="3" t="s">
        <v>8351</v>
      </c>
      <c r="S3299" s="23">
        <f t="shared" si="308"/>
        <v>42193.771481481483</v>
      </c>
      <c r="T3299" s="23">
        <f t="shared" si="309"/>
        <v>42212.957638888889</v>
      </c>
      <c r="U3299" s="3">
        <f t="shared" si="310"/>
        <v>2015</v>
      </c>
      <c r="V3299" s="25">
        <f t="shared" si="311"/>
        <v>42193.771481481483</v>
      </c>
    </row>
    <row r="3300" spans="1:22" ht="48" x14ac:dyDescent="0.2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3">
        <f t="shared" si="306"/>
        <v>101.73</v>
      </c>
      <c r="P3300" s="3">
        <f t="shared" si="307"/>
        <v>141.29</v>
      </c>
      <c r="Q3300" s="3" t="s">
        <v>8350</v>
      </c>
      <c r="R3300" s="3" t="s">
        <v>8351</v>
      </c>
      <c r="S3300" s="23">
        <f t="shared" si="308"/>
        <v>42239.957962962959</v>
      </c>
      <c r="T3300" s="23">
        <f t="shared" si="309"/>
        <v>42260</v>
      </c>
      <c r="U3300" s="3">
        <f t="shared" si="310"/>
        <v>2015</v>
      </c>
      <c r="V3300" s="25">
        <f t="shared" si="311"/>
        <v>42239.957962962959</v>
      </c>
    </row>
    <row r="3301" spans="1:22" ht="48" x14ac:dyDescent="0.2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3">
        <f t="shared" si="306"/>
        <v>116.2</v>
      </c>
      <c r="P3301" s="3">
        <f t="shared" si="307"/>
        <v>55.33</v>
      </c>
      <c r="Q3301" s="3" t="s">
        <v>8350</v>
      </c>
      <c r="R3301" s="3" t="s">
        <v>8351</v>
      </c>
      <c r="S3301" s="23">
        <f t="shared" si="308"/>
        <v>42261.917395833334</v>
      </c>
      <c r="T3301" s="23">
        <f t="shared" si="309"/>
        <v>42291.917395833334</v>
      </c>
      <c r="U3301" s="3">
        <f t="shared" si="310"/>
        <v>2015</v>
      </c>
      <c r="V3301" s="25">
        <f t="shared" si="311"/>
        <v>42261.917395833334</v>
      </c>
    </row>
    <row r="3302" spans="1:22" ht="48" x14ac:dyDescent="0.2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3">
        <f t="shared" si="306"/>
        <v>136.16999999999999</v>
      </c>
      <c r="P3302" s="3">
        <f t="shared" si="307"/>
        <v>46.42</v>
      </c>
      <c r="Q3302" s="3" t="s">
        <v>8350</v>
      </c>
      <c r="R3302" s="3" t="s">
        <v>8351</v>
      </c>
      <c r="S3302" s="23">
        <f t="shared" si="308"/>
        <v>42102.743773148148</v>
      </c>
      <c r="T3302" s="23">
        <f t="shared" si="309"/>
        <v>42123.743773148148</v>
      </c>
      <c r="U3302" s="3">
        <f t="shared" si="310"/>
        <v>2015</v>
      </c>
      <c r="V3302" s="25">
        <f t="shared" si="311"/>
        <v>42102.743773148148</v>
      </c>
    </row>
    <row r="3303" spans="1:22" ht="48" x14ac:dyDescent="0.2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3">
        <f t="shared" si="306"/>
        <v>133.47</v>
      </c>
      <c r="P3303" s="3">
        <f t="shared" si="307"/>
        <v>57.2</v>
      </c>
      <c r="Q3303" s="3" t="s">
        <v>8350</v>
      </c>
      <c r="R3303" s="3" t="s">
        <v>8351</v>
      </c>
      <c r="S3303" s="23">
        <f t="shared" si="308"/>
        <v>42538.73583333334</v>
      </c>
      <c r="T3303" s="23">
        <f t="shared" si="309"/>
        <v>42583.290972222225</v>
      </c>
      <c r="U3303" s="3">
        <f t="shared" si="310"/>
        <v>2016</v>
      </c>
      <c r="V3303" s="25">
        <f t="shared" si="311"/>
        <v>42538.73583333334</v>
      </c>
    </row>
    <row r="3304" spans="1:22" ht="18" x14ac:dyDescent="0.2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3">
        <f t="shared" si="306"/>
        <v>103.39</v>
      </c>
      <c r="P3304" s="3">
        <f t="shared" si="307"/>
        <v>173.7</v>
      </c>
      <c r="Q3304" s="3" t="s">
        <v>8350</v>
      </c>
      <c r="R3304" s="3" t="s">
        <v>8351</v>
      </c>
      <c r="S3304" s="23">
        <f t="shared" si="308"/>
        <v>42681.35157407407</v>
      </c>
      <c r="T3304" s="23">
        <f t="shared" si="309"/>
        <v>42711.35157407407</v>
      </c>
      <c r="U3304" s="3">
        <f t="shared" si="310"/>
        <v>2016</v>
      </c>
      <c r="V3304" s="25">
        <f t="shared" si="311"/>
        <v>42681.35157407407</v>
      </c>
    </row>
    <row r="3305" spans="1:22" ht="48" x14ac:dyDescent="0.2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3">
        <f t="shared" si="306"/>
        <v>115.89</v>
      </c>
      <c r="P3305" s="3">
        <f t="shared" si="307"/>
        <v>59.6</v>
      </c>
      <c r="Q3305" s="3" t="s">
        <v>8350</v>
      </c>
      <c r="R3305" s="3" t="s">
        <v>8351</v>
      </c>
      <c r="S3305" s="23">
        <f t="shared" si="308"/>
        <v>42056.65143518518</v>
      </c>
      <c r="T3305" s="23">
        <f t="shared" si="309"/>
        <v>42091.609768518523</v>
      </c>
      <c r="U3305" s="3">
        <f t="shared" si="310"/>
        <v>2015</v>
      </c>
      <c r="V3305" s="25">
        <f t="shared" si="311"/>
        <v>42056.65143518518</v>
      </c>
    </row>
    <row r="3306" spans="1:22" ht="48" x14ac:dyDescent="0.2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3">
        <f t="shared" si="306"/>
        <v>104.52</v>
      </c>
      <c r="P3306" s="3">
        <f t="shared" si="307"/>
        <v>89.59</v>
      </c>
      <c r="Q3306" s="3" t="s">
        <v>8350</v>
      </c>
      <c r="R3306" s="3" t="s">
        <v>8351</v>
      </c>
      <c r="S3306" s="23">
        <f t="shared" si="308"/>
        <v>42696.624444444446</v>
      </c>
      <c r="T3306" s="23">
        <f t="shared" si="309"/>
        <v>42726.624444444446</v>
      </c>
      <c r="U3306" s="3">
        <f t="shared" si="310"/>
        <v>2016</v>
      </c>
      <c r="V3306" s="25">
        <f t="shared" si="311"/>
        <v>42696.624444444446</v>
      </c>
    </row>
    <row r="3307" spans="1:22" ht="48" x14ac:dyDescent="0.2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3">
        <f t="shared" si="306"/>
        <v>102.03</v>
      </c>
      <c r="P3307" s="3">
        <f t="shared" si="307"/>
        <v>204.05</v>
      </c>
      <c r="Q3307" s="3" t="s">
        <v>8350</v>
      </c>
      <c r="R3307" s="3" t="s">
        <v>8351</v>
      </c>
      <c r="S3307" s="23">
        <f t="shared" si="308"/>
        <v>42186.855879629627</v>
      </c>
      <c r="T3307" s="23">
        <f t="shared" si="309"/>
        <v>42216.855879629627</v>
      </c>
      <c r="U3307" s="3">
        <f t="shared" si="310"/>
        <v>2015</v>
      </c>
      <c r="V3307" s="25">
        <f t="shared" si="311"/>
        <v>42186.855879629627</v>
      </c>
    </row>
    <row r="3308" spans="1:22" ht="64" x14ac:dyDescent="0.2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3">
        <f t="shared" si="306"/>
        <v>175.33</v>
      </c>
      <c r="P3308" s="3">
        <f t="shared" si="307"/>
        <v>48.7</v>
      </c>
      <c r="Q3308" s="3" t="s">
        <v>8350</v>
      </c>
      <c r="R3308" s="3" t="s">
        <v>8351</v>
      </c>
      <c r="S3308" s="23">
        <f t="shared" si="308"/>
        <v>42493.219236111108</v>
      </c>
      <c r="T3308" s="23">
        <f t="shared" si="309"/>
        <v>42531.125</v>
      </c>
      <c r="U3308" s="3">
        <f t="shared" si="310"/>
        <v>2016</v>
      </c>
      <c r="V3308" s="25">
        <f t="shared" si="311"/>
        <v>42493.219236111108</v>
      </c>
    </row>
    <row r="3309" spans="1:22" ht="48" x14ac:dyDescent="0.2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3">
        <f t="shared" si="306"/>
        <v>106.68</v>
      </c>
      <c r="P3309" s="3">
        <f t="shared" si="307"/>
        <v>53.34</v>
      </c>
      <c r="Q3309" s="3" t="s">
        <v>8350</v>
      </c>
      <c r="R3309" s="3" t="s">
        <v>8351</v>
      </c>
      <c r="S3309" s="23">
        <f t="shared" si="308"/>
        <v>42475.057164351849</v>
      </c>
      <c r="T3309" s="23">
        <f t="shared" si="309"/>
        <v>42505.057164351849</v>
      </c>
      <c r="U3309" s="3">
        <f t="shared" si="310"/>
        <v>2016</v>
      </c>
      <c r="V3309" s="25">
        <f t="shared" si="311"/>
        <v>42475.057164351849</v>
      </c>
    </row>
    <row r="3310" spans="1:22" ht="48" x14ac:dyDescent="0.2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3">
        <f t="shared" si="306"/>
        <v>122.29</v>
      </c>
      <c r="P3310" s="3">
        <f t="shared" si="307"/>
        <v>75.09</v>
      </c>
      <c r="Q3310" s="3" t="s">
        <v>8350</v>
      </c>
      <c r="R3310" s="3" t="s">
        <v>8351</v>
      </c>
      <c r="S3310" s="23">
        <f t="shared" si="308"/>
        <v>42452.876909722225</v>
      </c>
      <c r="T3310" s="23">
        <f t="shared" si="309"/>
        <v>42473.876909722225</v>
      </c>
      <c r="U3310" s="3">
        <f t="shared" si="310"/>
        <v>2016</v>
      </c>
      <c r="V3310" s="25">
        <f t="shared" si="311"/>
        <v>42452.876909722225</v>
      </c>
    </row>
    <row r="3311" spans="1:22" ht="32" x14ac:dyDescent="0.2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3">
        <f t="shared" si="306"/>
        <v>159.43</v>
      </c>
      <c r="P3311" s="3">
        <f t="shared" si="307"/>
        <v>18</v>
      </c>
      <c r="Q3311" s="3" t="s">
        <v>8350</v>
      </c>
      <c r="R3311" s="3" t="s">
        <v>8351</v>
      </c>
      <c r="S3311" s="23">
        <f t="shared" si="308"/>
        <v>42628.650208333333</v>
      </c>
      <c r="T3311" s="23">
        <f t="shared" si="309"/>
        <v>42659.650208333333</v>
      </c>
      <c r="U3311" s="3">
        <f t="shared" si="310"/>
        <v>2016</v>
      </c>
      <c r="V3311" s="25">
        <f t="shared" si="311"/>
        <v>42628.650208333333</v>
      </c>
    </row>
    <row r="3312" spans="1:22" ht="32" x14ac:dyDescent="0.2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3">
        <f t="shared" si="306"/>
        <v>100.08</v>
      </c>
      <c r="P3312" s="3">
        <f t="shared" si="307"/>
        <v>209.84</v>
      </c>
      <c r="Q3312" s="3" t="s">
        <v>8350</v>
      </c>
      <c r="R3312" s="3" t="s">
        <v>8351</v>
      </c>
      <c r="S3312" s="23">
        <f t="shared" si="308"/>
        <v>42253.928530092591</v>
      </c>
      <c r="T3312" s="23">
        <f t="shared" si="309"/>
        <v>42283.928530092591</v>
      </c>
      <c r="U3312" s="3">
        <f t="shared" si="310"/>
        <v>2015</v>
      </c>
      <c r="V3312" s="25">
        <f t="shared" si="311"/>
        <v>42253.928530092591</v>
      </c>
    </row>
    <row r="3313" spans="1:22" ht="48" x14ac:dyDescent="0.2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3">
        <f t="shared" si="306"/>
        <v>109.84</v>
      </c>
      <c r="P3313" s="3">
        <f t="shared" si="307"/>
        <v>61.02</v>
      </c>
      <c r="Q3313" s="3" t="s">
        <v>8350</v>
      </c>
      <c r="R3313" s="3" t="s">
        <v>8351</v>
      </c>
      <c r="S3313" s="23">
        <f t="shared" si="308"/>
        <v>42264.29178240741</v>
      </c>
      <c r="T3313" s="23">
        <f t="shared" si="309"/>
        <v>42294.29178240741</v>
      </c>
      <c r="U3313" s="3">
        <f t="shared" si="310"/>
        <v>2015</v>
      </c>
      <c r="V3313" s="25">
        <f t="shared" si="311"/>
        <v>42264.29178240741</v>
      </c>
    </row>
    <row r="3314" spans="1:22" ht="48" x14ac:dyDescent="0.2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3">
        <f t="shared" si="306"/>
        <v>100.04</v>
      </c>
      <c r="P3314" s="3">
        <f t="shared" si="307"/>
        <v>61</v>
      </c>
      <c r="Q3314" s="3" t="s">
        <v>8350</v>
      </c>
      <c r="R3314" s="3" t="s">
        <v>8351</v>
      </c>
      <c r="S3314" s="23">
        <f t="shared" si="308"/>
        <v>42664.809560185182</v>
      </c>
      <c r="T3314" s="23">
        <f t="shared" si="309"/>
        <v>42685.916666666672</v>
      </c>
      <c r="U3314" s="3">
        <f t="shared" si="310"/>
        <v>2016</v>
      </c>
      <c r="V3314" s="25">
        <f t="shared" si="311"/>
        <v>42664.809560185182</v>
      </c>
    </row>
    <row r="3315" spans="1:22" ht="48" x14ac:dyDescent="0.2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3">
        <f t="shared" si="306"/>
        <v>116.05</v>
      </c>
      <c r="P3315" s="3">
        <f t="shared" si="307"/>
        <v>80.03</v>
      </c>
      <c r="Q3315" s="3" t="s">
        <v>8350</v>
      </c>
      <c r="R3315" s="3" t="s">
        <v>8351</v>
      </c>
      <c r="S3315" s="23">
        <f t="shared" si="308"/>
        <v>42382.244409722218</v>
      </c>
      <c r="T3315" s="23">
        <f t="shared" si="309"/>
        <v>42396.041666666672</v>
      </c>
      <c r="U3315" s="3">
        <f t="shared" si="310"/>
        <v>2016</v>
      </c>
      <c r="V3315" s="25">
        <f t="shared" si="311"/>
        <v>42382.244409722218</v>
      </c>
    </row>
    <row r="3316" spans="1:22" ht="48" x14ac:dyDescent="0.2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3">
        <f t="shared" si="306"/>
        <v>210.75</v>
      </c>
      <c r="P3316" s="3">
        <f t="shared" si="307"/>
        <v>29.07</v>
      </c>
      <c r="Q3316" s="3" t="s">
        <v>8350</v>
      </c>
      <c r="R3316" s="3" t="s">
        <v>8351</v>
      </c>
      <c r="S3316" s="23">
        <f t="shared" si="308"/>
        <v>42105.267488425925</v>
      </c>
      <c r="T3316" s="23">
        <f t="shared" si="309"/>
        <v>42132.836805555555</v>
      </c>
      <c r="U3316" s="3">
        <f t="shared" si="310"/>
        <v>2015</v>
      </c>
      <c r="V3316" s="25">
        <f t="shared" si="311"/>
        <v>42105.267488425925</v>
      </c>
    </row>
    <row r="3317" spans="1:22" ht="48" x14ac:dyDescent="0.2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3">
        <f t="shared" si="306"/>
        <v>110</v>
      </c>
      <c r="P3317" s="3">
        <f t="shared" si="307"/>
        <v>49.44</v>
      </c>
      <c r="Q3317" s="3" t="s">
        <v>8350</v>
      </c>
      <c r="R3317" s="3" t="s">
        <v>8351</v>
      </c>
      <c r="S3317" s="23">
        <f t="shared" si="308"/>
        <v>42466.303715277783</v>
      </c>
      <c r="T3317" s="23">
        <f t="shared" si="309"/>
        <v>42496.303715277783</v>
      </c>
      <c r="U3317" s="3">
        <f t="shared" si="310"/>
        <v>2016</v>
      </c>
      <c r="V3317" s="25">
        <f t="shared" si="311"/>
        <v>42466.303715277783</v>
      </c>
    </row>
    <row r="3318" spans="1:22" ht="80" x14ac:dyDescent="0.2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3">
        <f t="shared" si="306"/>
        <v>100.09</v>
      </c>
      <c r="P3318" s="3">
        <f t="shared" si="307"/>
        <v>93.98</v>
      </c>
      <c r="Q3318" s="3" t="s">
        <v>8350</v>
      </c>
      <c r="R3318" s="3" t="s">
        <v>8351</v>
      </c>
      <c r="S3318" s="23">
        <f t="shared" si="308"/>
        <v>41826.871238425927</v>
      </c>
      <c r="T3318" s="23">
        <f t="shared" si="309"/>
        <v>41859.57916666667</v>
      </c>
      <c r="U3318" s="3">
        <f t="shared" si="310"/>
        <v>2014</v>
      </c>
      <c r="V3318" s="25">
        <f t="shared" si="311"/>
        <v>41826.871238425927</v>
      </c>
    </row>
    <row r="3319" spans="1:22" ht="48" x14ac:dyDescent="0.2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3">
        <f t="shared" si="306"/>
        <v>106.19</v>
      </c>
      <c r="P3319" s="3">
        <f t="shared" si="307"/>
        <v>61.94</v>
      </c>
      <c r="Q3319" s="3" t="s">
        <v>8350</v>
      </c>
      <c r="R3319" s="3" t="s">
        <v>8351</v>
      </c>
      <c r="S3319" s="23">
        <f t="shared" si="308"/>
        <v>42499.039629629624</v>
      </c>
      <c r="T3319" s="23">
        <f t="shared" si="309"/>
        <v>42529.039629629624</v>
      </c>
      <c r="U3319" s="3">
        <f t="shared" si="310"/>
        <v>2016</v>
      </c>
      <c r="V3319" s="25">
        <f t="shared" si="311"/>
        <v>42499.039629629624</v>
      </c>
    </row>
    <row r="3320" spans="1:22" ht="32" x14ac:dyDescent="0.2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3">
        <f t="shared" si="306"/>
        <v>125.6</v>
      </c>
      <c r="P3320" s="3">
        <f t="shared" si="307"/>
        <v>78.5</v>
      </c>
      <c r="Q3320" s="3" t="s">
        <v>8350</v>
      </c>
      <c r="R3320" s="3" t="s">
        <v>8351</v>
      </c>
      <c r="S3320" s="23">
        <f t="shared" si="308"/>
        <v>42431.302002314813</v>
      </c>
      <c r="T3320" s="23">
        <f t="shared" si="309"/>
        <v>42471.104166666672</v>
      </c>
      <c r="U3320" s="3">
        <f t="shared" si="310"/>
        <v>2016</v>
      </c>
      <c r="V3320" s="25">
        <f t="shared" si="311"/>
        <v>42431.302002314813</v>
      </c>
    </row>
    <row r="3321" spans="1:22" ht="64" x14ac:dyDescent="0.2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3">
        <f t="shared" si="306"/>
        <v>108</v>
      </c>
      <c r="P3321" s="3">
        <f t="shared" si="307"/>
        <v>33.75</v>
      </c>
      <c r="Q3321" s="3" t="s">
        <v>8350</v>
      </c>
      <c r="R3321" s="3" t="s">
        <v>8351</v>
      </c>
      <c r="S3321" s="23">
        <f t="shared" si="308"/>
        <v>41990.585486111115</v>
      </c>
      <c r="T3321" s="23">
        <f t="shared" si="309"/>
        <v>42035.585486111115</v>
      </c>
      <c r="U3321" s="3">
        <f t="shared" si="310"/>
        <v>2014</v>
      </c>
      <c r="V3321" s="25">
        <f t="shared" si="311"/>
        <v>41990.585486111115</v>
      </c>
    </row>
    <row r="3322" spans="1:22" ht="48" x14ac:dyDescent="0.2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3">
        <f t="shared" si="306"/>
        <v>101</v>
      </c>
      <c r="P3322" s="3">
        <f t="shared" si="307"/>
        <v>66.45</v>
      </c>
      <c r="Q3322" s="3" t="s">
        <v>8350</v>
      </c>
      <c r="R3322" s="3" t="s">
        <v>8351</v>
      </c>
      <c r="S3322" s="23">
        <f t="shared" si="308"/>
        <v>42513.045798611114</v>
      </c>
      <c r="T3322" s="23">
        <f t="shared" si="309"/>
        <v>42543.045798611114</v>
      </c>
      <c r="U3322" s="3">
        <f t="shared" si="310"/>
        <v>2016</v>
      </c>
      <c r="V3322" s="25">
        <f t="shared" si="311"/>
        <v>42513.045798611114</v>
      </c>
    </row>
    <row r="3323" spans="1:22" ht="64" x14ac:dyDescent="0.2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3">
        <f t="shared" si="306"/>
        <v>107.4</v>
      </c>
      <c r="P3323" s="3">
        <f t="shared" si="307"/>
        <v>35.799999999999997</v>
      </c>
      <c r="Q3323" s="3" t="s">
        <v>8350</v>
      </c>
      <c r="R3323" s="3" t="s">
        <v>8351</v>
      </c>
      <c r="S3323" s="23">
        <f t="shared" si="308"/>
        <v>41914.100289351853</v>
      </c>
      <c r="T3323" s="23">
        <f t="shared" si="309"/>
        <v>41928.165972222225</v>
      </c>
      <c r="U3323" s="3">
        <f t="shared" si="310"/>
        <v>2014</v>
      </c>
      <c r="V3323" s="25">
        <f t="shared" si="311"/>
        <v>41914.100289351853</v>
      </c>
    </row>
    <row r="3324" spans="1:22" ht="48" x14ac:dyDescent="0.2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3">
        <f t="shared" si="306"/>
        <v>101.52</v>
      </c>
      <c r="P3324" s="3">
        <f t="shared" si="307"/>
        <v>145.65</v>
      </c>
      <c r="Q3324" s="3" t="s">
        <v>8350</v>
      </c>
      <c r="R3324" s="3" t="s">
        <v>8351</v>
      </c>
      <c r="S3324" s="23">
        <f t="shared" si="308"/>
        <v>42521.010370370372</v>
      </c>
      <c r="T3324" s="23">
        <f t="shared" si="309"/>
        <v>42543.163194444445</v>
      </c>
      <c r="U3324" s="3">
        <f t="shared" si="310"/>
        <v>2016</v>
      </c>
      <c r="V3324" s="25">
        <f t="shared" si="311"/>
        <v>42521.010370370372</v>
      </c>
    </row>
    <row r="3325" spans="1:22" ht="48" x14ac:dyDescent="0.2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3">
        <f t="shared" si="306"/>
        <v>125.9</v>
      </c>
      <c r="P3325" s="3">
        <f t="shared" si="307"/>
        <v>25.69</v>
      </c>
      <c r="Q3325" s="3" t="s">
        <v>8350</v>
      </c>
      <c r="R3325" s="3" t="s">
        <v>8351</v>
      </c>
      <c r="S3325" s="23">
        <f t="shared" si="308"/>
        <v>42608.36583333333</v>
      </c>
      <c r="T3325" s="23">
        <f t="shared" si="309"/>
        <v>42638.36583333333</v>
      </c>
      <c r="U3325" s="3">
        <f t="shared" si="310"/>
        <v>2016</v>
      </c>
      <c r="V3325" s="25">
        <f t="shared" si="311"/>
        <v>42608.36583333333</v>
      </c>
    </row>
    <row r="3326" spans="1:22" ht="48" x14ac:dyDescent="0.2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3">
        <f t="shared" si="306"/>
        <v>101.67</v>
      </c>
      <c r="P3326" s="3">
        <f t="shared" si="307"/>
        <v>152.5</v>
      </c>
      <c r="Q3326" s="3" t="s">
        <v>8350</v>
      </c>
      <c r="R3326" s="3" t="s">
        <v>8351</v>
      </c>
      <c r="S3326" s="23">
        <f t="shared" si="308"/>
        <v>42512.58321759259</v>
      </c>
      <c r="T3326" s="23">
        <f t="shared" si="309"/>
        <v>42526.58321759259</v>
      </c>
      <c r="U3326" s="3">
        <f t="shared" si="310"/>
        <v>2016</v>
      </c>
      <c r="V3326" s="25">
        <f t="shared" si="311"/>
        <v>42512.58321759259</v>
      </c>
    </row>
    <row r="3327" spans="1:22" ht="48" x14ac:dyDescent="0.2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3">
        <f t="shared" si="306"/>
        <v>112.5</v>
      </c>
      <c r="P3327" s="3">
        <f t="shared" si="307"/>
        <v>30</v>
      </c>
      <c r="Q3327" s="3" t="s">
        <v>8350</v>
      </c>
      <c r="R3327" s="3" t="s">
        <v>8351</v>
      </c>
      <c r="S3327" s="23">
        <f t="shared" si="308"/>
        <v>42064.785613425927</v>
      </c>
      <c r="T3327" s="23">
        <f t="shared" si="309"/>
        <v>42099.743946759263</v>
      </c>
      <c r="U3327" s="3">
        <f t="shared" si="310"/>
        <v>2015</v>
      </c>
      <c r="V3327" s="25">
        <f t="shared" si="311"/>
        <v>42064.785613425927</v>
      </c>
    </row>
    <row r="3328" spans="1:22" ht="48" x14ac:dyDescent="0.2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3">
        <f t="shared" si="306"/>
        <v>101.38</v>
      </c>
      <c r="P3328" s="3">
        <f t="shared" si="307"/>
        <v>142.28</v>
      </c>
      <c r="Q3328" s="3" t="s">
        <v>8350</v>
      </c>
      <c r="R3328" s="3" t="s">
        <v>8351</v>
      </c>
      <c r="S3328" s="23">
        <f t="shared" si="308"/>
        <v>42041.714178240742</v>
      </c>
      <c r="T3328" s="23">
        <f t="shared" si="309"/>
        <v>42071.67251157407</v>
      </c>
      <c r="U3328" s="3">
        <f t="shared" si="310"/>
        <v>2015</v>
      </c>
      <c r="V3328" s="25">
        <f t="shared" si="311"/>
        <v>42041.714178240742</v>
      </c>
    </row>
    <row r="3329" spans="1:22" ht="64" x14ac:dyDescent="0.2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3">
        <f t="shared" si="306"/>
        <v>101.25</v>
      </c>
      <c r="P3329" s="3">
        <f t="shared" si="307"/>
        <v>24.55</v>
      </c>
      <c r="Q3329" s="3" t="s">
        <v>8350</v>
      </c>
      <c r="R3329" s="3" t="s">
        <v>8351</v>
      </c>
      <c r="S3329" s="23">
        <f t="shared" si="308"/>
        <v>42468.374606481477</v>
      </c>
      <c r="T3329" s="23">
        <f t="shared" si="309"/>
        <v>42498.374606481477</v>
      </c>
      <c r="U3329" s="3">
        <f t="shared" si="310"/>
        <v>2016</v>
      </c>
      <c r="V3329" s="25">
        <f t="shared" si="311"/>
        <v>42468.374606481477</v>
      </c>
    </row>
    <row r="3330" spans="1:22" ht="48" x14ac:dyDescent="0.2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3">
        <f t="shared" si="306"/>
        <v>146.38999999999999</v>
      </c>
      <c r="P3330" s="3">
        <f t="shared" si="307"/>
        <v>292.77999999999997</v>
      </c>
      <c r="Q3330" s="3" t="s">
        <v>8350</v>
      </c>
      <c r="R3330" s="3" t="s">
        <v>8351</v>
      </c>
      <c r="S3330" s="23">
        <f t="shared" si="308"/>
        <v>41822.57503472222</v>
      </c>
      <c r="T3330" s="23">
        <f t="shared" si="309"/>
        <v>41825.041666666664</v>
      </c>
      <c r="U3330" s="3">
        <f t="shared" si="310"/>
        <v>2014</v>
      </c>
      <c r="V3330" s="25">
        <f t="shared" si="311"/>
        <v>41822.57503472222</v>
      </c>
    </row>
    <row r="3331" spans="1:22" ht="48" x14ac:dyDescent="0.2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3">
        <f t="shared" ref="O3331:O3394" si="312">ROUND((E3331/D3331)*100,2)</f>
        <v>116.8</v>
      </c>
      <c r="P3331" s="3">
        <f t="shared" ref="P3331:P3394" si="313">ROUND(E3331/L3331,2)</f>
        <v>44.92</v>
      </c>
      <c r="Q3331" s="3" t="s">
        <v>8350</v>
      </c>
      <c r="R3331" s="3" t="s">
        <v>8351</v>
      </c>
      <c r="S3331" s="23">
        <f t="shared" ref="S3331:S3394" si="314">(((J3331/60)/60)/24)+DATE(1970,1,1)</f>
        <v>41837.323009259257</v>
      </c>
      <c r="T3331" s="23">
        <f t="shared" ref="T3331:T3394" si="315">(((I3331/60)/60)/24)+DATE(1970,1,1)</f>
        <v>41847.958333333336</v>
      </c>
      <c r="U3331" s="3">
        <f t="shared" ref="U3331:U3394" si="316">YEAR(S3331)</f>
        <v>2014</v>
      </c>
      <c r="V3331" s="25">
        <f t="shared" ref="V3331:V3394" si="317">S3331</f>
        <v>41837.323009259257</v>
      </c>
    </row>
    <row r="3332" spans="1:22" ht="48" x14ac:dyDescent="0.2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3">
        <f t="shared" si="312"/>
        <v>106.27</v>
      </c>
      <c r="P3332" s="3">
        <f t="shared" si="313"/>
        <v>23.1</v>
      </c>
      <c r="Q3332" s="3" t="s">
        <v>8350</v>
      </c>
      <c r="R3332" s="3" t="s">
        <v>8351</v>
      </c>
      <c r="S3332" s="23">
        <f t="shared" si="314"/>
        <v>42065.887361111112</v>
      </c>
      <c r="T3332" s="23">
        <f t="shared" si="315"/>
        <v>42095.845694444448</v>
      </c>
      <c r="U3332" s="3">
        <f t="shared" si="316"/>
        <v>2015</v>
      </c>
      <c r="V3332" s="25">
        <f t="shared" si="317"/>
        <v>42065.887361111112</v>
      </c>
    </row>
    <row r="3333" spans="1:22" ht="48" x14ac:dyDescent="0.2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3">
        <f t="shared" si="312"/>
        <v>104.52</v>
      </c>
      <c r="P3333" s="3">
        <f t="shared" si="313"/>
        <v>80.400000000000006</v>
      </c>
      <c r="Q3333" s="3" t="s">
        <v>8350</v>
      </c>
      <c r="R3333" s="3" t="s">
        <v>8351</v>
      </c>
      <c r="S3333" s="23">
        <f t="shared" si="314"/>
        <v>42248.697754629626</v>
      </c>
      <c r="T3333" s="23">
        <f t="shared" si="315"/>
        <v>42283.697754629626</v>
      </c>
      <c r="U3333" s="3">
        <f t="shared" si="316"/>
        <v>2015</v>
      </c>
      <c r="V3333" s="25">
        <f t="shared" si="317"/>
        <v>42248.697754629626</v>
      </c>
    </row>
    <row r="3334" spans="1:22" ht="48" x14ac:dyDescent="0.2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3">
        <f t="shared" si="312"/>
        <v>100</v>
      </c>
      <c r="P3334" s="3">
        <f t="shared" si="313"/>
        <v>72.290000000000006</v>
      </c>
      <c r="Q3334" s="3" t="s">
        <v>8350</v>
      </c>
      <c r="R3334" s="3" t="s">
        <v>8351</v>
      </c>
      <c r="S3334" s="23">
        <f t="shared" si="314"/>
        <v>41809.860300925924</v>
      </c>
      <c r="T3334" s="23">
        <f t="shared" si="315"/>
        <v>41839.860300925924</v>
      </c>
      <c r="U3334" s="3">
        <f t="shared" si="316"/>
        <v>2014</v>
      </c>
      <c r="V3334" s="25">
        <f t="shared" si="317"/>
        <v>41809.860300925924</v>
      </c>
    </row>
    <row r="3335" spans="1:22" ht="48" x14ac:dyDescent="0.2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3">
        <f t="shared" si="312"/>
        <v>104.57</v>
      </c>
      <c r="P3335" s="3">
        <f t="shared" si="313"/>
        <v>32.97</v>
      </c>
      <c r="Q3335" s="3" t="s">
        <v>8350</v>
      </c>
      <c r="R3335" s="3" t="s">
        <v>8351</v>
      </c>
      <c r="S3335" s="23">
        <f t="shared" si="314"/>
        <v>42148.676851851851</v>
      </c>
      <c r="T3335" s="23">
        <f t="shared" si="315"/>
        <v>42170.676851851851</v>
      </c>
      <c r="U3335" s="3">
        <f t="shared" si="316"/>
        <v>2015</v>
      </c>
      <c r="V3335" s="25">
        <f t="shared" si="317"/>
        <v>42148.676851851851</v>
      </c>
    </row>
    <row r="3336" spans="1:22" ht="32" x14ac:dyDescent="0.2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3">
        <f t="shared" si="312"/>
        <v>138.62</v>
      </c>
      <c r="P3336" s="3">
        <f t="shared" si="313"/>
        <v>116.65</v>
      </c>
      <c r="Q3336" s="3" t="s">
        <v>8350</v>
      </c>
      <c r="R3336" s="3" t="s">
        <v>8351</v>
      </c>
      <c r="S3336" s="23">
        <f t="shared" si="314"/>
        <v>42185.521087962959</v>
      </c>
      <c r="T3336" s="23">
        <f t="shared" si="315"/>
        <v>42215.521087962959</v>
      </c>
      <c r="U3336" s="3">
        <f t="shared" si="316"/>
        <v>2015</v>
      </c>
      <c r="V3336" s="25">
        <f t="shared" si="317"/>
        <v>42185.521087962959</v>
      </c>
    </row>
    <row r="3337" spans="1:22" ht="64" x14ac:dyDescent="0.2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3">
        <f t="shared" si="312"/>
        <v>100.32</v>
      </c>
      <c r="P3337" s="3">
        <f t="shared" si="313"/>
        <v>79.62</v>
      </c>
      <c r="Q3337" s="3" t="s">
        <v>8350</v>
      </c>
      <c r="R3337" s="3" t="s">
        <v>8351</v>
      </c>
      <c r="S3337" s="23">
        <f t="shared" si="314"/>
        <v>41827.674143518518</v>
      </c>
      <c r="T3337" s="23">
        <f t="shared" si="315"/>
        <v>41854.958333333336</v>
      </c>
      <c r="U3337" s="3">
        <f t="shared" si="316"/>
        <v>2014</v>
      </c>
      <c r="V3337" s="25">
        <f t="shared" si="317"/>
        <v>41827.674143518518</v>
      </c>
    </row>
    <row r="3338" spans="1:22" ht="48" x14ac:dyDescent="0.2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3">
        <f t="shared" si="312"/>
        <v>100</v>
      </c>
      <c r="P3338" s="3">
        <f t="shared" si="313"/>
        <v>27.78</v>
      </c>
      <c r="Q3338" s="3" t="s">
        <v>8350</v>
      </c>
      <c r="R3338" s="3" t="s">
        <v>8351</v>
      </c>
      <c r="S3338" s="23">
        <f t="shared" si="314"/>
        <v>42437.398680555561</v>
      </c>
      <c r="T3338" s="23">
        <f t="shared" si="315"/>
        <v>42465.35701388889</v>
      </c>
      <c r="U3338" s="3">
        <f t="shared" si="316"/>
        <v>2016</v>
      </c>
      <c r="V3338" s="25">
        <f t="shared" si="317"/>
        <v>42437.398680555561</v>
      </c>
    </row>
    <row r="3339" spans="1:22" ht="48" x14ac:dyDescent="0.2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3">
        <f t="shared" si="312"/>
        <v>110.2</v>
      </c>
      <c r="P3339" s="3">
        <f t="shared" si="313"/>
        <v>81.03</v>
      </c>
      <c r="Q3339" s="3" t="s">
        <v>8350</v>
      </c>
      <c r="R3339" s="3" t="s">
        <v>8351</v>
      </c>
      <c r="S3339" s="23">
        <f t="shared" si="314"/>
        <v>41901.282025462962</v>
      </c>
      <c r="T3339" s="23">
        <f t="shared" si="315"/>
        <v>41922.875</v>
      </c>
      <c r="U3339" s="3">
        <f t="shared" si="316"/>
        <v>2014</v>
      </c>
      <c r="V3339" s="25">
        <f t="shared" si="317"/>
        <v>41901.282025462962</v>
      </c>
    </row>
    <row r="3340" spans="1:22" ht="32" x14ac:dyDescent="0.2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3">
        <f t="shared" si="312"/>
        <v>102.18</v>
      </c>
      <c r="P3340" s="3">
        <f t="shared" si="313"/>
        <v>136.85</v>
      </c>
      <c r="Q3340" s="3" t="s">
        <v>8350</v>
      </c>
      <c r="R3340" s="3" t="s">
        <v>8351</v>
      </c>
      <c r="S3340" s="23">
        <f t="shared" si="314"/>
        <v>42769.574999999997</v>
      </c>
      <c r="T3340" s="23">
        <f t="shared" si="315"/>
        <v>42790.574999999997</v>
      </c>
      <c r="U3340" s="3">
        <f t="shared" si="316"/>
        <v>2017</v>
      </c>
      <c r="V3340" s="25">
        <f t="shared" si="317"/>
        <v>42769.574999999997</v>
      </c>
    </row>
    <row r="3341" spans="1:22" ht="48" x14ac:dyDescent="0.2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3">
        <f t="shared" si="312"/>
        <v>104.35</v>
      </c>
      <c r="P3341" s="3">
        <f t="shared" si="313"/>
        <v>177.62</v>
      </c>
      <c r="Q3341" s="3" t="s">
        <v>8350</v>
      </c>
      <c r="R3341" s="3" t="s">
        <v>8351</v>
      </c>
      <c r="S3341" s="23">
        <f t="shared" si="314"/>
        <v>42549.665717592594</v>
      </c>
      <c r="T3341" s="23">
        <f t="shared" si="315"/>
        <v>42579.665717592594</v>
      </c>
      <c r="U3341" s="3">
        <f t="shared" si="316"/>
        <v>2016</v>
      </c>
      <c r="V3341" s="25">
        <f t="shared" si="317"/>
        <v>42549.665717592594</v>
      </c>
    </row>
    <row r="3342" spans="1:22" ht="48" x14ac:dyDescent="0.2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3">
        <f t="shared" si="312"/>
        <v>138.16999999999999</v>
      </c>
      <c r="P3342" s="3">
        <f t="shared" si="313"/>
        <v>109.08</v>
      </c>
      <c r="Q3342" s="3" t="s">
        <v>8350</v>
      </c>
      <c r="R3342" s="3" t="s">
        <v>8351</v>
      </c>
      <c r="S3342" s="23">
        <f t="shared" si="314"/>
        <v>42685.974004629628</v>
      </c>
      <c r="T3342" s="23">
        <f t="shared" si="315"/>
        <v>42710.974004629628</v>
      </c>
      <c r="U3342" s="3">
        <f t="shared" si="316"/>
        <v>2016</v>
      </c>
      <c r="V3342" s="25">
        <f t="shared" si="317"/>
        <v>42685.974004629628</v>
      </c>
    </row>
    <row r="3343" spans="1:22" ht="48" x14ac:dyDescent="0.2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3">
        <f t="shared" si="312"/>
        <v>100</v>
      </c>
      <c r="P3343" s="3">
        <f t="shared" si="313"/>
        <v>119.64</v>
      </c>
      <c r="Q3343" s="3" t="s">
        <v>8350</v>
      </c>
      <c r="R3343" s="3" t="s">
        <v>8351</v>
      </c>
      <c r="S3343" s="23">
        <f t="shared" si="314"/>
        <v>42510.798854166671</v>
      </c>
      <c r="T3343" s="23">
        <f t="shared" si="315"/>
        <v>42533.708333333328</v>
      </c>
      <c r="U3343" s="3">
        <f t="shared" si="316"/>
        <v>2016</v>
      </c>
      <c r="V3343" s="25">
        <f t="shared" si="317"/>
        <v>42510.798854166671</v>
      </c>
    </row>
    <row r="3344" spans="1:22" ht="48" x14ac:dyDescent="0.2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3">
        <f t="shared" si="312"/>
        <v>101.67</v>
      </c>
      <c r="P3344" s="3">
        <f t="shared" si="313"/>
        <v>78.209999999999994</v>
      </c>
      <c r="Q3344" s="3" t="s">
        <v>8350</v>
      </c>
      <c r="R3344" s="3" t="s">
        <v>8351</v>
      </c>
      <c r="S3344" s="23">
        <f t="shared" si="314"/>
        <v>42062.296412037031</v>
      </c>
      <c r="T3344" s="23">
        <f t="shared" si="315"/>
        <v>42095.207638888889</v>
      </c>
      <c r="U3344" s="3">
        <f t="shared" si="316"/>
        <v>2015</v>
      </c>
      <c r="V3344" s="25">
        <f t="shared" si="317"/>
        <v>42062.296412037031</v>
      </c>
    </row>
    <row r="3345" spans="1:22" ht="48" x14ac:dyDescent="0.2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3">
        <f t="shared" si="312"/>
        <v>171.43</v>
      </c>
      <c r="P3345" s="3">
        <f t="shared" si="313"/>
        <v>52.17</v>
      </c>
      <c r="Q3345" s="3" t="s">
        <v>8350</v>
      </c>
      <c r="R3345" s="3" t="s">
        <v>8351</v>
      </c>
      <c r="S3345" s="23">
        <f t="shared" si="314"/>
        <v>42452.916481481487</v>
      </c>
      <c r="T3345" s="23">
        <f t="shared" si="315"/>
        <v>42473.554166666669</v>
      </c>
      <c r="U3345" s="3">
        <f t="shared" si="316"/>
        <v>2016</v>
      </c>
      <c r="V3345" s="25">
        <f t="shared" si="317"/>
        <v>42452.916481481487</v>
      </c>
    </row>
    <row r="3346" spans="1:22" ht="48" x14ac:dyDescent="0.2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3">
        <f t="shared" si="312"/>
        <v>101.44</v>
      </c>
      <c r="P3346" s="3">
        <f t="shared" si="313"/>
        <v>114.13</v>
      </c>
      <c r="Q3346" s="3" t="s">
        <v>8350</v>
      </c>
      <c r="R3346" s="3" t="s">
        <v>8351</v>
      </c>
      <c r="S3346" s="23">
        <f t="shared" si="314"/>
        <v>41851.200150462959</v>
      </c>
      <c r="T3346" s="23">
        <f t="shared" si="315"/>
        <v>41881.200150462959</v>
      </c>
      <c r="U3346" s="3">
        <f t="shared" si="316"/>
        <v>2014</v>
      </c>
      <c r="V3346" s="25">
        <f t="shared" si="317"/>
        <v>41851.200150462959</v>
      </c>
    </row>
    <row r="3347" spans="1:22" ht="48" x14ac:dyDescent="0.2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3">
        <f t="shared" si="312"/>
        <v>130</v>
      </c>
      <c r="P3347" s="3">
        <f t="shared" si="313"/>
        <v>50</v>
      </c>
      <c r="Q3347" s="3" t="s">
        <v>8350</v>
      </c>
      <c r="R3347" s="3" t="s">
        <v>8351</v>
      </c>
      <c r="S3347" s="23">
        <f t="shared" si="314"/>
        <v>42053.106111111112</v>
      </c>
      <c r="T3347" s="23">
        <f t="shared" si="315"/>
        <v>42112.025694444441</v>
      </c>
      <c r="U3347" s="3">
        <f t="shared" si="316"/>
        <v>2015</v>
      </c>
      <c r="V3347" s="25">
        <f t="shared" si="317"/>
        <v>42053.106111111112</v>
      </c>
    </row>
    <row r="3348" spans="1:22" ht="48" x14ac:dyDescent="0.2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3">
        <f t="shared" si="312"/>
        <v>110</v>
      </c>
      <c r="P3348" s="3">
        <f t="shared" si="313"/>
        <v>91.67</v>
      </c>
      <c r="Q3348" s="3" t="s">
        <v>8350</v>
      </c>
      <c r="R3348" s="3" t="s">
        <v>8351</v>
      </c>
      <c r="S3348" s="23">
        <f t="shared" si="314"/>
        <v>42054.024421296301</v>
      </c>
      <c r="T3348" s="23">
        <f t="shared" si="315"/>
        <v>42061.024421296301</v>
      </c>
      <c r="U3348" s="3">
        <f t="shared" si="316"/>
        <v>2015</v>
      </c>
      <c r="V3348" s="25">
        <f t="shared" si="317"/>
        <v>42054.024421296301</v>
      </c>
    </row>
    <row r="3349" spans="1:22" ht="64" x14ac:dyDescent="0.2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3">
        <f t="shared" si="312"/>
        <v>119.45</v>
      </c>
      <c r="P3349" s="3">
        <f t="shared" si="313"/>
        <v>108.59</v>
      </c>
      <c r="Q3349" s="3" t="s">
        <v>8350</v>
      </c>
      <c r="R3349" s="3" t="s">
        <v>8351</v>
      </c>
      <c r="S3349" s="23">
        <f t="shared" si="314"/>
        <v>42484.551550925928</v>
      </c>
      <c r="T3349" s="23">
        <f t="shared" si="315"/>
        <v>42498.875</v>
      </c>
      <c r="U3349" s="3">
        <f t="shared" si="316"/>
        <v>2016</v>
      </c>
      <c r="V3349" s="25">
        <f t="shared" si="317"/>
        <v>42484.551550925928</v>
      </c>
    </row>
    <row r="3350" spans="1:22" ht="48" x14ac:dyDescent="0.2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3">
        <f t="shared" si="312"/>
        <v>100.29</v>
      </c>
      <c r="P3350" s="3">
        <f t="shared" si="313"/>
        <v>69.819999999999993</v>
      </c>
      <c r="Q3350" s="3" t="s">
        <v>8350</v>
      </c>
      <c r="R3350" s="3" t="s">
        <v>8351</v>
      </c>
      <c r="S3350" s="23">
        <f t="shared" si="314"/>
        <v>42466.558796296296</v>
      </c>
      <c r="T3350" s="23">
        <f t="shared" si="315"/>
        <v>42490.165972222225</v>
      </c>
      <c r="U3350" s="3">
        <f t="shared" si="316"/>
        <v>2016</v>
      </c>
      <c r="V3350" s="25">
        <f t="shared" si="317"/>
        <v>42466.558796296296</v>
      </c>
    </row>
    <row r="3351" spans="1:22" ht="48" x14ac:dyDescent="0.2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3">
        <f t="shared" si="312"/>
        <v>153.4</v>
      </c>
      <c r="P3351" s="3">
        <f t="shared" si="313"/>
        <v>109.57</v>
      </c>
      <c r="Q3351" s="3" t="s">
        <v>8350</v>
      </c>
      <c r="R3351" s="3" t="s">
        <v>8351</v>
      </c>
      <c r="S3351" s="23">
        <f t="shared" si="314"/>
        <v>42513.110787037032</v>
      </c>
      <c r="T3351" s="23">
        <f t="shared" si="315"/>
        <v>42534.708333333328</v>
      </c>
      <c r="U3351" s="3">
        <f t="shared" si="316"/>
        <v>2016</v>
      </c>
      <c r="V3351" s="25">
        <f t="shared" si="317"/>
        <v>42513.110787037032</v>
      </c>
    </row>
    <row r="3352" spans="1:22" ht="64" x14ac:dyDescent="0.2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3">
        <f t="shared" si="312"/>
        <v>104.43</v>
      </c>
      <c r="P3352" s="3">
        <f t="shared" si="313"/>
        <v>71.67</v>
      </c>
      <c r="Q3352" s="3" t="s">
        <v>8350</v>
      </c>
      <c r="R3352" s="3" t="s">
        <v>8351</v>
      </c>
      <c r="S3352" s="23">
        <f t="shared" si="314"/>
        <v>42302.701516203699</v>
      </c>
      <c r="T3352" s="23">
        <f t="shared" si="315"/>
        <v>42337.958333333328</v>
      </c>
      <c r="U3352" s="3">
        <f t="shared" si="316"/>
        <v>2015</v>
      </c>
      <c r="V3352" s="25">
        <f t="shared" si="317"/>
        <v>42302.701516203699</v>
      </c>
    </row>
    <row r="3353" spans="1:22" ht="48" x14ac:dyDescent="0.2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3">
        <f t="shared" si="312"/>
        <v>101.1</v>
      </c>
      <c r="P3353" s="3">
        <f t="shared" si="313"/>
        <v>93.61</v>
      </c>
      <c r="Q3353" s="3" t="s">
        <v>8350</v>
      </c>
      <c r="R3353" s="3" t="s">
        <v>8351</v>
      </c>
      <c r="S3353" s="23">
        <f t="shared" si="314"/>
        <v>41806.395428240743</v>
      </c>
      <c r="T3353" s="23">
        <f t="shared" si="315"/>
        <v>41843.458333333336</v>
      </c>
      <c r="U3353" s="3">
        <f t="shared" si="316"/>
        <v>2014</v>
      </c>
      <c r="V3353" s="25">
        <f t="shared" si="317"/>
        <v>41806.395428240743</v>
      </c>
    </row>
    <row r="3354" spans="1:22" ht="64" x14ac:dyDescent="0.2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3">
        <f t="shared" si="312"/>
        <v>107.52</v>
      </c>
      <c r="P3354" s="3">
        <f t="shared" si="313"/>
        <v>76.8</v>
      </c>
      <c r="Q3354" s="3" t="s">
        <v>8350</v>
      </c>
      <c r="R3354" s="3" t="s">
        <v>8351</v>
      </c>
      <c r="S3354" s="23">
        <f t="shared" si="314"/>
        <v>42495.992800925931</v>
      </c>
      <c r="T3354" s="23">
        <f t="shared" si="315"/>
        <v>42552.958333333328</v>
      </c>
      <c r="U3354" s="3">
        <f t="shared" si="316"/>
        <v>2016</v>
      </c>
      <c r="V3354" s="25">
        <f t="shared" si="317"/>
        <v>42495.992800925931</v>
      </c>
    </row>
    <row r="3355" spans="1:22" ht="48" x14ac:dyDescent="0.2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3">
        <f t="shared" si="312"/>
        <v>315</v>
      </c>
      <c r="P3355" s="3">
        <f t="shared" si="313"/>
        <v>35.799999999999997</v>
      </c>
      <c r="Q3355" s="3" t="s">
        <v>8350</v>
      </c>
      <c r="R3355" s="3" t="s">
        <v>8351</v>
      </c>
      <c r="S3355" s="23">
        <f t="shared" si="314"/>
        <v>42479.432291666672</v>
      </c>
      <c r="T3355" s="23">
        <f t="shared" si="315"/>
        <v>42492.958333333328</v>
      </c>
      <c r="U3355" s="3">
        <f t="shared" si="316"/>
        <v>2016</v>
      </c>
      <c r="V3355" s="25">
        <f t="shared" si="317"/>
        <v>42479.432291666672</v>
      </c>
    </row>
    <row r="3356" spans="1:22" ht="48" x14ac:dyDescent="0.2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3">
        <f t="shared" si="312"/>
        <v>101.93</v>
      </c>
      <c r="P3356" s="3">
        <f t="shared" si="313"/>
        <v>55.6</v>
      </c>
      <c r="Q3356" s="3" t="s">
        <v>8350</v>
      </c>
      <c r="R3356" s="3" t="s">
        <v>8351</v>
      </c>
      <c r="S3356" s="23">
        <f t="shared" si="314"/>
        <v>42270.7269212963</v>
      </c>
      <c r="T3356" s="23">
        <f t="shared" si="315"/>
        <v>42306.167361111111</v>
      </c>
      <c r="U3356" s="3">
        <f t="shared" si="316"/>
        <v>2015</v>
      </c>
      <c r="V3356" s="25">
        <f t="shared" si="317"/>
        <v>42270.7269212963</v>
      </c>
    </row>
    <row r="3357" spans="1:22" ht="48" x14ac:dyDescent="0.2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3">
        <f t="shared" si="312"/>
        <v>126.29</v>
      </c>
      <c r="P3357" s="3">
        <f t="shared" si="313"/>
        <v>147.33000000000001</v>
      </c>
      <c r="Q3357" s="3" t="s">
        <v>8350</v>
      </c>
      <c r="R3357" s="3" t="s">
        <v>8351</v>
      </c>
      <c r="S3357" s="23">
        <f t="shared" si="314"/>
        <v>42489.619525462964</v>
      </c>
      <c r="T3357" s="23">
        <f t="shared" si="315"/>
        <v>42500.470138888893</v>
      </c>
      <c r="U3357" s="3">
        <f t="shared" si="316"/>
        <v>2016</v>
      </c>
      <c r="V3357" s="25">
        <f t="shared" si="317"/>
        <v>42489.619525462964</v>
      </c>
    </row>
    <row r="3358" spans="1:22" ht="48" x14ac:dyDescent="0.2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3">
        <f t="shared" si="312"/>
        <v>101.4</v>
      </c>
      <c r="P3358" s="3">
        <f t="shared" si="313"/>
        <v>56.33</v>
      </c>
      <c r="Q3358" s="3" t="s">
        <v>8350</v>
      </c>
      <c r="R3358" s="3" t="s">
        <v>8351</v>
      </c>
      <c r="S3358" s="23">
        <f t="shared" si="314"/>
        <v>42536.815648148149</v>
      </c>
      <c r="T3358" s="23">
        <f t="shared" si="315"/>
        <v>42566.815648148149</v>
      </c>
      <c r="U3358" s="3">
        <f t="shared" si="316"/>
        <v>2016</v>
      </c>
      <c r="V3358" s="25">
        <f t="shared" si="317"/>
        <v>42536.815648148149</v>
      </c>
    </row>
    <row r="3359" spans="1:22" ht="48" x14ac:dyDescent="0.2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3">
        <f t="shared" si="312"/>
        <v>101</v>
      </c>
      <c r="P3359" s="3">
        <f t="shared" si="313"/>
        <v>96.19</v>
      </c>
      <c r="Q3359" s="3" t="s">
        <v>8350</v>
      </c>
      <c r="R3359" s="3" t="s">
        <v>8351</v>
      </c>
      <c r="S3359" s="23">
        <f t="shared" si="314"/>
        <v>41822.417939814812</v>
      </c>
      <c r="T3359" s="23">
        <f t="shared" si="315"/>
        <v>41852.417939814812</v>
      </c>
      <c r="U3359" s="3">
        <f t="shared" si="316"/>
        <v>2014</v>
      </c>
      <c r="V3359" s="25">
        <f t="shared" si="317"/>
        <v>41822.417939814812</v>
      </c>
    </row>
    <row r="3360" spans="1:22" ht="48" x14ac:dyDescent="0.2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3">
        <f t="shared" si="312"/>
        <v>102.99</v>
      </c>
      <c r="P3360" s="3">
        <f t="shared" si="313"/>
        <v>63.57</v>
      </c>
      <c r="Q3360" s="3" t="s">
        <v>8350</v>
      </c>
      <c r="R3360" s="3" t="s">
        <v>8351</v>
      </c>
      <c r="S3360" s="23">
        <f t="shared" si="314"/>
        <v>41932.311099537037</v>
      </c>
      <c r="T3360" s="23">
        <f t="shared" si="315"/>
        <v>41962.352766203709</v>
      </c>
      <c r="U3360" s="3">
        <f t="shared" si="316"/>
        <v>2014</v>
      </c>
      <c r="V3360" s="25">
        <f t="shared" si="317"/>
        <v>41932.311099537037</v>
      </c>
    </row>
    <row r="3361" spans="1:22" ht="48" x14ac:dyDescent="0.2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3">
        <f t="shared" si="312"/>
        <v>106.25</v>
      </c>
      <c r="P3361" s="3">
        <f t="shared" si="313"/>
        <v>184.78</v>
      </c>
      <c r="Q3361" s="3" t="s">
        <v>8350</v>
      </c>
      <c r="R3361" s="3" t="s">
        <v>8351</v>
      </c>
      <c r="S3361" s="23">
        <f t="shared" si="314"/>
        <v>42746.057106481487</v>
      </c>
      <c r="T3361" s="23">
        <f t="shared" si="315"/>
        <v>42791.057106481487</v>
      </c>
      <c r="U3361" s="3">
        <f t="shared" si="316"/>
        <v>2017</v>
      </c>
      <c r="V3361" s="25">
        <f t="shared" si="317"/>
        <v>42746.057106481487</v>
      </c>
    </row>
    <row r="3362" spans="1:22" ht="32" x14ac:dyDescent="0.2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3">
        <f t="shared" si="312"/>
        <v>101.38</v>
      </c>
      <c r="P3362" s="3">
        <f t="shared" si="313"/>
        <v>126.72</v>
      </c>
      <c r="Q3362" s="3" t="s">
        <v>8350</v>
      </c>
      <c r="R3362" s="3" t="s">
        <v>8351</v>
      </c>
      <c r="S3362" s="23">
        <f t="shared" si="314"/>
        <v>42697.082673611112</v>
      </c>
      <c r="T3362" s="23">
        <f t="shared" si="315"/>
        <v>42718.665972222225</v>
      </c>
      <c r="U3362" s="3">
        <f t="shared" si="316"/>
        <v>2016</v>
      </c>
      <c r="V3362" s="25">
        <f t="shared" si="317"/>
        <v>42697.082673611112</v>
      </c>
    </row>
    <row r="3363" spans="1:22" ht="64" x14ac:dyDescent="0.2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3">
        <f t="shared" si="312"/>
        <v>113.46</v>
      </c>
      <c r="P3363" s="3">
        <f t="shared" si="313"/>
        <v>83.43</v>
      </c>
      <c r="Q3363" s="3" t="s">
        <v>8350</v>
      </c>
      <c r="R3363" s="3" t="s">
        <v>8351</v>
      </c>
      <c r="S3363" s="23">
        <f t="shared" si="314"/>
        <v>41866.025347222225</v>
      </c>
      <c r="T3363" s="23">
        <f t="shared" si="315"/>
        <v>41883.665972222225</v>
      </c>
      <c r="U3363" s="3">
        <f t="shared" si="316"/>
        <v>2014</v>
      </c>
      <c r="V3363" s="25">
        <f t="shared" si="317"/>
        <v>41866.025347222225</v>
      </c>
    </row>
    <row r="3364" spans="1:22" ht="48" x14ac:dyDescent="0.2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3">
        <f t="shared" si="312"/>
        <v>218</v>
      </c>
      <c r="P3364" s="3">
        <f t="shared" si="313"/>
        <v>54.5</v>
      </c>
      <c r="Q3364" s="3" t="s">
        <v>8350</v>
      </c>
      <c r="R3364" s="3" t="s">
        <v>8351</v>
      </c>
      <c r="S3364" s="23">
        <f t="shared" si="314"/>
        <v>42056.091631944444</v>
      </c>
      <c r="T3364" s="23">
        <f t="shared" si="315"/>
        <v>42070.204861111109</v>
      </c>
      <c r="U3364" s="3">
        <f t="shared" si="316"/>
        <v>2015</v>
      </c>
      <c r="V3364" s="25">
        <f t="shared" si="317"/>
        <v>42056.091631944444</v>
      </c>
    </row>
    <row r="3365" spans="1:22" ht="48" x14ac:dyDescent="0.2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3">
        <f t="shared" si="312"/>
        <v>101.42</v>
      </c>
      <c r="P3365" s="3">
        <f t="shared" si="313"/>
        <v>302.31</v>
      </c>
      <c r="Q3365" s="3" t="s">
        <v>8350</v>
      </c>
      <c r="R3365" s="3" t="s">
        <v>8351</v>
      </c>
      <c r="S3365" s="23">
        <f t="shared" si="314"/>
        <v>41851.771354166667</v>
      </c>
      <c r="T3365" s="23">
        <f t="shared" si="315"/>
        <v>41870.666666666664</v>
      </c>
      <c r="U3365" s="3">
        <f t="shared" si="316"/>
        <v>2014</v>
      </c>
      <c r="V3365" s="25">
        <f t="shared" si="317"/>
        <v>41851.771354166667</v>
      </c>
    </row>
    <row r="3366" spans="1:22" ht="48" x14ac:dyDescent="0.2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3">
        <f t="shared" si="312"/>
        <v>105.93</v>
      </c>
      <c r="P3366" s="3">
        <f t="shared" si="313"/>
        <v>44.14</v>
      </c>
      <c r="Q3366" s="3" t="s">
        <v>8350</v>
      </c>
      <c r="R3366" s="3" t="s">
        <v>8351</v>
      </c>
      <c r="S3366" s="23">
        <f t="shared" si="314"/>
        <v>42422.977418981478</v>
      </c>
      <c r="T3366" s="23">
        <f t="shared" si="315"/>
        <v>42444.875</v>
      </c>
      <c r="U3366" s="3">
        <f t="shared" si="316"/>
        <v>2016</v>
      </c>
      <c r="V3366" s="25">
        <f t="shared" si="317"/>
        <v>42422.977418981478</v>
      </c>
    </row>
    <row r="3367" spans="1:22" ht="48" x14ac:dyDescent="0.2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3">
        <f t="shared" si="312"/>
        <v>104</v>
      </c>
      <c r="P3367" s="3">
        <f t="shared" si="313"/>
        <v>866.67</v>
      </c>
      <c r="Q3367" s="3" t="s">
        <v>8350</v>
      </c>
      <c r="R3367" s="3" t="s">
        <v>8351</v>
      </c>
      <c r="S3367" s="23">
        <f t="shared" si="314"/>
        <v>42321.101759259262</v>
      </c>
      <c r="T3367" s="23">
        <f t="shared" si="315"/>
        <v>42351.101759259262</v>
      </c>
      <c r="U3367" s="3">
        <f t="shared" si="316"/>
        <v>2015</v>
      </c>
      <c r="V3367" s="25">
        <f t="shared" si="317"/>
        <v>42321.101759259262</v>
      </c>
    </row>
    <row r="3368" spans="1:22" ht="48" x14ac:dyDescent="0.2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3">
        <f t="shared" si="312"/>
        <v>221</v>
      </c>
      <c r="P3368" s="3">
        <f t="shared" si="313"/>
        <v>61.39</v>
      </c>
      <c r="Q3368" s="3" t="s">
        <v>8350</v>
      </c>
      <c r="R3368" s="3" t="s">
        <v>8351</v>
      </c>
      <c r="S3368" s="23">
        <f t="shared" si="314"/>
        <v>42107.067557870367</v>
      </c>
      <c r="T3368" s="23">
        <f t="shared" si="315"/>
        <v>42137.067557870367</v>
      </c>
      <c r="U3368" s="3">
        <f t="shared" si="316"/>
        <v>2015</v>
      </c>
      <c r="V3368" s="25">
        <f t="shared" si="317"/>
        <v>42107.067557870367</v>
      </c>
    </row>
    <row r="3369" spans="1:22" ht="48" x14ac:dyDescent="0.2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3">
        <f t="shared" si="312"/>
        <v>118.67</v>
      </c>
      <c r="P3369" s="3">
        <f t="shared" si="313"/>
        <v>29.67</v>
      </c>
      <c r="Q3369" s="3" t="s">
        <v>8350</v>
      </c>
      <c r="R3369" s="3" t="s">
        <v>8351</v>
      </c>
      <c r="S3369" s="23">
        <f t="shared" si="314"/>
        <v>42192.933958333335</v>
      </c>
      <c r="T3369" s="23">
        <f t="shared" si="315"/>
        <v>42217.933958333335</v>
      </c>
      <c r="U3369" s="3">
        <f t="shared" si="316"/>
        <v>2015</v>
      </c>
      <c r="V3369" s="25">
        <f t="shared" si="317"/>
        <v>42192.933958333335</v>
      </c>
    </row>
    <row r="3370" spans="1:22" ht="48" x14ac:dyDescent="0.2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3">
        <f t="shared" si="312"/>
        <v>104.6</v>
      </c>
      <c r="P3370" s="3">
        <f t="shared" si="313"/>
        <v>45.48</v>
      </c>
      <c r="Q3370" s="3" t="s">
        <v>8350</v>
      </c>
      <c r="R3370" s="3" t="s">
        <v>8351</v>
      </c>
      <c r="S3370" s="23">
        <f t="shared" si="314"/>
        <v>41969.199756944443</v>
      </c>
      <c r="T3370" s="23">
        <f t="shared" si="315"/>
        <v>42005.208333333328</v>
      </c>
      <c r="U3370" s="3">
        <f t="shared" si="316"/>
        <v>2014</v>
      </c>
      <c r="V3370" s="25">
        <f t="shared" si="317"/>
        <v>41969.199756944443</v>
      </c>
    </row>
    <row r="3371" spans="1:22" ht="48" x14ac:dyDescent="0.2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3">
        <f t="shared" si="312"/>
        <v>103.9</v>
      </c>
      <c r="P3371" s="3">
        <f t="shared" si="313"/>
        <v>96.2</v>
      </c>
      <c r="Q3371" s="3" t="s">
        <v>8350</v>
      </c>
      <c r="R3371" s="3" t="s">
        <v>8351</v>
      </c>
      <c r="S3371" s="23">
        <f t="shared" si="314"/>
        <v>42690.041435185187</v>
      </c>
      <c r="T3371" s="23">
        <f t="shared" si="315"/>
        <v>42750.041435185187</v>
      </c>
      <c r="U3371" s="3">
        <f t="shared" si="316"/>
        <v>2016</v>
      </c>
      <c r="V3371" s="25">
        <f t="shared" si="317"/>
        <v>42690.041435185187</v>
      </c>
    </row>
    <row r="3372" spans="1:22" ht="32" x14ac:dyDescent="0.2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3">
        <f t="shared" si="312"/>
        <v>117.73</v>
      </c>
      <c r="P3372" s="3">
        <f t="shared" si="313"/>
        <v>67.92</v>
      </c>
      <c r="Q3372" s="3" t="s">
        <v>8350</v>
      </c>
      <c r="R3372" s="3" t="s">
        <v>8351</v>
      </c>
      <c r="S3372" s="23">
        <f t="shared" si="314"/>
        <v>42690.334317129629</v>
      </c>
      <c r="T3372" s="23">
        <f t="shared" si="315"/>
        <v>42721.333333333328</v>
      </c>
      <c r="U3372" s="3">
        <f t="shared" si="316"/>
        <v>2016</v>
      </c>
      <c r="V3372" s="25">
        <f t="shared" si="317"/>
        <v>42690.334317129629</v>
      </c>
    </row>
    <row r="3373" spans="1:22" ht="32" x14ac:dyDescent="0.2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3">
        <f t="shared" si="312"/>
        <v>138.5</v>
      </c>
      <c r="P3373" s="3">
        <f t="shared" si="313"/>
        <v>30.78</v>
      </c>
      <c r="Q3373" s="3" t="s">
        <v>8350</v>
      </c>
      <c r="R3373" s="3" t="s">
        <v>8351</v>
      </c>
      <c r="S3373" s="23">
        <f t="shared" si="314"/>
        <v>42312.874594907407</v>
      </c>
      <c r="T3373" s="23">
        <f t="shared" si="315"/>
        <v>42340.874594907407</v>
      </c>
      <c r="U3373" s="3">
        <f t="shared" si="316"/>
        <v>2015</v>
      </c>
      <c r="V3373" s="25">
        <f t="shared" si="317"/>
        <v>42312.874594907407</v>
      </c>
    </row>
    <row r="3374" spans="1:22" ht="48" x14ac:dyDescent="0.2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3">
        <f t="shared" si="312"/>
        <v>103.5</v>
      </c>
      <c r="P3374" s="3">
        <f t="shared" si="313"/>
        <v>38.33</v>
      </c>
      <c r="Q3374" s="3" t="s">
        <v>8350</v>
      </c>
      <c r="R3374" s="3" t="s">
        <v>8351</v>
      </c>
      <c r="S3374" s="23">
        <f t="shared" si="314"/>
        <v>41855.548101851848</v>
      </c>
      <c r="T3374" s="23">
        <f t="shared" si="315"/>
        <v>41876.207638888889</v>
      </c>
      <c r="U3374" s="3">
        <f t="shared" si="316"/>
        <v>2014</v>
      </c>
      <c r="V3374" s="25">
        <f t="shared" si="317"/>
        <v>41855.548101851848</v>
      </c>
    </row>
    <row r="3375" spans="1:22" ht="48" x14ac:dyDescent="0.2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3">
        <f t="shared" si="312"/>
        <v>100.25</v>
      </c>
      <c r="P3375" s="3">
        <f t="shared" si="313"/>
        <v>66.83</v>
      </c>
      <c r="Q3375" s="3" t="s">
        <v>8350</v>
      </c>
      <c r="R3375" s="3" t="s">
        <v>8351</v>
      </c>
      <c r="S3375" s="23">
        <f t="shared" si="314"/>
        <v>42179.854629629626</v>
      </c>
      <c r="T3375" s="23">
        <f t="shared" si="315"/>
        <v>42203.666666666672</v>
      </c>
      <c r="U3375" s="3">
        <f t="shared" si="316"/>
        <v>2015</v>
      </c>
      <c r="V3375" s="25">
        <f t="shared" si="317"/>
        <v>42179.854629629626</v>
      </c>
    </row>
    <row r="3376" spans="1:22" ht="48" x14ac:dyDescent="0.2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3">
        <f t="shared" si="312"/>
        <v>106.57</v>
      </c>
      <c r="P3376" s="3">
        <f t="shared" si="313"/>
        <v>71.73</v>
      </c>
      <c r="Q3376" s="3" t="s">
        <v>8350</v>
      </c>
      <c r="R3376" s="3" t="s">
        <v>8351</v>
      </c>
      <c r="S3376" s="23">
        <f t="shared" si="314"/>
        <v>42275.731666666667</v>
      </c>
      <c r="T3376" s="23">
        <f t="shared" si="315"/>
        <v>42305.731666666667</v>
      </c>
      <c r="U3376" s="3">
        <f t="shared" si="316"/>
        <v>2015</v>
      </c>
      <c r="V3376" s="25">
        <f t="shared" si="317"/>
        <v>42275.731666666667</v>
      </c>
    </row>
    <row r="3377" spans="1:22" ht="48" x14ac:dyDescent="0.2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3">
        <f t="shared" si="312"/>
        <v>100</v>
      </c>
      <c r="P3377" s="3">
        <f t="shared" si="313"/>
        <v>176.47</v>
      </c>
      <c r="Q3377" s="3" t="s">
        <v>8350</v>
      </c>
      <c r="R3377" s="3" t="s">
        <v>8351</v>
      </c>
      <c r="S3377" s="23">
        <f t="shared" si="314"/>
        <v>41765.610798611109</v>
      </c>
      <c r="T3377" s="23">
        <f t="shared" si="315"/>
        <v>41777.610798611109</v>
      </c>
      <c r="U3377" s="3">
        <f t="shared" si="316"/>
        <v>2014</v>
      </c>
      <c r="V3377" s="25">
        <f t="shared" si="317"/>
        <v>41765.610798611109</v>
      </c>
    </row>
    <row r="3378" spans="1:22" ht="48" x14ac:dyDescent="0.2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3">
        <f t="shared" si="312"/>
        <v>100.01</v>
      </c>
      <c r="P3378" s="3">
        <f t="shared" si="313"/>
        <v>421.11</v>
      </c>
      <c r="Q3378" s="3" t="s">
        <v>8350</v>
      </c>
      <c r="R3378" s="3" t="s">
        <v>8351</v>
      </c>
      <c r="S3378" s="23">
        <f t="shared" si="314"/>
        <v>42059.701319444444</v>
      </c>
      <c r="T3378" s="23">
        <f t="shared" si="315"/>
        <v>42119.659652777773</v>
      </c>
      <c r="U3378" s="3">
        <f t="shared" si="316"/>
        <v>2015</v>
      </c>
      <c r="V3378" s="25">
        <f t="shared" si="317"/>
        <v>42059.701319444444</v>
      </c>
    </row>
    <row r="3379" spans="1:22" ht="48" x14ac:dyDescent="0.2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3">
        <f t="shared" si="312"/>
        <v>101.05</v>
      </c>
      <c r="P3379" s="3">
        <f t="shared" si="313"/>
        <v>104.99</v>
      </c>
      <c r="Q3379" s="3" t="s">
        <v>8350</v>
      </c>
      <c r="R3379" s="3" t="s">
        <v>8351</v>
      </c>
      <c r="S3379" s="23">
        <f t="shared" si="314"/>
        <v>42053.732627314821</v>
      </c>
      <c r="T3379" s="23">
        <f t="shared" si="315"/>
        <v>42083.705555555556</v>
      </c>
      <c r="U3379" s="3">
        <f t="shared" si="316"/>
        <v>2015</v>
      </c>
      <c r="V3379" s="25">
        <f t="shared" si="317"/>
        <v>42053.732627314821</v>
      </c>
    </row>
    <row r="3380" spans="1:22" ht="48" x14ac:dyDescent="0.2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3">
        <f t="shared" si="312"/>
        <v>107.64</v>
      </c>
      <c r="P3380" s="3">
        <f t="shared" si="313"/>
        <v>28.19</v>
      </c>
      <c r="Q3380" s="3" t="s">
        <v>8350</v>
      </c>
      <c r="R3380" s="3" t="s">
        <v>8351</v>
      </c>
      <c r="S3380" s="23">
        <f t="shared" si="314"/>
        <v>41858.355393518519</v>
      </c>
      <c r="T3380" s="23">
        <f t="shared" si="315"/>
        <v>41882.547222222223</v>
      </c>
      <c r="U3380" s="3">
        <f t="shared" si="316"/>
        <v>2014</v>
      </c>
      <c r="V3380" s="25">
        <f t="shared" si="317"/>
        <v>41858.355393518519</v>
      </c>
    </row>
    <row r="3381" spans="1:22" ht="64" x14ac:dyDescent="0.2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3">
        <f t="shared" si="312"/>
        <v>103.65</v>
      </c>
      <c r="P3381" s="3">
        <f t="shared" si="313"/>
        <v>54.55</v>
      </c>
      <c r="Q3381" s="3" t="s">
        <v>8350</v>
      </c>
      <c r="R3381" s="3" t="s">
        <v>8351</v>
      </c>
      <c r="S3381" s="23">
        <f t="shared" si="314"/>
        <v>42225.513888888891</v>
      </c>
      <c r="T3381" s="23">
        <f t="shared" si="315"/>
        <v>42242.958333333328</v>
      </c>
      <c r="U3381" s="3">
        <f t="shared" si="316"/>
        <v>2015</v>
      </c>
      <c r="V3381" s="25">
        <f t="shared" si="317"/>
        <v>42225.513888888891</v>
      </c>
    </row>
    <row r="3382" spans="1:22" ht="64" x14ac:dyDescent="0.2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3">
        <f t="shared" si="312"/>
        <v>104.43</v>
      </c>
      <c r="P3382" s="3">
        <f t="shared" si="313"/>
        <v>111.89</v>
      </c>
      <c r="Q3382" s="3" t="s">
        <v>8350</v>
      </c>
      <c r="R3382" s="3" t="s">
        <v>8351</v>
      </c>
      <c r="S3382" s="23">
        <f t="shared" si="314"/>
        <v>41937.95344907407</v>
      </c>
      <c r="T3382" s="23">
        <f t="shared" si="315"/>
        <v>41972.995115740734</v>
      </c>
      <c r="U3382" s="3">
        <f t="shared" si="316"/>
        <v>2014</v>
      </c>
      <c r="V3382" s="25">
        <f t="shared" si="317"/>
        <v>41937.95344907407</v>
      </c>
    </row>
    <row r="3383" spans="1:22" ht="48" x14ac:dyDescent="0.2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3">
        <f t="shared" si="312"/>
        <v>102.25</v>
      </c>
      <c r="P3383" s="3">
        <f t="shared" si="313"/>
        <v>85.21</v>
      </c>
      <c r="Q3383" s="3" t="s">
        <v>8350</v>
      </c>
      <c r="R3383" s="3" t="s">
        <v>8351</v>
      </c>
      <c r="S3383" s="23">
        <f t="shared" si="314"/>
        <v>42044.184988425928</v>
      </c>
      <c r="T3383" s="23">
        <f t="shared" si="315"/>
        <v>42074.143321759257</v>
      </c>
      <c r="U3383" s="3">
        <f t="shared" si="316"/>
        <v>2015</v>
      </c>
      <c r="V3383" s="25">
        <f t="shared" si="317"/>
        <v>42044.184988425928</v>
      </c>
    </row>
    <row r="3384" spans="1:22" ht="64" x14ac:dyDescent="0.2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3">
        <f t="shared" si="312"/>
        <v>100.74</v>
      </c>
      <c r="P3384" s="3">
        <f t="shared" si="313"/>
        <v>76.650000000000006</v>
      </c>
      <c r="Q3384" s="3" t="s">
        <v>8350</v>
      </c>
      <c r="R3384" s="3" t="s">
        <v>8351</v>
      </c>
      <c r="S3384" s="23">
        <f t="shared" si="314"/>
        <v>42559.431203703702</v>
      </c>
      <c r="T3384" s="23">
        <f t="shared" si="315"/>
        <v>42583.957638888889</v>
      </c>
      <c r="U3384" s="3">
        <f t="shared" si="316"/>
        <v>2016</v>
      </c>
      <c r="V3384" s="25">
        <f t="shared" si="317"/>
        <v>42559.431203703702</v>
      </c>
    </row>
    <row r="3385" spans="1:22" ht="48" x14ac:dyDescent="0.2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3">
        <f t="shared" si="312"/>
        <v>111.71</v>
      </c>
      <c r="P3385" s="3">
        <f t="shared" si="313"/>
        <v>65.17</v>
      </c>
      <c r="Q3385" s="3" t="s">
        <v>8350</v>
      </c>
      <c r="R3385" s="3" t="s">
        <v>8351</v>
      </c>
      <c r="S3385" s="23">
        <f t="shared" si="314"/>
        <v>42524.782638888893</v>
      </c>
      <c r="T3385" s="23">
        <f t="shared" si="315"/>
        <v>42544.782638888893</v>
      </c>
      <c r="U3385" s="3">
        <f t="shared" si="316"/>
        <v>2016</v>
      </c>
      <c r="V3385" s="25">
        <f t="shared" si="317"/>
        <v>42524.782638888893</v>
      </c>
    </row>
    <row r="3386" spans="1:22" ht="48" x14ac:dyDescent="0.2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3">
        <f t="shared" si="312"/>
        <v>100.01</v>
      </c>
      <c r="P3386" s="3">
        <f t="shared" si="313"/>
        <v>93.76</v>
      </c>
      <c r="Q3386" s="3" t="s">
        <v>8350</v>
      </c>
      <c r="R3386" s="3" t="s">
        <v>8351</v>
      </c>
      <c r="S3386" s="23">
        <f t="shared" si="314"/>
        <v>42292.087592592594</v>
      </c>
      <c r="T3386" s="23">
        <f t="shared" si="315"/>
        <v>42329.125</v>
      </c>
      <c r="U3386" s="3">
        <f t="shared" si="316"/>
        <v>2015</v>
      </c>
      <c r="V3386" s="25">
        <f t="shared" si="317"/>
        <v>42292.087592592594</v>
      </c>
    </row>
    <row r="3387" spans="1:22" ht="64" x14ac:dyDescent="0.2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3">
        <f t="shared" si="312"/>
        <v>100</v>
      </c>
      <c r="P3387" s="3">
        <f t="shared" si="313"/>
        <v>133.33000000000001</v>
      </c>
      <c r="Q3387" s="3" t="s">
        <v>8350</v>
      </c>
      <c r="R3387" s="3" t="s">
        <v>8351</v>
      </c>
      <c r="S3387" s="23">
        <f t="shared" si="314"/>
        <v>41953.8675</v>
      </c>
      <c r="T3387" s="23">
        <f t="shared" si="315"/>
        <v>41983.8675</v>
      </c>
      <c r="U3387" s="3">
        <f t="shared" si="316"/>
        <v>2014</v>
      </c>
      <c r="V3387" s="25">
        <f t="shared" si="317"/>
        <v>41953.8675</v>
      </c>
    </row>
    <row r="3388" spans="1:22" ht="64" x14ac:dyDescent="0.2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3">
        <f t="shared" si="312"/>
        <v>105</v>
      </c>
      <c r="P3388" s="3">
        <f t="shared" si="313"/>
        <v>51.22</v>
      </c>
      <c r="Q3388" s="3" t="s">
        <v>8350</v>
      </c>
      <c r="R3388" s="3" t="s">
        <v>8351</v>
      </c>
      <c r="S3388" s="23">
        <f t="shared" si="314"/>
        <v>41946.644745370373</v>
      </c>
      <c r="T3388" s="23">
        <f t="shared" si="315"/>
        <v>41976.644745370373</v>
      </c>
      <c r="U3388" s="3">
        <f t="shared" si="316"/>
        <v>2014</v>
      </c>
      <c r="V3388" s="25">
        <f t="shared" si="317"/>
        <v>41946.644745370373</v>
      </c>
    </row>
    <row r="3389" spans="1:22" ht="64" x14ac:dyDescent="0.2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3">
        <f t="shared" si="312"/>
        <v>116.87</v>
      </c>
      <c r="P3389" s="3">
        <f t="shared" si="313"/>
        <v>100.17</v>
      </c>
      <c r="Q3389" s="3" t="s">
        <v>8350</v>
      </c>
      <c r="R3389" s="3" t="s">
        <v>8351</v>
      </c>
      <c r="S3389" s="23">
        <f t="shared" si="314"/>
        <v>41947.762592592589</v>
      </c>
      <c r="T3389" s="23">
        <f t="shared" si="315"/>
        <v>41987.762592592597</v>
      </c>
      <c r="U3389" s="3">
        <f t="shared" si="316"/>
        <v>2014</v>
      </c>
      <c r="V3389" s="25">
        <f t="shared" si="317"/>
        <v>41947.762592592589</v>
      </c>
    </row>
    <row r="3390" spans="1:22" ht="64" x14ac:dyDescent="0.2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3">
        <f t="shared" si="312"/>
        <v>103.8</v>
      </c>
      <c r="P3390" s="3">
        <f t="shared" si="313"/>
        <v>34.6</v>
      </c>
      <c r="Q3390" s="3" t="s">
        <v>8350</v>
      </c>
      <c r="R3390" s="3" t="s">
        <v>8351</v>
      </c>
      <c r="S3390" s="23">
        <f t="shared" si="314"/>
        <v>42143.461122685185</v>
      </c>
      <c r="T3390" s="23">
        <f t="shared" si="315"/>
        <v>42173.461122685185</v>
      </c>
      <c r="U3390" s="3">
        <f t="shared" si="316"/>
        <v>2015</v>
      </c>
      <c r="V3390" s="25">
        <f t="shared" si="317"/>
        <v>42143.461122685185</v>
      </c>
    </row>
    <row r="3391" spans="1:22" ht="48" x14ac:dyDescent="0.2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3">
        <f t="shared" si="312"/>
        <v>114.5</v>
      </c>
      <c r="P3391" s="3">
        <f t="shared" si="313"/>
        <v>184.68</v>
      </c>
      <c r="Q3391" s="3" t="s">
        <v>8350</v>
      </c>
      <c r="R3391" s="3" t="s">
        <v>8351</v>
      </c>
      <c r="S3391" s="23">
        <f t="shared" si="314"/>
        <v>42494.563449074078</v>
      </c>
      <c r="T3391" s="23">
        <f t="shared" si="315"/>
        <v>42524.563449074078</v>
      </c>
      <c r="U3391" s="3">
        <f t="shared" si="316"/>
        <v>2016</v>
      </c>
      <c r="V3391" s="25">
        <f t="shared" si="317"/>
        <v>42494.563449074078</v>
      </c>
    </row>
    <row r="3392" spans="1:22" ht="64" x14ac:dyDescent="0.2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3">
        <f t="shared" si="312"/>
        <v>102.4</v>
      </c>
      <c r="P3392" s="3">
        <f t="shared" si="313"/>
        <v>69.819999999999993</v>
      </c>
      <c r="Q3392" s="3" t="s">
        <v>8350</v>
      </c>
      <c r="R3392" s="3" t="s">
        <v>8351</v>
      </c>
      <c r="S3392" s="23">
        <f t="shared" si="314"/>
        <v>41815.774826388886</v>
      </c>
      <c r="T3392" s="23">
        <f t="shared" si="315"/>
        <v>41830.774826388886</v>
      </c>
      <c r="U3392" s="3">
        <f t="shared" si="316"/>
        <v>2014</v>
      </c>
      <c r="V3392" s="25">
        <f t="shared" si="317"/>
        <v>41815.774826388886</v>
      </c>
    </row>
    <row r="3393" spans="1:22" ht="64" x14ac:dyDescent="0.2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3">
        <f t="shared" si="312"/>
        <v>223</v>
      </c>
      <c r="P3393" s="3">
        <f t="shared" si="313"/>
        <v>61.94</v>
      </c>
      <c r="Q3393" s="3" t="s">
        <v>8350</v>
      </c>
      <c r="R3393" s="3" t="s">
        <v>8351</v>
      </c>
      <c r="S3393" s="23">
        <f t="shared" si="314"/>
        <v>41830.545694444445</v>
      </c>
      <c r="T3393" s="23">
        <f t="shared" si="315"/>
        <v>41859.936111111114</v>
      </c>
      <c r="U3393" s="3">
        <f t="shared" si="316"/>
        <v>2014</v>
      </c>
      <c r="V3393" s="25">
        <f t="shared" si="317"/>
        <v>41830.545694444445</v>
      </c>
    </row>
    <row r="3394" spans="1:22" ht="64" x14ac:dyDescent="0.2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3">
        <f t="shared" si="312"/>
        <v>100</v>
      </c>
      <c r="P3394" s="3">
        <f t="shared" si="313"/>
        <v>41.67</v>
      </c>
      <c r="Q3394" s="3" t="s">
        <v>8350</v>
      </c>
      <c r="R3394" s="3" t="s">
        <v>8351</v>
      </c>
      <c r="S3394" s="23">
        <f t="shared" si="314"/>
        <v>42446.845543981486</v>
      </c>
      <c r="T3394" s="23">
        <f t="shared" si="315"/>
        <v>42496.845543981486</v>
      </c>
      <c r="U3394" s="3">
        <f t="shared" si="316"/>
        <v>2016</v>
      </c>
      <c r="V3394" s="25">
        <f t="shared" si="317"/>
        <v>42446.845543981486</v>
      </c>
    </row>
    <row r="3395" spans="1:22" ht="48" x14ac:dyDescent="0.2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3">
        <f t="shared" ref="O3395:O3458" si="318">ROUND((E3395/D3395)*100,2)</f>
        <v>105.8</v>
      </c>
      <c r="P3395" s="3">
        <f t="shared" ref="P3395:P3458" si="319">ROUND(E3395/L3395,2)</f>
        <v>36.07</v>
      </c>
      <c r="Q3395" s="3" t="s">
        <v>8350</v>
      </c>
      <c r="R3395" s="3" t="s">
        <v>8351</v>
      </c>
      <c r="S3395" s="23">
        <f t="shared" ref="S3395:S3458" si="320">(((J3395/60)/60)/24)+DATE(1970,1,1)</f>
        <v>41923.921643518523</v>
      </c>
      <c r="T3395" s="23">
        <f t="shared" ref="T3395:T3458" si="321">(((I3395/60)/60)/24)+DATE(1970,1,1)</f>
        <v>41949.031944444447</v>
      </c>
      <c r="U3395" s="3">
        <f t="shared" ref="U3395:U3458" si="322">YEAR(S3395)</f>
        <v>2014</v>
      </c>
      <c r="V3395" s="25">
        <f t="shared" ref="V3395:V3458" si="323">S3395</f>
        <v>41923.921643518523</v>
      </c>
    </row>
    <row r="3396" spans="1:22" ht="48" x14ac:dyDescent="0.2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3">
        <f t="shared" si="318"/>
        <v>142.36000000000001</v>
      </c>
      <c r="P3396" s="3">
        <f t="shared" si="319"/>
        <v>29</v>
      </c>
      <c r="Q3396" s="3" t="s">
        <v>8350</v>
      </c>
      <c r="R3396" s="3" t="s">
        <v>8351</v>
      </c>
      <c r="S3396" s="23">
        <f t="shared" si="320"/>
        <v>41817.59542824074</v>
      </c>
      <c r="T3396" s="23">
        <f t="shared" si="321"/>
        <v>41847.59542824074</v>
      </c>
      <c r="U3396" s="3">
        <f t="shared" si="322"/>
        <v>2014</v>
      </c>
      <c r="V3396" s="25">
        <f t="shared" si="323"/>
        <v>41817.59542824074</v>
      </c>
    </row>
    <row r="3397" spans="1:22" ht="32" x14ac:dyDescent="0.2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3">
        <f t="shared" si="318"/>
        <v>184</v>
      </c>
      <c r="P3397" s="3">
        <f t="shared" si="319"/>
        <v>24.21</v>
      </c>
      <c r="Q3397" s="3" t="s">
        <v>8350</v>
      </c>
      <c r="R3397" s="3" t="s">
        <v>8351</v>
      </c>
      <c r="S3397" s="23">
        <f t="shared" si="320"/>
        <v>42140.712314814817</v>
      </c>
      <c r="T3397" s="23">
        <f t="shared" si="321"/>
        <v>42154.756944444445</v>
      </c>
      <c r="U3397" s="3">
        <f t="shared" si="322"/>
        <v>2015</v>
      </c>
      <c r="V3397" s="25">
        <f t="shared" si="323"/>
        <v>42140.712314814817</v>
      </c>
    </row>
    <row r="3398" spans="1:22" ht="48" x14ac:dyDescent="0.2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3">
        <f t="shared" si="318"/>
        <v>104.33</v>
      </c>
      <c r="P3398" s="3">
        <f t="shared" si="319"/>
        <v>55.89</v>
      </c>
      <c r="Q3398" s="3" t="s">
        <v>8350</v>
      </c>
      <c r="R3398" s="3" t="s">
        <v>8351</v>
      </c>
      <c r="S3398" s="23">
        <f t="shared" si="320"/>
        <v>41764.44663194444</v>
      </c>
      <c r="T3398" s="23">
        <f t="shared" si="321"/>
        <v>41791.165972222225</v>
      </c>
      <c r="U3398" s="3">
        <f t="shared" si="322"/>
        <v>2014</v>
      </c>
      <c r="V3398" s="25">
        <f t="shared" si="323"/>
        <v>41764.44663194444</v>
      </c>
    </row>
    <row r="3399" spans="1:22" ht="32" x14ac:dyDescent="0.2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3">
        <f t="shared" si="318"/>
        <v>112</v>
      </c>
      <c r="P3399" s="3">
        <f t="shared" si="319"/>
        <v>11.67</v>
      </c>
      <c r="Q3399" s="3" t="s">
        <v>8350</v>
      </c>
      <c r="R3399" s="3" t="s">
        <v>8351</v>
      </c>
      <c r="S3399" s="23">
        <f t="shared" si="320"/>
        <v>42378.478344907402</v>
      </c>
      <c r="T3399" s="23">
        <f t="shared" si="321"/>
        <v>42418.916666666672</v>
      </c>
      <c r="U3399" s="3">
        <f t="shared" si="322"/>
        <v>2016</v>
      </c>
      <c r="V3399" s="25">
        <f t="shared" si="323"/>
        <v>42378.478344907402</v>
      </c>
    </row>
    <row r="3400" spans="1:22" ht="48" x14ac:dyDescent="0.2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3">
        <f t="shared" si="318"/>
        <v>111.08</v>
      </c>
      <c r="P3400" s="3">
        <f t="shared" si="319"/>
        <v>68.349999999999994</v>
      </c>
      <c r="Q3400" s="3" t="s">
        <v>8350</v>
      </c>
      <c r="R3400" s="3" t="s">
        <v>8351</v>
      </c>
      <c r="S3400" s="23">
        <f t="shared" si="320"/>
        <v>41941.75203703704</v>
      </c>
      <c r="T3400" s="23">
        <f t="shared" si="321"/>
        <v>41964.708333333328</v>
      </c>
      <c r="U3400" s="3">
        <f t="shared" si="322"/>
        <v>2014</v>
      </c>
      <c r="V3400" s="25">
        <f t="shared" si="323"/>
        <v>41941.75203703704</v>
      </c>
    </row>
    <row r="3401" spans="1:22" ht="48" x14ac:dyDescent="0.2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3">
        <f t="shared" si="318"/>
        <v>103.75</v>
      </c>
      <c r="P3401" s="3">
        <f t="shared" si="319"/>
        <v>27.07</v>
      </c>
      <c r="Q3401" s="3" t="s">
        <v>8350</v>
      </c>
      <c r="R3401" s="3" t="s">
        <v>8351</v>
      </c>
      <c r="S3401" s="23">
        <f t="shared" si="320"/>
        <v>42026.920428240745</v>
      </c>
      <c r="T3401" s="23">
        <f t="shared" si="321"/>
        <v>42056.920428240745</v>
      </c>
      <c r="U3401" s="3">
        <f t="shared" si="322"/>
        <v>2015</v>
      </c>
      <c r="V3401" s="25">
        <f t="shared" si="323"/>
        <v>42026.920428240745</v>
      </c>
    </row>
    <row r="3402" spans="1:22" ht="48" x14ac:dyDescent="0.2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3">
        <f t="shared" si="318"/>
        <v>100.41</v>
      </c>
      <c r="P3402" s="3">
        <f t="shared" si="319"/>
        <v>118.13</v>
      </c>
      <c r="Q3402" s="3" t="s">
        <v>8350</v>
      </c>
      <c r="R3402" s="3" t="s">
        <v>8351</v>
      </c>
      <c r="S3402" s="23">
        <f t="shared" si="320"/>
        <v>41834.953865740739</v>
      </c>
      <c r="T3402" s="23">
        <f t="shared" si="321"/>
        <v>41879.953865740739</v>
      </c>
      <c r="U3402" s="3">
        <f t="shared" si="322"/>
        <v>2014</v>
      </c>
      <c r="V3402" s="25">
        <f t="shared" si="323"/>
        <v>41834.953865740739</v>
      </c>
    </row>
    <row r="3403" spans="1:22" ht="64" x14ac:dyDescent="0.2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3">
        <f t="shared" si="318"/>
        <v>101.86</v>
      </c>
      <c r="P3403" s="3">
        <f t="shared" si="319"/>
        <v>44.76</v>
      </c>
      <c r="Q3403" s="3" t="s">
        <v>8350</v>
      </c>
      <c r="R3403" s="3" t="s">
        <v>8351</v>
      </c>
      <c r="S3403" s="23">
        <f t="shared" si="320"/>
        <v>42193.723912037036</v>
      </c>
      <c r="T3403" s="23">
        <f t="shared" si="321"/>
        <v>42223.723912037036</v>
      </c>
      <c r="U3403" s="3">
        <f t="shared" si="322"/>
        <v>2015</v>
      </c>
      <c r="V3403" s="25">
        <f t="shared" si="323"/>
        <v>42193.723912037036</v>
      </c>
    </row>
    <row r="3404" spans="1:22" ht="48" x14ac:dyDescent="0.2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3">
        <f t="shared" si="318"/>
        <v>109.77</v>
      </c>
      <c r="P3404" s="3">
        <f t="shared" si="319"/>
        <v>99.79</v>
      </c>
      <c r="Q3404" s="3" t="s">
        <v>8350</v>
      </c>
      <c r="R3404" s="3" t="s">
        <v>8351</v>
      </c>
      <c r="S3404" s="23">
        <f t="shared" si="320"/>
        <v>42290.61855324074</v>
      </c>
      <c r="T3404" s="23">
        <f t="shared" si="321"/>
        <v>42320.104861111111</v>
      </c>
      <c r="U3404" s="3">
        <f t="shared" si="322"/>
        <v>2015</v>
      </c>
      <c r="V3404" s="25">
        <f t="shared" si="323"/>
        <v>42290.61855324074</v>
      </c>
    </row>
    <row r="3405" spans="1:22" ht="48" x14ac:dyDescent="0.2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3">
        <f t="shared" si="318"/>
        <v>100</v>
      </c>
      <c r="P3405" s="3">
        <f t="shared" si="319"/>
        <v>117.65</v>
      </c>
      <c r="Q3405" s="3" t="s">
        <v>8350</v>
      </c>
      <c r="R3405" s="3" t="s">
        <v>8351</v>
      </c>
      <c r="S3405" s="23">
        <f t="shared" si="320"/>
        <v>42150.462083333332</v>
      </c>
      <c r="T3405" s="23">
        <f t="shared" si="321"/>
        <v>42180.462083333332</v>
      </c>
      <c r="U3405" s="3">
        <f t="shared" si="322"/>
        <v>2015</v>
      </c>
      <c r="V3405" s="25">
        <f t="shared" si="323"/>
        <v>42150.462083333332</v>
      </c>
    </row>
    <row r="3406" spans="1:22" ht="64" x14ac:dyDescent="0.2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3">
        <f t="shared" si="318"/>
        <v>122</v>
      </c>
      <c r="P3406" s="3">
        <f t="shared" si="319"/>
        <v>203.33</v>
      </c>
      <c r="Q3406" s="3" t="s">
        <v>8350</v>
      </c>
      <c r="R3406" s="3" t="s">
        <v>8351</v>
      </c>
      <c r="S3406" s="23">
        <f t="shared" si="320"/>
        <v>42152.503495370373</v>
      </c>
      <c r="T3406" s="23">
        <f t="shared" si="321"/>
        <v>42172.503495370373</v>
      </c>
      <c r="U3406" s="3">
        <f t="shared" si="322"/>
        <v>2015</v>
      </c>
      <c r="V3406" s="25">
        <f t="shared" si="323"/>
        <v>42152.503495370373</v>
      </c>
    </row>
    <row r="3407" spans="1:22" ht="48" x14ac:dyDescent="0.2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3">
        <f t="shared" si="318"/>
        <v>137.57</v>
      </c>
      <c r="P3407" s="3">
        <f t="shared" si="319"/>
        <v>28.32</v>
      </c>
      <c r="Q3407" s="3" t="s">
        <v>8350</v>
      </c>
      <c r="R3407" s="3" t="s">
        <v>8351</v>
      </c>
      <c r="S3407" s="23">
        <f t="shared" si="320"/>
        <v>42410.017199074078</v>
      </c>
      <c r="T3407" s="23">
        <f t="shared" si="321"/>
        <v>42430.999305555553</v>
      </c>
      <c r="U3407" s="3">
        <f t="shared" si="322"/>
        <v>2016</v>
      </c>
      <c r="V3407" s="25">
        <f t="shared" si="323"/>
        <v>42410.017199074078</v>
      </c>
    </row>
    <row r="3408" spans="1:22" ht="48" x14ac:dyDescent="0.2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3">
        <f t="shared" si="318"/>
        <v>100.31</v>
      </c>
      <c r="P3408" s="3">
        <f t="shared" si="319"/>
        <v>110.23</v>
      </c>
      <c r="Q3408" s="3" t="s">
        <v>8350</v>
      </c>
      <c r="R3408" s="3" t="s">
        <v>8351</v>
      </c>
      <c r="S3408" s="23">
        <f t="shared" si="320"/>
        <v>41791.492777777778</v>
      </c>
      <c r="T3408" s="23">
        <f t="shared" si="321"/>
        <v>41836.492777777778</v>
      </c>
      <c r="U3408" s="3">
        <f t="shared" si="322"/>
        <v>2014</v>
      </c>
      <c r="V3408" s="25">
        <f t="shared" si="323"/>
        <v>41791.492777777778</v>
      </c>
    </row>
    <row r="3409" spans="1:22" ht="64" x14ac:dyDescent="0.2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3">
        <f t="shared" si="318"/>
        <v>107.1</v>
      </c>
      <c r="P3409" s="3">
        <f t="shared" si="319"/>
        <v>31.97</v>
      </c>
      <c r="Q3409" s="3" t="s">
        <v>8350</v>
      </c>
      <c r="R3409" s="3" t="s">
        <v>8351</v>
      </c>
      <c r="S3409" s="23">
        <f t="shared" si="320"/>
        <v>41796.422326388885</v>
      </c>
      <c r="T3409" s="23">
        <f t="shared" si="321"/>
        <v>41826.422326388885</v>
      </c>
      <c r="U3409" s="3">
        <f t="shared" si="322"/>
        <v>2014</v>
      </c>
      <c r="V3409" s="25">
        <f t="shared" si="323"/>
        <v>41796.422326388885</v>
      </c>
    </row>
    <row r="3410" spans="1:22" ht="48" x14ac:dyDescent="0.2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3">
        <f t="shared" si="318"/>
        <v>211</v>
      </c>
      <c r="P3410" s="3">
        <f t="shared" si="319"/>
        <v>58.61</v>
      </c>
      <c r="Q3410" s="3" t="s">
        <v>8350</v>
      </c>
      <c r="R3410" s="3" t="s">
        <v>8351</v>
      </c>
      <c r="S3410" s="23">
        <f t="shared" si="320"/>
        <v>41808.991944444446</v>
      </c>
      <c r="T3410" s="23">
        <f t="shared" si="321"/>
        <v>41838.991944444446</v>
      </c>
      <c r="U3410" s="3">
        <f t="shared" si="322"/>
        <v>2014</v>
      </c>
      <c r="V3410" s="25">
        <f t="shared" si="323"/>
        <v>41808.991944444446</v>
      </c>
    </row>
    <row r="3411" spans="1:22" ht="48" x14ac:dyDescent="0.2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3">
        <f t="shared" si="318"/>
        <v>123.6</v>
      </c>
      <c r="P3411" s="3">
        <f t="shared" si="319"/>
        <v>29.43</v>
      </c>
      <c r="Q3411" s="3" t="s">
        <v>8350</v>
      </c>
      <c r="R3411" s="3" t="s">
        <v>8351</v>
      </c>
      <c r="S3411" s="23">
        <f t="shared" si="320"/>
        <v>42544.814328703709</v>
      </c>
      <c r="T3411" s="23">
        <f t="shared" si="321"/>
        <v>42582.873611111107</v>
      </c>
      <c r="U3411" s="3">
        <f t="shared" si="322"/>
        <v>2016</v>
      </c>
      <c r="V3411" s="25">
        <f t="shared" si="323"/>
        <v>42544.814328703709</v>
      </c>
    </row>
    <row r="3412" spans="1:22" ht="48" x14ac:dyDescent="0.2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3">
        <f t="shared" si="318"/>
        <v>108.5</v>
      </c>
      <c r="P3412" s="3">
        <f t="shared" si="319"/>
        <v>81.38</v>
      </c>
      <c r="Q3412" s="3" t="s">
        <v>8350</v>
      </c>
      <c r="R3412" s="3" t="s">
        <v>8351</v>
      </c>
      <c r="S3412" s="23">
        <f t="shared" si="320"/>
        <v>42500.041550925926</v>
      </c>
      <c r="T3412" s="23">
        <f t="shared" si="321"/>
        <v>42527.291666666672</v>
      </c>
      <c r="U3412" s="3">
        <f t="shared" si="322"/>
        <v>2016</v>
      </c>
      <c r="V3412" s="25">
        <f t="shared" si="323"/>
        <v>42500.041550925926</v>
      </c>
    </row>
    <row r="3413" spans="1:22" ht="48" x14ac:dyDescent="0.2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3">
        <f t="shared" si="318"/>
        <v>103.57</v>
      </c>
      <c r="P3413" s="3">
        <f t="shared" si="319"/>
        <v>199.17</v>
      </c>
      <c r="Q3413" s="3" t="s">
        <v>8350</v>
      </c>
      <c r="R3413" s="3" t="s">
        <v>8351</v>
      </c>
      <c r="S3413" s="23">
        <f t="shared" si="320"/>
        <v>42265.022824074069</v>
      </c>
      <c r="T3413" s="23">
        <f t="shared" si="321"/>
        <v>42285.022824074069</v>
      </c>
      <c r="U3413" s="3">
        <f t="shared" si="322"/>
        <v>2015</v>
      </c>
      <c r="V3413" s="25">
        <f t="shared" si="323"/>
        <v>42265.022824074069</v>
      </c>
    </row>
    <row r="3414" spans="1:22" ht="48" x14ac:dyDescent="0.2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3">
        <f t="shared" si="318"/>
        <v>100</v>
      </c>
      <c r="P3414" s="3">
        <f t="shared" si="319"/>
        <v>115.38</v>
      </c>
      <c r="Q3414" s="3" t="s">
        <v>8350</v>
      </c>
      <c r="R3414" s="3" t="s">
        <v>8351</v>
      </c>
      <c r="S3414" s="23">
        <f t="shared" si="320"/>
        <v>41879.959050925929</v>
      </c>
      <c r="T3414" s="23">
        <f t="shared" si="321"/>
        <v>41909.959050925929</v>
      </c>
      <c r="U3414" s="3">
        <f t="shared" si="322"/>
        <v>2014</v>
      </c>
      <c r="V3414" s="25">
        <f t="shared" si="323"/>
        <v>41879.959050925929</v>
      </c>
    </row>
    <row r="3415" spans="1:22" ht="64" x14ac:dyDescent="0.2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3">
        <f t="shared" si="318"/>
        <v>130</v>
      </c>
      <c r="P3415" s="3">
        <f t="shared" si="319"/>
        <v>46.43</v>
      </c>
      <c r="Q3415" s="3" t="s">
        <v>8350</v>
      </c>
      <c r="R3415" s="3" t="s">
        <v>8351</v>
      </c>
      <c r="S3415" s="23">
        <f t="shared" si="320"/>
        <v>42053.733078703706</v>
      </c>
      <c r="T3415" s="23">
        <f t="shared" si="321"/>
        <v>42063.207638888889</v>
      </c>
      <c r="U3415" s="3">
        <f t="shared" si="322"/>
        <v>2015</v>
      </c>
      <c r="V3415" s="25">
        <f t="shared" si="323"/>
        <v>42053.733078703706</v>
      </c>
    </row>
    <row r="3416" spans="1:22" ht="48" x14ac:dyDescent="0.2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3">
        <f t="shared" si="318"/>
        <v>103.5</v>
      </c>
      <c r="P3416" s="3">
        <f t="shared" si="319"/>
        <v>70.569999999999993</v>
      </c>
      <c r="Q3416" s="3" t="s">
        <v>8350</v>
      </c>
      <c r="R3416" s="3" t="s">
        <v>8351</v>
      </c>
      <c r="S3416" s="23">
        <f t="shared" si="320"/>
        <v>42675.832465277781</v>
      </c>
      <c r="T3416" s="23">
        <f t="shared" si="321"/>
        <v>42705.332638888889</v>
      </c>
      <c r="U3416" s="3">
        <f t="shared" si="322"/>
        <v>2016</v>
      </c>
      <c r="V3416" s="25">
        <f t="shared" si="323"/>
        <v>42675.832465277781</v>
      </c>
    </row>
    <row r="3417" spans="1:22" ht="48" x14ac:dyDescent="0.2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3">
        <f t="shared" si="318"/>
        <v>100</v>
      </c>
      <c r="P3417" s="3">
        <f t="shared" si="319"/>
        <v>22.22</v>
      </c>
      <c r="Q3417" s="3" t="s">
        <v>8350</v>
      </c>
      <c r="R3417" s="3" t="s">
        <v>8351</v>
      </c>
      <c r="S3417" s="23">
        <f t="shared" si="320"/>
        <v>42467.144166666665</v>
      </c>
      <c r="T3417" s="23">
        <f t="shared" si="321"/>
        <v>42477.979166666672</v>
      </c>
      <c r="U3417" s="3">
        <f t="shared" si="322"/>
        <v>2016</v>
      </c>
      <c r="V3417" s="25">
        <f t="shared" si="323"/>
        <v>42467.144166666665</v>
      </c>
    </row>
    <row r="3418" spans="1:22" ht="64" x14ac:dyDescent="0.2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3">
        <f t="shared" si="318"/>
        <v>119.6</v>
      </c>
      <c r="P3418" s="3">
        <f t="shared" si="319"/>
        <v>159.47</v>
      </c>
      <c r="Q3418" s="3" t="s">
        <v>8350</v>
      </c>
      <c r="R3418" s="3" t="s">
        <v>8351</v>
      </c>
      <c r="S3418" s="23">
        <f t="shared" si="320"/>
        <v>42089.412557870368</v>
      </c>
      <c r="T3418" s="23">
        <f t="shared" si="321"/>
        <v>42117.770833333328</v>
      </c>
      <c r="U3418" s="3">
        <f t="shared" si="322"/>
        <v>2015</v>
      </c>
      <c r="V3418" s="25">
        <f t="shared" si="323"/>
        <v>42089.412557870368</v>
      </c>
    </row>
    <row r="3419" spans="1:22" ht="48" x14ac:dyDescent="0.2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3">
        <f t="shared" si="318"/>
        <v>100</v>
      </c>
      <c r="P3419" s="3">
        <f t="shared" si="319"/>
        <v>37.78</v>
      </c>
      <c r="Q3419" s="3" t="s">
        <v>8350</v>
      </c>
      <c r="R3419" s="3" t="s">
        <v>8351</v>
      </c>
      <c r="S3419" s="23">
        <f t="shared" si="320"/>
        <v>41894.91375</v>
      </c>
      <c r="T3419" s="23">
        <f t="shared" si="321"/>
        <v>41938.029861111114</v>
      </c>
      <c r="U3419" s="3">
        <f t="shared" si="322"/>
        <v>2014</v>
      </c>
      <c r="V3419" s="25">
        <f t="shared" si="323"/>
        <v>41894.91375</v>
      </c>
    </row>
    <row r="3420" spans="1:22" ht="48" x14ac:dyDescent="0.2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3">
        <f t="shared" si="318"/>
        <v>100.88</v>
      </c>
      <c r="P3420" s="3">
        <f t="shared" si="319"/>
        <v>72.05</v>
      </c>
      <c r="Q3420" s="3" t="s">
        <v>8350</v>
      </c>
      <c r="R3420" s="3" t="s">
        <v>8351</v>
      </c>
      <c r="S3420" s="23">
        <f t="shared" si="320"/>
        <v>41752.83457175926</v>
      </c>
      <c r="T3420" s="23">
        <f t="shared" si="321"/>
        <v>41782.83457175926</v>
      </c>
      <c r="U3420" s="3">
        <f t="shared" si="322"/>
        <v>2014</v>
      </c>
      <c r="V3420" s="25">
        <f t="shared" si="323"/>
        <v>41752.83457175926</v>
      </c>
    </row>
    <row r="3421" spans="1:22" ht="64" x14ac:dyDescent="0.2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3">
        <f t="shared" si="318"/>
        <v>106.55</v>
      </c>
      <c r="P3421" s="3">
        <f t="shared" si="319"/>
        <v>63.7</v>
      </c>
      <c r="Q3421" s="3" t="s">
        <v>8350</v>
      </c>
      <c r="R3421" s="3" t="s">
        <v>8351</v>
      </c>
      <c r="S3421" s="23">
        <f t="shared" si="320"/>
        <v>42448.821585648147</v>
      </c>
      <c r="T3421" s="23">
        <f t="shared" si="321"/>
        <v>42466.895833333328</v>
      </c>
      <c r="U3421" s="3">
        <f t="shared" si="322"/>
        <v>2016</v>
      </c>
      <c r="V3421" s="25">
        <f t="shared" si="323"/>
        <v>42448.821585648147</v>
      </c>
    </row>
    <row r="3422" spans="1:22" ht="48" x14ac:dyDescent="0.2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3">
        <f t="shared" si="318"/>
        <v>138</v>
      </c>
      <c r="P3422" s="3">
        <f t="shared" si="319"/>
        <v>28.41</v>
      </c>
      <c r="Q3422" s="3" t="s">
        <v>8350</v>
      </c>
      <c r="R3422" s="3" t="s">
        <v>8351</v>
      </c>
      <c r="S3422" s="23">
        <f t="shared" si="320"/>
        <v>42405.090300925927</v>
      </c>
      <c r="T3422" s="23">
        <f t="shared" si="321"/>
        <v>42414</v>
      </c>
      <c r="U3422" s="3">
        <f t="shared" si="322"/>
        <v>2016</v>
      </c>
      <c r="V3422" s="25">
        <f t="shared" si="323"/>
        <v>42405.090300925927</v>
      </c>
    </row>
    <row r="3423" spans="1:22" ht="48" x14ac:dyDescent="0.2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3">
        <f t="shared" si="318"/>
        <v>101.15</v>
      </c>
      <c r="P3423" s="3">
        <f t="shared" si="319"/>
        <v>103.21</v>
      </c>
      <c r="Q3423" s="3" t="s">
        <v>8350</v>
      </c>
      <c r="R3423" s="3" t="s">
        <v>8351</v>
      </c>
      <c r="S3423" s="23">
        <f t="shared" si="320"/>
        <v>42037.791238425925</v>
      </c>
      <c r="T3423" s="23">
        <f t="shared" si="321"/>
        <v>42067.791238425925</v>
      </c>
      <c r="U3423" s="3">
        <f t="shared" si="322"/>
        <v>2015</v>
      </c>
      <c r="V3423" s="25">
        <f t="shared" si="323"/>
        <v>42037.791238425925</v>
      </c>
    </row>
    <row r="3424" spans="1:22" ht="48" x14ac:dyDescent="0.2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3">
        <f t="shared" si="318"/>
        <v>109.1</v>
      </c>
      <c r="P3424" s="3">
        <f t="shared" si="319"/>
        <v>71.150000000000006</v>
      </c>
      <c r="Q3424" s="3" t="s">
        <v>8350</v>
      </c>
      <c r="R3424" s="3" t="s">
        <v>8351</v>
      </c>
      <c r="S3424" s="23">
        <f t="shared" si="320"/>
        <v>42323.562222222223</v>
      </c>
      <c r="T3424" s="23">
        <f t="shared" si="321"/>
        <v>42352</v>
      </c>
      <c r="U3424" s="3">
        <f t="shared" si="322"/>
        <v>2015</v>
      </c>
      <c r="V3424" s="25">
        <f t="shared" si="323"/>
        <v>42323.562222222223</v>
      </c>
    </row>
    <row r="3425" spans="1:22" ht="48" x14ac:dyDescent="0.2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3">
        <f t="shared" si="318"/>
        <v>140</v>
      </c>
      <c r="P3425" s="3">
        <f t="shared" si="319"/>
        <v>35</v>
      </c>
      <c r="Q3425" s="3" t="s">
        <v>8350</v>
      </c>
      <c r="R3425" s="3" t="s">
        <v>8351</v>
      </c>
      <c r="S3425" s="23">
        <f t="shared" si="320"/>
        <v>42088.911354166667</v>
      </c>
      <c r="T3425" s="23">
        <f t="shared" si="321"/>
        <v>42118.911354166667</v>
      </c>
      <c r="U3425" s="3">
        <f t="shared" si="322"/>
        <v>2015</v>
      </c>
      <c r="V3425" s="25">
        <f t="shared" si="323"/>
        <v>42088.911354166667</v>
      </c>
    </row>
    <row r="3426" spans="1:22" ht="48" x14ac:dyDescent="0.2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3">
        <f t="shared" si="318"/>
        <v>103.58</v>
      </c>
      <c r="P3426" s="3">
        <f t="shared" si="319"/>
        <v>81.78</v>
      </c>
      <c r="Q3426" s="3" t="s">
        <v>8350</v>
      </c>
      <c r="R3426" s="3" t="s">
        <v>8351</v>
      </c>
      <c r="S3426" s="23">
        <f t="shared" si="320"/>
        <v>42018.676898148144</v>
      </c>
      <c r="T3426" s="23">
        <f t="shared" si="321"/>
        <v>42040.290972222225</v>
      </c>
      <c r="U3426" s="3">
        <f t="shared" si="322"/>
        <v>2015</v>
      </c>
      <c r="V3426" s="25">
        <f t="shared" si="323"/>
        <v>42018.676898148144</v>
      </c>
    </row>
    <row r="3427" spans="1:22" ht="48" x14ac:dyDescent="0.2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3">
        <f t="shared" si="318"/>
        <v>102.97</v>
      </c>
      <c r="P3427" s="3">
        <f t="shared" si="319"/>
        <v>297.02999999999997</v>
      </c>
      <c r="Q3427" s="3" t="s">
        <v>8350</v>
      </c>
      <c r="R3427" s="3" t="s">
        <v>8351</v>
      </c>
      <c r="S3427" s="23">
        <f t="shared" si="320"/>
        <v>41884.617314814815</v>
      </c>
      <c r="T3427" s="23">
        <f t="shared" si="321"/>
        <v>41916.617314814815</v>
      </c>
      <c r="U3427" s="3">
        <f t="shared" si="322"/>
        <v>2014</v>
      </c>
      <c r="V3427" s="25">
        <f t="shared" si="323"/>
        <v>41884.617314814815</v>
      </c>
    </row>
    <row r="3428" spans="1:22" ht="48" x14ac:dyDescent="0.2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3">
        <f t="shared" si="318"/>
        <v>108.13</v>
      </c>
      <c r="P3428" s="3">
        <f t="shared" si="319"/>
        <v>46.61</v>
      </c>
      <c r="Q3428" s="3" t="s">
        <v>8350</v>
      </c>
      <c r="R3428" s="3" t="s">
        <v>8351</v>
      </c>
      <c r="S3428" s="23">
        <f t="shared" si="320"/>
        <v>41884.056747685187</v>
      </c>
      <c r="T3428" s="23">
        <f t="shared" si="321"/>
        <v>41903.083333333336</v>
      </c>
      <c r="U3428" s="3">
        <f t="shared" si="322"/>
        <v>2014</v>
      </c>
      <c r="V3428" s="25">
        <f t="shared" si="323"/>
        <v>41884.056747685187</v>
      </c>
    </row>
    <row r="3429" spans="1:22" ht="48" x14ac:dyDescent="0.2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3">
        <f t="shared" si="318"/>
        <v>100</v>
      </c>
      <c r="P3429" s="3">
        <f t="shared" si="319"/>
        <v>51.72</v>
      </c>
      <c r="Q3429" s="3" t="s">
        <v>8350</v>
      </c>
      <c r="R3429" s="3" t="s">
        <v>8351</v>
      </c>
      <c r="S3429" s="23">
        <f t="shared" si="320"/>
        <v>41792.645277777774</v>
      </c>
      <c r="T3429" s="23">
        <f t="shared" si="321"/>
        <v>41822.645277777774</v>
      </c>
      <c r="U3429" s="3">
        <f t="shared" si="322"/>
        <v>2014</v>
      </c>
      <c r="V3429" s="25">
        <f t="shared" si="323"/>
        <v>41792.645277777774</v>
      </c>
    </row>
    <row r="3430" spans="1:22" ht="64" x14ac:dyDescent="0.2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3">
        <f t="shared" si="318"/>
        <v>102.75</v>
      </c>
      <c r="P3430" s="3">
        <f t="shared" si="319"/>
        <v>40.29</v>
      </c>
      <c r="Q3430" s="3" t="s">
        <v>8350</v>
      </c>
      <c r="R3430" s="3" t="s">
        <v>8351</v>
      </c>
      <c r="S3430" s="23">
        <f t="shared" si="320"/>
        <v>42038.720451388886</v>
      </c>
      <c r="T3430" s="23">
        <f t="shared" si="321"/>
        <v>42063.708333333328</v>
      </c>
      <c r="U3430" s="3">
        <f t="shared" si="322"/>
        <v>2015</v>
      </c>
      <c r="V3430" s="25">
        <f t="shared" si="323"/>
        <v>42038.720451388886</v>
      </c>
    </row>
    <row r="3431" spans="1:22" ht="48" x14ac:dyDescent="0.2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3">
        <f t="shared" si="318"/>
        <v>130</v>
      </c>
      <c r="P3431" s="3">
        <f t="shared" si="319"/>
        <v>16.25</v>
      </c>
      <c r="Q3431" s="3" t="s">
        <v>8350</v>
      </c>
      <c r="R3431" s="3" t="s">
        <v>8351</v>
      </c>
      <c r="S3431" s="23">
        <f t="shared" si="320"/>
        <v>42662.021539351852</v>
      </c>
      <c r="T3431" s="23">
        <f t="shared" si="321"/>
        <v>42676.021539351852</v>
      </c>
      <c r="U3431" s="3">
        <f t="shared" si="322"/>
        <v>2016</v>
      </c>
      <c r="V3431" s="25">
        <f t="shared" si="323"/>
        <v>42662.021539351852</v>
      </c>
    </row>
    <row r="3432" spans="1:22" ht="48" x14ac:dyDescent="0.2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3">
        <f t="shared" si="318"/>
        <v>108.55</v>
      </c>
      <c r="P3432" s="3">
        <f t="shared" si="319"/>
        <v>30.15</v>
      </c>
      <c r="Q3432" s="3" t="s">
        <v>8350</v>
      </c>
      <c r="R3432" s="3" t="s">
        <v>8351</v>
      </c>
      <c r="S3432" s="23">
        <f t="shared" si="320"/>
        <v>41820.945613425924</v>
      </c>
      <c r="T3432" s="23">
        <f t="shared" si="321"/>
        <v>41850.945613425924</v>
      </c>
      <c r="U3432" s="3">
        <f t="shared" si="322"/>
        <v>2014</v>
      </c>
      <c r="V3432" s="25">
        <f t="shared" si="323"/>
        <v>41820.945613425924</v>
      </c>
    </row>
    <row r="3433" spans="1:22" ht="48" x14ac:dyDescent="0.2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3">
        <f t="shared" si="318"/>
        <v>100</v>
      </c>
      <c r="P3433" s="3">
        <f t="shared" si="319"/>
        <v>95.24</v>
      </c>
      <c r="Q3433" s="3" t="s">
        <v>8350</v>
      </c>
      <c r="R3433" s="3" t="s">
        <v>8351</v>
      </c>
      <c r="S3433" s="23">
        <f t="shared" si="320"/>
        <v>41839.730937500004</v>
      </c>
      <c r="T3433" s="23">
        <f t="shared" si="321"/>
        <v>41869.730937500004</v>
      </c>
      <c r="U3433" s="3">
        <f t="shared" si="322"/>
        <v>2014</v>
      </c>
      <c r="V3433" s="25">
        <f t="shared" si="323"/>
        <v>41839.730937500004</v>
      </c>
    </row>
    <row r="3434" spans="1:22" ht="48" x14ac:dyDescent="0.2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3">
        <f t="shared" si="318"/>
        <v>109.65</v>
      </c>
      <c r="P3434" s="3">
        <f t="shared" si="319"/>
        <v>52.21</v>
      </c>
      <c r="Q3434" s="3" t="s">
        <v>8350</v>
      </c>
      <c r="R3434" s="3" t="s">
        <v>8351</v>
      </c>
      <c r="S3434" s="23">
        <f t="shared" si="320"/>
        <v>42380.581180555557</v>
      </c>
      <c r="T3434" s="23">
        <f t="shared" si="321"/>
        <v>42405.916666666672</v>
      </c>
      <c r="U3434" s="3">
        <f t="shared" si="322"/>
        <v>2016</v>
      </c>
      <c r="V3434" s="25">
        <f t="shared" si="323"/>
        <v>42380.581180555557</v>
      </c>
    </row>
    <row r="3435" spans="1:22" ht="48" x14ac:dyDescent="0.2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3">
        <f t="shared" si="318"/>
        <v>100.26</v>
      </c>
      <c r="P3435" s="3">
        <f t="shared" si="319"/>
        <v>134.15</v>
      </c>
      <c r="Q3435" s="3" t="s">
        <v>8350</v>
      </c>
      <c r="R3435" s="3" t="s">
        <v>8351</v>
      </c>
      <c r="S3435" s="23">
        <f t="shared" si="320"/>
        <v>41776.063136574077</v>
      </c>
      <c r="T3435" s="23">
        <f t="shared" si="321"/>
        <v>41807.125</v>
      </c>
      <c r="U3435" s="3">
        <f t="shared" si="322"/>
        <v>2014</v>
      </c>
      <c r="V3435" s="25">
        <f t="shared" si="323"/>
        <v>41776.063136574077</v>
      </c>
    </row>
    <row r="3436" spans="1:22" ht="64" x14ac:dyDescent="0.2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3">
        <f t="shared" si="318"/>
        <v>105.55</v>
      </c>
      <c r="P3436" s="3">
        <f t="shared" si="319"/>
        <v>62.83</v>
      </c>
      <c r="Q3436" s="3" t="s">
        <v>8350</v>
      </c>
      <c r="R3436" s="3" t="s">
        <v>8351</v>
      </c>
      <c r="S3436" s="23">
        <f t="shared" si="320"/>
        <v>41800.380428240744</v>
      </c>
      <c r="T3436" s="23">
        <f t="shared" si="321"/>
        <v>41830.380428240744</v>
      </c>
      <c r="U3436" s="3">
        <f t="shared" si="322"/>
        <v>2014</v>
      </c>
      <c r="V3436" s="25">
        <f t="shared" si="323"/>
        <v>41800.380428240744</v>
      </c>
    </row>
    <row r="3437" spans="1:22" ht="48" x14ac:dyDescent="0.2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3">
        <f t="shared" si="318"/>
        <v>112</v>
      </c>
      <c r="P3437" s="3">
        <f t="shared" si="319"/>
        <v>58.95</v>
      </c>
      <c r="Q3437" s="3" t="s">
        <v>8350</v>
      </c>
      <c r="R3437" s="3" t="s">
        <v>8351</v>
      </c>
      <c r="S3437" s="23">
        <f t="shared" si="320"/>
        <v>42572.61681712963</v>
      </c>
      <c r="T3437" s="23">
        <f t="shared" si="321"/>
        <v>42589.125</v>
      </c>
      <c r="U3437" s="3">
        <f t="shared" si="322"/>
        <v>2016</v>
      </c>
      <c r="V3437" s="25">
        <f t="shared" si="323"/>
        <v>42572.61681712963</v>
      </c>
    </row>
    <row r="3438" spans="1:22" ht="48" x14ac:dyDescent="0.2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3">
        <f t="shared" si="318"/>
        <v>105.9</v>
      </c>
      <c r="P3438" s="3">
        <f t="shared" si="319"/>
        <v>143.11000000000001</v>
      </c>
      <c r="Q3438" s="3" t="s">
        <v>8350</v>
      </c>
      <c r="R3438" s="3" t="s">
        <v>8351</v>
      </c>
      <c r="S3438" s="23">
        <f t="shared" si="320"/>
        <v>41851.541585648149</v>
      </c>
      <c r="T3438" s="23">
        <f t="shared" si="321"/>
        <v>41872.686111111114</v>
      </c>
      <c r="U3438" s="3">
        <f t="shared" si="322"/>
        <v>2014</v>
      </c>
      <c r="V3438" s="25">
        <f t="shared" si="323"/>
        <v>41851.541585648149</v>
      </c>
    </row>
    <row r="3439" spans="1:22" ht="64" x14ac:dyDescent="0.2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3">
        <f t="shared" si="318"/>
        <v>101</v>
      </c>
      <c r="P3439" s="3">
        <f t="shared" si="319"/>
        <v>84.17</v>
      </c>
      <c r="Q3439" s="3" t="s">
        <v>8350</v>
      </c>
      <c r="R3439" s="3" t="s">
        <v>8351</v>
      </c>
      <c r="S3439" s="23">
        <f t="shared" si="320"/>
        <v>42205.710879629631</v>
      </c>
      <c r="T3439" s="23">
        <f t="shared" si="321"/>
        <v>42235.710879629631</v>
      </c>
      <c r="U3439" s="3">
        <f t="shared" si="322"/>
        <v>2015</v>
      </c>
      <c r="V3439" s="25">
        <f t="shared" si="323"/>
        <v>42205.710879629631</v>
      </c>
    </row>
    <row r="3440" spans="1:22" ht="48" x14ac:dyDescent="0.2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3">
        <f t="shared" si="318"/>
        <v>104.2</v>
      </c>
      <c r="P3440" s="3">
        <f t="shared" si="319"/>
        <v>186.07</v>
      </c>
      <c r="Q3440" s="3" t="s">
        <v>8350</v>
      </c>
      <c r="R3440" s="3" t="s">
        <v>8351</v>
      </c>
      <c r="S3440" s="23">
        <f t="shared" si="320"/>
        <v>42100.927858796291</v>
      </c>
      <c r="T3440" s="23">
        <f t="shared" si="321"/>
        <v>42126.875</v>
      </c>
      <c r="U3440" s="3">
        <f t="shared" si="322"/>
        <v>2015</v>
      </c>
      <c r="V3440" s="25">
        <f t="shared" si="323"/>
        <v>42100.927858796291</v>
      </c>
    </row>
    <row r="3441" spans="1:22" ht="32" x14ac:dyDescent="0.2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3">
        <f t="shared" si="318"/>
        <v>134.68</v>
      </c>
      <c r="P3441" s="3">
        <f t="shared" si="319"/>
        <v>89.79</v>
      </c>
      <c r="Q3441" s="3" t="s">
        <v>8350</v>
      </c>
      <c r="R3441" s="3" t="s">
        <v>8351</v>
      </c>
      <c r="S3441" s="23">
        <f t="shared" si="320"/>
        <v>42374.911226851851</v>
      </c>
      <c r="T3441" s="23">
        <f t="shared" si="321"/>
        <v>42388.207638888889</v>
      </c>
      <c r="U3441" s="3">
        <f t="shared" si="322"/>
        <v>2016</v>
      </c>
      <c r="V3441" s="25">
        <f t="shared" si="323"/>
        <v>42374.911226851851</v>
      </c>
    </row>
    <row r="3442" spans="1:22" ht="48" x14ac:dyDescent="0.2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3">
        <f t="shared" si="318"/>
        <v>105.22</v>
      </c>
      <c r="P3442" s="3">
        <f t="shared" si="319"/>
        <v>64.16</v>
      </c>
      <c r="Q3442" s="3" t="s">
        <v>8350</v>
      </c>
      <c r="R3442" s="3" t="s">
        <v>8351</v>
      </c>
      <c r="S3442" s="23">
        <f t="shared" si="320"/>
        <v>41809.12300925926</v>
      </c>
      <c r="T3442" s="23">
        <f t="shared" si="321"/>
        <v>41831.677083333336</v>
      </c>
      <c r="U3442" s="3">
        <f t="shared" si="322"/>
        <v>2014</v>
      </c>
      <c r="V3442" s="25">
        <f t="shared" si="323"/>
        <v>41809.12300925926</v>
      </c>
    </row>
    <row r="3443" spans="1:22" ht="48" x14ac:dyDescent="0.2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3">
        <f t="shared" si="318"/>
        <v>102.6</v>
      </c>
      <c r="P3443" s="3">
        <f t="shared" si="319"/>
        <v>59.65</v>
      </c>
      <c r="Q3443" s="3" t="s">
        <v>8350</v>
      </c>
      <c r="R3443" s="3" t="s">
        <v>8351</v>
      </c>
      <c r="S3443" s="23">
        <f t="shared" si="320"/>
        <v>42294.429641203707</v>
      </c>
      <c r="T3443" s="23">
        <f t="shared" si="321"/>
        <v>42321.845138888893</v>
      </c>
      <c r="U3443" s="3">
        <f t="shared" si="322"/>
        <v>2015</v>
      </c>
      <c r="V3443" s="25">
        <f t="shared" si="323"/>
        <v>42294.429641203707</v>
      </c>
    </row>
    <row r="3444" spans="1:22" ht="48" x14ac:dyDescent="0.2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3">
        <f t="shared" si="318"/>
        <v>100</v>
      </c>
      <c r="P3444" s="3">
        <f t="shared" si="319"/>
        <v>31.25</v>
      </c>
      <c r="Q3444" s="3" t="s">
        <v>8350</v>
      </c>
      <c r="R3444" s="3" t="s">
        <v>8351</v>
      </c>
      <c r="S3444" s="23">
        <f t="shared" si="320"/>
        <v>42124.841111111105</v>
      </c>
      <c r="T3444" s="23">
        <f t="shared" si="321"/>
        <v>42154.841111111105</v>
      </c>
      <c r="U3444" s="3">
        <f t="shared" si="322"/>
        <v>2015</v>
      </c>
      <c r="V3444" s="25">
        <f t="shared" si="323"/>
        <v>42124.841111111105</v>
      </c>
    </row>
    <row r="3445" spans="1:22" ht="48" x14ac:dyDescent="0.2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3">
        <f t="shared" si="318"/>
        <v>185.5</v>
      </c>
      <c r="P3445" s="3">
        <f t="shared" si="319"/>
        <v>41.22</v>
      </c>
      <c r="Q3445" s="3" t="s">
        <v>8350</v>
      </c>
      <c r="R3445" s="3" t="s">
        <v>8351</v>
      </c>
      <c r="S3445" s="23">
        <f t="shared" si="320"/>
        <v>41861.524837962963</v>
      </c>
      <c r="T3445" s="23">
        <f t="shared" si="321"/>
        <v>41891.524837962963</v>
      </c>
      <c r="U3445" s="3">
        <f t="shared" si="322"/>
        <v>2014</v>
      </c>
      <c r="V3445" s="25">
        <f t="shared" si="323"/>
        <v>41861.524837962963</v>
      </c>
    </row>
    <row r="3446" spans="1:22" ht="64" x14ac:dyDescent="0.2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3">
        <f t="shared" si="318"/>
        <v>289</v>
      </c>
      <c r="P3446" s="3">
        <f t="shared" si="319"/>
        <v>43.35</v>
      </c>
      <c r="Q3446" s="3" t="s">
        <v>8350</v>
      </c>
      <c r="R3446" s="3" t="s">
        <v>8351</v>
      </c>
      <c r="S3446" s="23">
        <f t="shared" si="320"/>
        <v>42521.291504629626</v>
      </c>
      <c r="T3446" s="23">
        <f t="shared" si="321"/>
        <v>42529.582638888889</v>
      </c>
      <c r="U3446" s="3">
        <f t="shared" si="322"/>
        <v>2016</v>
      </c>
      <c r="V3446" s="25">
        <f t="shared" si="323"/>
        <v>42521.291504629626</v>
      </c>
    </row>
    <row r="3447" spans="1:22" ht="48" x14ac:dyDescent="0.2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3">
        <f t="shared" si="318"/>
        <v>100</v>
      </c>
      <c r="P3447" s="3">
        <f t="shared" si="319"/>
        <v>64.52</v>
      </c>
      <c r="Q3447" s="3" t="s">
        <v>8350</v>
      </c>
      <c r="R3447" s="3" t="s">
        <v>8351</v>
      </c>
      <c r="S3447" s="23">
        <f t="shared" si="320"/>
        <v>42272.530509259261</v>
      </c>
      <c r="T3447" s="23">
        <f t="shared" si="321"/>
        <v>42300.530509259261</v>
      </c>
      <c r="U3447" s="3">
        <f t="shared" si="322"/>
        <v>2015</v>
      </c>
      <c r="V3447" s="25">
        <f t="shared" si="323"/>
        <v>42272.530509259261</v>
      </c>
    </row>
    <row r="3448" spans="1:22" ht="48" x14ac:dyDescent="0.2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3">
        <f t="shared" si="318"/>
        <v>108.2</v>
      </c>
      <c r="P3448" s="3">
        <f t="shared" si="319"/>
        <v>43.28</v>
      </c>
      <c r="Q3448" s="3" t="s">
        <v>8350</v>
      </c>
      <c r="R3448" s="3" t="s">
        <v>8351</v>
      </c>
      <c r="S3448" s="23">
        <f t="shared" si="320"/>
        <v>42016.832465277781</v>
      </c>
      <c r="T3448" s="23">
        <f t="shared" si="321"/>
        <v>42040.513888888891</v>
      </c>
      <c r="U3448" s="3">
        <f t="shared" si="322"/>
        <v>2015</v>
      </c>
      <c r="V3448" s="25">
        <f t="shared" si="323"/>
        <v>42016.832465277781</v>
      </c>
    </row>
    <row r="3449" spans="1:22" ht="32" x14ac:dyDescent="0.2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3">
        <f t="shared" si="318"/>
        <v>107.8</v>
      </c>
      <c r="P3449" s="3">
        <f t="shared" si="319"/>
        <v>77</v>
      </c>
      <c r="Q3449" s="3" t="s">
        <v>8350</v>
      </c>
      <c r="R3449" s="3" t="s">
        <v>8351</v>
      </c>
      <c r="S3449" s="23">
        <f t="shared" si="320"/>
        <v>42402.889027777783</v>
      </c>
      <c r="T3449" s="23">
        <f t="shared" si="321"/>
        <v>42447.847361111111</v>
      </c>
      <c r="U3449" s="3">
        <f t="shared" si="322"/>
        <v>2016</v>
      </c>
      <c r="V3449" s="25">
        <f t="shared" si="323"/>
        <v>42402.889027777783</v>
      </c>
    </row>
    <row r="3450" spans="1:22" ht="48" x14ac:dyDescent="0.2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3">
        <f t="shared" si="318"/>
        <v>109.76</v>
      </c>
      <c r="P3450" s="3">
        <f t="shared" si="319"/>
        <v>51.22</v>
      </c>
      <c r="Q3450" s="3" t="s">
        <v>8350</v>
      </c>
      <c r="R3450" s="3" t="s">
        <v>8351</v>
      </c>
      <c r="S3450" s="23">
        <f t="shared" si="320"/>
        <v>41960.119085648148</v>
      </c>
      <c r="T3450" s="23">
        <f t="shared" si="321"/>
        <v>41990.119085648148</v>
      </c>
      <c r="U3450" s="3">
        <f t="shared" si="322"/>
        <v>2014</v>
      </c>
      <c r="V3450" s="25">
        <f t="shared" si="323"/>
        <v>41960.119085648148</v>
      </c>
    </row>
    <row r="3451" spans="1:22" ht="48" x14ac:dyDescent="0.2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3">
        <f t="shared" si="318"/>
        <v>170.63</v>
      </c>
      <c r="P3451" s="3">
        <f t="shared" si="319"/>
        <v>68.25</v>
      </c>
      <c r="Q3451" s="3" t="s">
        <v>8350</v>
      </c>
      <c r="R3451" s="3" t="s">
        <v>8351</v>
      </c>
      <c r="S3451" s="23">
        <f t="shared" si="320"/>
        <v>42532.052523148144</v>
      </c>
      <c r="T3451" s="23">
        <f t="shared" si="321"/>
        <v>42560.166666666672</v>
      </c>
      <c r="U3451" s="3">
        <f t="shared" si="322"/>
        <v>2016</v>
      </c>
      <c r="V3451" s="25">
        <f t="shared" si="323"/>
        <v>42532.052523148144</v>
      </c>
    </row>
    <row r="3452" spans="1:22" ht="48" x14ac:dyDescent="0.2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3">
        <f t="shared" si="318"/>
        <v>152</v>
      </c>
      <c r="P3452" s="3">
        <f t="shared" si="319"/>
        <v>19.489999999999998</v>
      </c>
      <c r="Q3452" s="3" t="s">
        <v>8350</v>
      </c>
      <c r="R3452" s="3" t="s">
        <v>8351</v>
      </c>
      <c r="S3452" s="23">
        <f t="shared" si="320"/>
        <v>42036.704525462963</v>
      </c>
      <c r="T3452" s="23">
        <f t="shared" si="321"/>
        <v>42096.662858796291</v>
      </c>
      <c r="U3452" s="3">
        <f t="shared" si="322"/>
        <v>2015</v>
      </c>
      <c r="V3452" s="25">
        <f t="shared" si="323"/>
        <v>42036.704525462963</v>
      </c>
    </row>
    <row r="3453" spans="1:22" ht="48" x14ac:dyDescent="0.2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3">
        <f t="shared" si="318"/>
        <v>101.23</v>
      </c>
      <c r="P3453" s="3">
        <f t="shared" si="319"/>
        <v>41.13</v>
      </c>
      <c r="Q3453" s="3" t="s">
        <v>8350</v>
      </c>
      <c r="R3453" s="3" t="s">
        <v>8351</v>
      </c>
      <c r="S3453" s="23">
        <f t="shared" si="320"/>
        <v>42088.723692129628</v>
      </c>
      <c r="T3453" s="23">
        <f t="shared" si="321"/>
        <v>42115.723692129628</v>
      </c>
      <c r="U3453" s="3">
        <f t="shared" si="322"/>
        <v>2015</v>
      </c>
      <c r="V3453" s="25">
        <f t="shared" si="323"/>
        <v>42088.723692129628</v>
      </c>
    </row>
    <row r="3454" spans="1:22" ht="48" x14ac:dyDescent="0.2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3">
        <f t="shared" si="318"/>
        <v>153.19999999999999</v>
      </c>
      <c r="P3454" s="3">
        <f t="shared" si="319"/>
        <v>41.41</v>
      </c>
      <c r="Q3454" s="3" t="s">
        <v>8350</v>
      </c>
      <c r="R3454" s="3" t="s">
        <v>8351</v>
      </c>
      <c r="S3454" s="23">
        <f t="shared" si="320"/>
        <v>41820.639189814814</v>
      </c>
      <c r="T3454" s="23">
        <f t="shared" si="321"/>
        <v>41843.165972222225</v>
      </c>
      <c r="U3454" s="3">
        <f t="shared" si="322"/>
        <v>2014</v>
      </c>
      <c r="V3454" s="25">
        <f t="shared" si="323"/>
        <v>41820.639189814814</v>
      </c>
    </row>
    <row r="3455" spans="1:22" ht="48" x14ac:dyDescent="0.2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3">
        <f t="shared" si="318"/>
        <v>128.33000000000001</v>
      </c>
      <c r="P3455" s="3">
        <f t="shared" si="319"/>
        <v>27.5</v>
      </c>
      <c r="Q3455" s="3" t="s">
        <v>8350</v>
      </c>
      <c r="R3455" s="3" t="s">
        <v>8351</v>
      </c>
      <c r="S3455" s="23">
        <f t="shared" si="320"/>
        <v>42535.97865740741</v>
      </c>
      <c r="T3455" s="23">
        <f t="shared" si="321"/>
        <v>42595.97865740741</v>
      </c>
      <c r="U3455" s="3">
        <f t="shared" si="322"/>
        <v>2016</v>
      </c>
      <c r="V3455" s="25">
        <f t="shared" si="323"/>
        <v>42535.97865740741</v>
      </c>
    </row>
    <row r="3456" spans="1:22" ht="64" x14ac:dyDescent="0.2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3">
        <f t="shared" si="318"/>
        <v>100.71</v>
      </c>
      <c r="P3456" s="3">
        <f t="shared" si="319"/>
        <v>33.57</v>
      </c>
      <c r="Q3456" s="3" t="s">
        <v>8350</v>
      </c>
      <c r="R3456" s="3" t="s">
        <v>8351</v>
      </c>
      <c r="S3456" s="23">
        <f t="shared" si="320"/>
        <v>41821.698599537034</v>
      </c>
      <c r="T3456" s="23">
        <f t="shared" si="321"/>
        <v>41851.698599537034</v>
      </c>
      <c r="U3456" s="3">
        <f t="shared" si="322"/>
        <v>2014</v>
      </c>
      <c r="V3456" s="25">
        <f t="shared" si="323"/>
        <v>41821.698599537034</v>
      </c>
    </row>
    <row r="3457" spans="1:22" ht="64" x14ac:dyDescent="0.2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3">
        <f t="shared" si="318"/>
        <v>100.65</v>
      </c>
      <c r="P3457" s="3">
        <f t="shared" si="319"/>
        <v>145.87</v>
      </c>
      <c r="Q3457" s="3" t="s">
        <v>8350</v>
      </c>
      <c r="R3457" s="3" t="s">
        <v>8351</v>
      </c>
      <c r="S3457" s="23">
        <f t="shared" si="320"/>
        <v>42626.7503125</v>
      </c>
      <c r="T3457" s="23">
        <f t="shared" si="321"/>
        <v>42656.7503125</v>
      </c>
      <c r="U3457" s="3">
        <f t="shared" si="322"/>
        <v>2016</v>
      </c>
      <c r="V3457" s="25">
        <f t="shared" si="323"/>
        <v>42626.7503125</v>
      </c>
    </row>
    <row r="3458" spans="1:22" ht="48" x14ac:dyDescent="0.2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3">
        <f t="shared" si="318"/>
        <v>191.3</v>
      </c>
      <c r="P3458" s="3">
        <f t="shared" si="319"/>
        <v>358.69</v>
      </c>
      <c r="Q3458" s="3" t="s">
        <v>8350</v>
      </c>
      <c r="R3458" s="3" t="s">
        <v>8351</v>
      </c>
      <c r="S3458" s="23">
        <f t="shared" si="320"/>
        <v>41821.205636574072</v>
      </c>
      <c r="T3458" s="23">
        <f t="shared" si="321"/>
        <v>41852.290972222225</v>
      </c>
      <c r="U3458" s="3">
        <f t="shared" si="322"/>
        <v>2014</v>
      </c>
      <c r="V3458" s="25">
        <f t="shared" si="323"/>
        <v>41821.205636574072</v>
      </c>
    </row>
    <row r="3459" spans="1:22" ht="32" x14ac:dyDescent="0.2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3">
        <f t="shared" ref="O3459:O3522" si="324">ROUND((E3459/D3459)*100,2)</f>
        <v>140.19999999999999</v>
      </c>
      <c r="P3459" s="3">
        <f t="shared" ref="P3459:P3522" si="325">ROUND(E3459/L3459,2)</f>
        <v>50.98</v>
      </c>
      <c r="Q3459" s="3" t="s">
        <v>8350</v>
      </c>
      <c r="R3459" s="3" t="s">
        <v>8351</v>
      </c>
      <c r="S3459" s="23">
        <f t="shared" ref="S3459:S3522" si="326">(((J3459/60)/60)/24)+DATE(1970,1,1)</f>
        <v>42016.706678240742</v>
      </c>
      <c r="T3459" s="23">
        <f t="shared" ref="T3459:T3522" si="327">(((I3459/60)/60)/24)+DATE(1970,1,1)</f>
        <v>42047.249305555553</v>
      </c>
      <c r="U3459" s="3">
        <f t="shared" ref="U3459:U3522" si="328">YEAR(S3459)</f>
        <v>2015</v>
      </c>
      <c r="V3459" s="25">
        <f t="shared" ref="V3459:V3522" si="329">S3459</f>
        <v>42016.706678240742</v>
      </c>
    </row>
    <row r="3460" spans="1:22" ht="48" x14ac:dyDescent="0.2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3">
        <f t="shared" si="324"/>
        <v>124.34</v>
      </c>
      <c r="P3460" s="3">
        <f t="shared" si="325"/>
        <v>45.04</v>
      </c>
      <c r="Q3460" s="3" t="s">
        <v>8350</v>
      </c>
      <c r="R3460" s="3" t="s">
        <v>8351</v>
      </c>
      <c r="S3460" s="23">
        <f t="shared" si="326"/>
        <v>42011.202581018515</v>
      </c>
      <c r="T3460" s="23">
        <f t="shared" si="327"/>
        <v>42038.185416666667</v>
      </c>
      <c r="U3460" s="3">
        <f t="shared" si="328"/>
        <v>2015</v>
      </c>
      <c r="V3460" s="25">
        <f t="shared" si="329"/>
        <v>42011.202581018515</v>
      </c>
    </row>
    <row r="3461" spans="1:22" ht="64" x14ac:dyDescent="0.2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3">
        <f t="shared" si="324"/>
        <v>126.2</v>
      </c>
      <c r="P3461" s="3">
        <f t="shared" si="325"/>
        <v>17.53</v>
      </c>
      <c r="Q3461" s="3" t="s">
        <v>8350</v>
      </c>
      <c r="R3461" s="3" t="s">
        <v>8351</v>
      </c>
      <c r="S3461" s="23">
        <f t="shared" si="326"/>
        <v>42480.479861111111</v>
      </c>
      <c r="T3461" s="23">
        <f t="shared" si="327"/>
        <v>42510.479861111111</v>
      </c>
      <c r="U3461" s="3">
        <f t="shared" si="328"/>
        <v>2016</v>
      </c>
      <c r="V3461" s="25">
        <f t="shared" si="329"/>
        <v>42480.479861111111</v>
      </c>
    </row>
    <row r="3462" spans="1:22" ht="48" x14ac:dyDescent="0.2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3">
        <f t="shared" si="324"/>
        <v>190</v>
      </c>
      <c r="P3462" s="3">
        <f t="shared" si="325"/>
        <v>50</v>
      </c>
      <c r="Q3462" s="3" t="s">
        <v>8350</v>
      </c>
      <c r="R3462" s="3" t="s">
        <v>8351</v>
      </c>
      <c r="S3462" s="23">
        <f t="shared" si="326"/>
        <v>41852.527222222219</v>
      </c>
      <c r="T3462" s="23">
        <f t="shared" si="327"/>
        <v>41866.527222222219</v>
      </c>
      <c r="U3462" s="3">
        <f t="shared" si="328"/>
        <v>2014</v>
      </c>
      <c r="V3462" s="25">
        <f t="shared" si="329"/>
        <v>41852.527222222219</v>
      </c>
    </row>
    <row r="3463" spans="1:22" ht="64" x14ac:dyDescent="0.2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3">
        <f t="shared" si="324"/>
        <v>139</v>
      </c>
      <c r="P3463" s="3">
        <f t="shared" si="325"/>
        <v>57.92</v>
      </c>
      <c r="Q3463" s="3" t="s">
        <v>8350</v>
      </c>
      <c r="R3463" s="3" t="s">
        <v>8351</v>
      </c>
      <c r="S3463" s="23">
        <f t="shared" si="326"/>
        <v>42643.632858796293</v>
      </c>
      <c r="T3463" s="23">
        <f t="shared" si="327"/>
        <v>42672.125</v>
      </c>
      <c r="U3463" s="3">
        <f t="shared" si="328"/>
        <v>2016</v>
      </c>
      <c r="V3463" s="25">
        <f t="shared" si="329"/>
        <v>42643.632858796293</v>
      </c>
    </row>
    <row r="3464" spans="1:22" ht="48" x14ac:dyDescent="0.2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3">
        <f t="shared" si="324"/>
        <v>202</v>
      </c>
      <c r="P3464" s="3">
        <f t="shared" si="325"/>
        <v>29.71</v>
      </c>
      <c r="Q3464" s="3" t="s">
        <v>8350</v>
      </c>
      <c r="R3464" s="3" t="s">
        <v>8351</v>
      </c>
      <c r="S3464" s="23">
        <f t="shared" si="326"/>
        <v>42179.898472222223</v>
      </c>
      <c r="T3464" s="23">
        <f t="shared" si="327"/>
        <v>42195.75</v>
      </c>
      <c r="U3464" s="3">
        <f t="shared" si="328"/>
        <v>2015</v>
      </c>
      <c r="V3464" s="25">
        <f t="shared" si="329"/>
        <v>42179.898472222223</v>
      </c>
    </row>
    <row r="3465" spans="1:22" ht="48" x14ac:dyDescent="0.2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3">
        <f t="shared" si="324"/>
        <v>103.38</v>
      </c>
      <c r="P3465" s="3">
        <f t="shared" si="325"/>
        <v>90.68</v>
      </c>
      <c r="Q3465" s="3" t="s">
        <v>8350</v>
      </c>
      <c r="R3465" s="3" t="s">
        <v>8351</v>
      </c>
      <c r="S3465" s="23">
        <f t="shared" si="326"/>
        <v>42612.918807870374</v>
      </c>
      <c r="T3465" s="23">
        <f t="shared" si="327"/>
        <v>42654.165972222225</v>
      </c>
      <c r="U3465" s="3">
        <f t="shared" si="328"/>
        <v>2016</v>
      </c>
      <c r="V3465" s="25">
        <f t="shared" si="329"/>
        <v>42612.918807870374</v>
      </c>
    </row>
    <row r="3466" spans="1:22" ht="64" x14ac:dyDescent="0.2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3">
        <f t="shared" si="324"/>
        <v>102.32</v>
      </c>
      <c r="P3466" s="3">
        <f t="shared" si="325"/>
        <v>55.01</v>
      </c>
      <c r="Q3466" s="3" t="s">
        <v>8350</v>
      </c>
      <c r="R3466" s="3" t="s">
        <v>8351</v>
      </c>
      <c r="S3466" s="23">
        <f t="shared" si="326"/>
        <v>42575.130057870367</v>
      </c>
      <c r="T3466" s="23">
        <f t="shared" si="327"/>
        <v>42605.130057870367</v>
      </c>
      <c r="U3466" s="3">
        <f t="shared" si="328"/>
        <v>2016</v>
      </c>
      <c r="V3466" s="25">
        <f t="shared" si="329"/>
        <v>42575.130057870367</v>
      </c>
    </row>
    <row r="3467" spans="1:22" ht="48" x14ac:dyDescent="0.2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3">
        <f t="shared" si="324"/>
        <v>103</v>
      </c>
      <c r="P3467" s="3">
        <f t="shared" si="325"/>
        <v>57.22</v>
      </c>
      <c r="Q3467" s="3" t="s">
        <v>8350</v>
      </c>
      <c r="R3467" s="3" t="s">
        <v>8351</v>
      </c>
      <c r="S3467" s="23">
        <f t="shared" si="326"/>
        <v>42200.625833333332</v>
      </c>
      <c r="T3467" s="23">
        <f t="shared" si="327"/>
        <v>42225.666666666672</v>
      </c>
      <c r="U3467" s="3">
        <f t="shared" si="328"/>
        <v>2015</v>
      </c>
      <c r="V3467" s="25">
        <f t="shared" si="329"/>
        <v>42200.625833333332</v>
      </c>
    </row>
    <row r="3468" spans="1:22" ht="48" x14ac:dyDescent="0.2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3">
        <f t="shared" si="324"/>
        <v>127.14</v>
      </c>
      <c r="P3468" s="3">
        <f t="shared" si="325"/>
        <v>72.95</v>
      </c>
      <c r="Q3468" s="3" t="s">
        <v>8350</v>
      </c>
      <c r="R3468" s="3" t="s">
        <v>8351</v>
      </c>
      <c r="S3468" s="23">
        <f t="shared" si="326"/>
        <v>42420.019097222219</v>
      </c>
      <c r="T3468" s="23">
        <f t="shared" si="327"/>
        <v>42479.977430555555</v>
      </c>
      <c r="U3468" s="3">
        <f t="shared" si="328"/>
        <v>2016</v>
      </c>
      <c r="V3468" s="25">
        <f t="shared" si="329"/>
        <v>42420.019097222219</v>
      </c>
    </row>
    <row r="3469" spans="1:22" ht="18" x14ac:dyDescent="0.2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3">
        <f t="shared" si="324"/>
        <v>101</v>
      </c>
      <c r="P3469" s="3">
        <f t="shared" si="325"/>
        <v>64.47</v>
      </c>
      <c r="Q3469" s="3" t="s">
        <v>8350</v>
      </c>
      <c r="R3469" s="3" t="s">
        <v>8351</v>
      </c>
      <c r="S3469" s="23">
        <f t="shared" si="326"/>
        <v>42053.671666666662</v>
      </c>
      <c r="T3469" s="23">
        <f t="shared" si="327"/>
        <v>42083.630000000005</v>
      </c>
      <c r="U3469" s="3">
        <f t="shared" si="328"/>
        <v>2015</v>
      </c>
      <c r="V3469" s="25">
        <f t="shared" si="329"/>
        <v>42053.671666666662</v>
      </c>
    </row>
    <row r="3470" spans="1:22" ht="48" x14ac:dyDescent="0.2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3">
        <f t="shared" si="324"/>
        <v>121.78</v>
      </c>
      <c r="P3470" s="3">
        <f t="shared" si="325"/>
        <v>716.35</v>
      </c>
      <c r="Q3470" s="3" t="s">
        <v>8350</v>
      </c>
      <c r="R3470" s="3" t="s">
        <v>8351</v>
      </c>
      <c r="S3470" s="23">
        <f t="shared" si="326"/>
        <v>42605.765381944439</v>
      </c>
      <c r="T3470" s="23">
        <f t="shared" si="327"/>
        <v>42634.125</v>
      </c>
      <c r="U3470" s="3">
        <f t="shared" si="328"/>
        <v>2016</v>
      </c>
      <c r="V3470" s="25">
        <f t="shared" si="329"/>
        <v>42605.765381944439</v>
      </c>
    </row>
    <row r="3471" spans="1:22" ht="64" x14ac:dyDescent="0.2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3">
        <f t="shared" si="324"/>
        <v>113.39</v>
      </c>
      <c r="P3471" s="3">
        <f t="shared" si="325"/>
        <v>50.4</v>
      </c>
      <c r="Q3471" s="3" t="s">
        <v>8350</v>
      </c>
      <c r="R3471" s="3" t="s">
        <v>8351</v>
      </c>
      <c r="S3471" s="23">
        <f t="shared" si="326"/>
        <v>42458.641724537039</v>
      </c>
      <c r="T3471" s="23">
        <f t="shared" si="327"/>
        <v>42488.641724537039</v>
      </c>
      <c r="U3471" s="3">
        <f t="shared" si="328"/>
        <v>2016</v>
      </c>
      <c r="V3471" s="25">
        <f t="shared" si="329"/>
        <v>42458.641724537039</v>
      </c>
    </row>
    <row r="3472" spans="1:22" ht="32" x14ac:dyDescent="0.2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3">
        <f t="shared" si="324"/>
        <v>150</v>
      </c>
      <c r="P3472" s="3">
        <f t="shared" si="325"/>
        <v>41.67</v>
      </c>
      <c r="Q3472" s="3" t="s">
        <v>8350</v>
      </c>
      <c r="R3472" s="3" t="s">
        <v>8351</v>
      </c>
      <c r="S3472" s="23">
        <f t="shared" si="326"/>
        <v>42529.022013888884</v>
      </c>
      <c r="T3472" s="23">
        <f t="shared" si="327"/>
        <v>42566.901388888888</v>
      </c>
      <c r="U3472" s="3">
        <f t="shared" si="328"/>
        <v>2016</v>
      </c>
      <c r="V3472" s="25">
        <f t="shared" si="329"/>
        <v>42529.022013888884</v>
      </c>
    </row>
    <row r="3473" spans="1:22" ht="48" x14ac:dyDescent="0.2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3">
        <f t="shared" si="324"/>
        <v>214.6</v>
      </c>
      <c r="P3473" s="3">
        <f t="shared" si="325"/>
        <v>35.770000000000003</v>
      </c>
      <c r="Q3473" s="3" t="s">
        <v>8350</v>
      </c>
      <c r="R3473" s="3" t="s">
        <v>8351</v>
      </c>
      <c r="S3473" s="23">
        <f t="shared" si="326"/>
        <v>41841.820486111108</v>
      </c>
      <c r="T3473" s="23">
        <f t="shared" si="327"/>
        <v>41882.833333333336</v>
      </c>
      <c r="U3473" s="3">
        <f t="shared" si="328"/>
        <v>2014</v>
      </c>
      <c r="V3473" s="25">
        <f t="shared" si="329"/>
        <v>41841.820486111108</v>
      </c>
    </row>
    <row r="3474" spans="1:22" ht="48" x14ac:dyDescent="0.2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3">
        <f t="shared" si="324"/>
        <v>102.05</v>
      </c>
      <c r="P3474" s="3">
        <f t="shared" si="325"/>
        <v>88.74</v>
      </c>
      <c r="Q3474" s="3" t="s">
        <v>8350</v>
      </c>
      <c r="R3474" s="3" t="s">
        <v>8351</v>
      </c>
      <c r="S3474" s="23">
        <f t="shared" si="326"/>
        <v>41928.170497685183</v>
      </c>
      <c r="T3474" s="23">
        <f t="shared" si="327"/>
        <v>41949.249305555553</v>
      </c>
      <c r="U3474" s="3">
        <f t="shared" si="328"/>
        <v>2014</v>
      </c>
      <c r="V3474" s="25">
        <f t="shared" si="329"/>
        <v>41928.170497685183</v>
      </c>
    </row>
    <row r="3475" spans="1:22" ht="48" x14ac:dyDescent="0.2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3">
        <f t="shared" si="324"/>
        <v>100</v>
      </c>
      <c r="P3475" s="3">
        <f t="shared" si="325"/>
        <v>148.47999999999999</v>
      </c>
      <c r="Q3475" s="3" t="s">
        <v>8350</v>
      </c>
      <c r="R3475" s="3" t="s">
        <v>8351</v>
      </c>
      <c r="S3475" s="23">
        <f t="shared" si="326"/>
        <v>42062.834444444445</v>
      </c>
      <c r="T3475" s="23">
        <f t="shared" si="327"/>
        <v>42083.852083333331</v>
      </c>
      <c r="U3475" s="3">
        <f t="shared" si="328"/>
        <v>2015</v>
      </c>
      <c r="V3475" s="25">
        <f t="shared" si="329"/>
        <v>42062.834444444445</v>
      </c>
    </row>
    <row r="3476" spans="1:22" ht="48" x14ac:dyDescent="0.2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3">
        <f t="shared" si="324"/>
        <v>101</v>
      </c>
      <c r="P3476" s="3">
        <f t="shared" si="325"/>
        <v>51.79</v>
      </c>
      <c r="Q3476" s="3" t="s">
        <v>8350</v>
      </c>
      <c r="R3476" s="3" t="s">
        <v>8351</v>
      </c>
      <c r="S3476" s="23">
        <f t="shared" si="326"/>
        <v>42541.501516203702</v>
      </c>
      <c r="T3476" s="23">
        <f t="shared" si="327"/>
        <v>42571.501516203702</v>
      </c>
      <c r="U3476" s="3">
        <f t="shared" si="328"/>
        <v>2016</v>
      </c>
      <c r="V3476" s="25">
        <f t="shared" si="329"/>
        <v>42541.501516203702</v>
      </c>
    </row>
    <row r="3477" spans="1:22" ht="48" x14ac:dyDescent="0.2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3">
        <f t="shared" si="324"/>
        <v>113.33</v>
      </c>
      <c r="P3477" s="3">
        <f t="shared" si="325"/>
        <v>20</v>
      </c>
      <c r="Q3477" s="3" t="s">
        <v>8350</v>
      </c>
      <c r="R3477" s="3" t="s">
        <v>8351</v>
      </c>
      <c r="S3477" s="23">
        <f t="shared" si="326"/>
        <v>41918.880833333329</v>
      </c>
      <c r="T3477" s="23">
        <f t="shared" si="327"/>
        <v>41946</v>
      </c>
      <c r="U3477" s="3">
        <f t="shared" si="328"/>
        <v>2014</v>
      </c>
      <c r="V3477" s="25">
        <f t="shared" si="329"/>
        <v>41918.880833333329</v>
      </c>
    </row>
    <row r="3478" spans="1:22" ht="64" x14ac:dyDescent="0.2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3">
        <f t="shared" si="324"/>
        <v>104</v>
      </c>
      <c r="P3478" s="3">
        <f t="shared" si="325"/>
        <v>52</v>
      </c>
      <c r="Q3478" s="3" t="s">
        <v>8350</v>
      </c>
      <c r="R3478" s="3" t="s">
        <v>8351</v>
      </c>
      <c r="S3478" s="23">
        <f t="shared" si="326"/>
        <v>41921.279976851853</v>
      </c>
      <c r="T3478" s="23">
        <f t="shared" si="327"/>
        <v>41939.125</v>
      </c>
      <c r="U3478" s="3">
        <f t="shared" si="328"/>
        <v>2014</v>
      </c>
      <c r="V3478" s="25">
        <f t="shared" si="329"/>
        <v>41921.279976851853</v>
      </c>
    </row>
    <row r="3479" spans="1:22" ht="48" x14ac:dyDescent="0.2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3">
        <f t="shared" si="324"/>
        <v>115.33</v>
      </c>
      <c r="P3479" s="3">
        <f t="shared" si="325"/>
        <v>53.23</v>
      </c>
      <c r="Q3479" s="3" t="s">
        <v>8350</v>
      </c>
      <c r="R3479" s="3" t="s">
        <v>8351</v>
      </c>
      <c r="S3479" s="23">
        <f t="shared" si="326"/>
        <v>42128.736608796295</v>
      </c>
      <c r="T3479" s="23">
        <f t="shared" si="327"/>
        <v>42141.125</v>
      </c>
      <c r="U3479" s="3">
        <f t="shared" si="328"/>
        <v>2015</v>
      </c>
      <c r="V3479" s="25">
        <f t="shared" si="329"/>
        <v>42128.736608796295</v>
      </c>
    </row>
    <row r="3480" spans="1:22" ht="48" x14ac:dyDescent="0.2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3">
        <f t="shared" si="324"/>
        <v>112.85</v>
      </c>
      <c r="P3480" s="3">
        <f t="shared" si="325"/>
        <v>39.6</v>
      </c>
      <c r="Q3480" s="3" t="s">
        <v>8350</v>
      </c>
      <c r="R3480" s="3" t="s">
        <v>8351</v>
      </c>
      <c r="S3480" s="23">
        <f t="shared" si="326"/>
        <v>42053.916921296302</v>
      </c>
      <c r="T3480" s="23">
        <f t="shared" si="327"/>
        <v>42079.875</v>
      </c>
      <c r="U3480" s="3">
        <f t="shared" si="328"/>
        <v>2015</v>
      </c>
      <c r="V3480" s="25">
        <f t="shared" si="329"/>
        <v>42053.916921296302</v>
      </c>
    </row>
    <row r="3481" spans="1:22" ht="48" x14ac:dyDescent="0.2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3">
        <f t="shared" si="324"/>
        <v>127.87</v>
      </c>
      <c r="P3481" s="3">
        <f t="shared" si="325"/>
        <v>34.25</v>
      </c>
      <c r="Q3481" s="3" t="s">
        <v>8350</v>
      </c>
      <c r="R3481" s="3" t="s">
        <v>8351</v>
      </c>
      <c r="S3481" s="23">
        <f t="shared" si="326"/>
        <v>41781.855092592588</v>
      </c>
      <c r="T3481" s="23">
        <f t="shared" si="327"/>
        <v>41811.855092592588</v>
      </c>
      <c r="U3481" s="3">
        <f t="shared" si="328"/>
        <v>2014</v>
      </c>
      <c r="V3481" s="25">
        <f t="shared" si="329"/>
        <v>41781.855092592588</v>
      </c>
    </row>
    <row r="3482" spans="1:22" ht="48" x14ac:dyDescent="0.2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3">
        <f t="shared" si="324"/>
        <v>142.66999999999999</v>
      </c>
      <c r="P3482" s="3">
        <f t="shared" si="325"/>
        <v>164.62</v>
      </c>
      <c r="Q3482" s="3" t="s">
        <v>8350</v>
      </c>
      <c r="R3482" s="3" t="s">
        <v>8351</v>
      </c>
      <c r="S3482" s="23">
        <f t="shared" si="326"/>
        <v>42171.317442129628</v>
      </c>
      <c r="T3482" s="23">
        <f t="shared" si="327"/>
        <v>42195.875</v>
      </c>
      <c r="U3482" s="3">
        <f t="shared" si="328"/>
        <v>2015</v>
      </c>
      <c r="V3482" s="25">
        <f t="shared" si="329"/>
        <v>42171.317442129628</v>
      </c>
    </row>
    <row r="3483" spans="1:22" ht="48" x14ac:dyDescent="0.2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3">
        <f t="shared" si="324"/>
        <v>118.8</v>
      </c>
      <c r="P3483" s="3">
        <f t="shared" si="325"/>
        <v>125.05</v>
      </c>
      <c r="Q3483" s="3" t="s">
        <v>8350</v>
      </c>
      <c r="R3483" s="3" t="s">
        <v>8351</v>
      </c>
      <c r="S3483" s="23">
        <f t="shared" si="326"/>
        <v>41989.24754629629</v>
      </c>
      <c r="T3483" s="23">
        <f t="shared" si="327"/>
        <v>42006.24754629629</v>
      </c>
      <c r="U3483" s="3">
        <f t="shared" si="328"/>
        <v>2014</v>
      </c>
      <c r="V3483" s="25">
        <f t="shared" si="329"/>
        <v>41989.24754629629</v>
      </c>
    </row>
    <row r="3484" spans="1:22" ht="48" x14ac:dyDescent="0.2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3">
        <f t="shared" si="324"/>
        <v>138.33000000000001</v>
      </c>
      <c r="P3484" s="3">
        <f t="shared" si="325"/>
        <v>51.88</v>
      </c>
      <c r="Q3484" s="3" t="s">
        <v>8350</v>
      </c>
      <c r="R3484" s="3" t="s">
        <v>8351</v>
      </c>
      <c r="S3484" s="23">
        <f t="shared" si="326"/>
        <v>41796.771597222221</v>
      </c>
      <c r="T3484" s="23">
        <f t="shared" si="327"/>
        <v>41826.771597222221</v>
      </c>
      <c r="U3484" s="3">
        <f t="shared" si="328"/>
        <v>2014</v>
      </c>
      <c r="V3484" s="25">
        <f t="shared" si="329"/>
        <v>41796.771597222221</v>
      </c>
    </row>
    <row r="3485" spans="1:22" ht="48" x14ac:dyDescent="0.2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3">
        <f t="shared" si="324"/>
        <v>159.94</v>
      </c>
      <c r="P3485" s="3">
        <f t="shared" si="325"/>
        <v>40.29</v>
      </c>
      <c r="Q3485" s="3" t="s">
        <v>8350</v>
      </c>
      <c r="R3485" s="3" t="s">
        <v>8351</v>
      </c>
      <c r="S3485" s="23">
        <f t="shared" si="326"/>
        <v>41793.668761574074</v>
      </c>
      <c r="T3485" s="23">
        <f t="shared" si="327"/>
        <v>41823.668761574074</v>
      </c>
      <c r="U3485" s="3">
        <f t="shared" si="328"/>
        <v>2014</v>
      </c>
      <c r="V3485" s="25">
        <f t="shared" si="329"/>
        <v>41793.668761574074</v>
      </c>
    </row>
    <row r="3486" spans="1:22" ht="64" x14ac:dyDescent="0.2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3">
        <f t="shared" si="324"/>
        <v>114.24</v>
      </c>
      <c r="P3486" s="3">
        <f t="shared" si="325"/>
        <v>64.91</v>
      </c>
      <c r="Q3486" s="3" t="s">
        <v>8350</v>
      </c>
      <c r="R3486" s="3" t="s">
        <v>8351</v>
      </c>
      <c r="S3486" s="23">
        <f t="shared" si="326"/>
        <v>42506.760405092587</v>
      </c>
      <c r="T3486" s="23">
        <f t="shared" si="327"/>
        <v>42536.760405092587</v>
      </c>
      <c r="U3486" s="3">
        <f t="shared" si="328"/>
        <v>2016</v>
      </c>
      <c r="V3486" s="25">
        <f t="shared" si="329"/>
        <v>42506.760405092587</v>
      </c>
    </row>
    <row r="3487" spans="1:22" ht="48" x14ac:dyDescent="0.2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3">
        <f t="shared" si="324"/>
        <v>100.61</v>
      </c>
      <c r="P3487" s="3">
        <f t="shared" si="325"/>
        <v>55.33</v>
      </c>
      <c r="Q3487" s="3" t="s">
        <v>8350</v>
      </c>
      <c r="R3487" s="3" t="s">
        <v>8351</v>
      </c>
      <c r="S3487" s="23">
        <f t="shared" si="326"/>
        <v>42372.693055555559</v>
      </c>
      <c r="T3487" s="23">
        <f t="shared" si="327"/>
        <v>42402.693055555559</v>
      </c>
      <c r="U3487" s="3">
        <f t="shared" si="328"/>
        <v>2016</v>
      </c>
      <c r="V3487" s="25">
        <f t="shared" si="329"/>
        <v>42372.693055555559</v>
      </c>
    </row>
    <row r="3488" spans="1:22" ht="48" x14ac:dyDescent="0.2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3">
        <f t="shared" si="324"/>
        <v>155.19999999999999</v>
      </c>
      <c r="P3488" s="3">
        <f t="shared" si="325"/>
        <v>83.14</v>
      </c>
      <c r="Q3488" s="3" t="s">
        <v>8350</v>
      </c>
      <c r="R3488" s="3" t="s">
        <v>8351</v>
      </c>
      <c r="S3488" s="23">
        <f t="shared" si="326"/>
        <v>42126.87501157407</v>
      </c>
      <c r="T3488" s="23">
        <f t="shared" si="327"/>
        <v>42158.290972222225</v>
      </c>
      <c r="U3488" s="3">
        <f t="shared" si="328"/>
        <v>2015</v>
      </c>
      <c r="V3488" s="25">
        <f t="shared" si="329"/>
        <v>42126.87501157407</v>
      </c>
    </row>
    <row r="3489" spans="1:22" ht="48" x14ac:dyDescent="0.2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3">
        <f t="shared" si="324"/>
        <v>127.75</v>
      </c>
      <c r="P3489" s="3">
        <f t="shared" si="325"/>
        <v>38.71</v>
      </c>
      <c r="Q3489" s="3" t="s">
        <v>8350</v>
      </c>
      <c r="R3489" s="3" t="s">
        <v>8351</v>
      </c>
      <c r="S3489" s="23">
        <f t="shared" si="326"/>
        <v>42149.940416666665</v>
      </c>
      <c r="T3489" s="23">
        <f t="shared" si="327"/>
        <v>42179.940416666665</v>
      </c>
      <c r="U3489" s="3">
        <f t="shared" si="328"/>
        <v>2015</v>
      </c>
      <c r="V3489" s="25">
        <f t="shared" si="329"/>
        <v>42149.940416666665</v>
      </c>
    </row>
    <row r="3490" spans="1:22" ht="64" x14ac:dyDescent="0.2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3">
        <f t="shared" si="324"/>
        <v>121.2</v>
      </c>
      <c r="P3490" s="3">
        <f t="shared" si="325"/>
        <v>125.38</v>
      </c>
      <c r="Q3490" s="3" t="s">
        <v>8350</v>
      </c>
      <c r="R3490" s="3" t="s">
        <v>8351</v>
      </c>
      <c r="S3490" s="23">
        <f t="shared" si="326"/>
        <v>42087.768055555556</v>
      </c>
      <c r="T3490" s="23">
        <f t="shared" si="327"/>
        <v>42111.666666666672</v>
      </c>
      <c r="U3490" s="3">
        <f t="shared" si="328"/>
        <v>2015</v>
      </c>
      <c r="V3490" s="25">
        <f t="shared" si="329"/>
        <v>42087.768055555556</v>
      </c>
    </row>
    <row r="3491" spans="1:22" ht="48" x14ac:dyDescent="0.2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3">
        <f t="shared" si="324"/>
        <v>112.7</v>
      </c>
      <c r="P3491" s="3">
        <f t="shared" si="325"/>
        <v>78.260000000000005</v>
      </c>
      <c r="Q3491" s="3" t="s">
        <v>8350</v>
      </c>
      <c r="R3491" s="3" t="s">
        <v>8351</v>
      </c>
      <c r="S3491" s="23">
        <f t="shared" si="326"/>
        <v>41753.635775462964</v>
      </c>
      <c r="T3491" s="23">
        <f t="shared" si="327"/>
        <v>41783.875</v>
      </c>
      <c r="U3491" s="3">
        <f t="shared" si="328"/>
        <v>2014</v>
      </c>
      <c r="V3491" s="25">
        <f t="shared" si="329"/>
        <v>41753.635775462964</v>
      </c>
    </row>
    <row r="3492" spans="1:22" ht="48" x14ac:dyDescent="0.2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3">
        <f t="shared" si="324"/>
        <v>127.5</v>
      </c>
      <c r="P3492" s="3">
        <f t="shared" si="325"/>
        <v>47.22</v>
      </c>
      <c r="Q3492" s="3" t="s">
        <v>8350</v>
      </c>
      <c r="R3492" s="3" t="s">
        <v>8351</v>
      </c>
      <c r="S3492" s="23">
        <f t="shared" si="326"/>
        <v>42443.802361111113</v>
      </c>
      <c r="T3492" s="23">
        <f t="shared" si="327"/>
        <v>42473.802361111113</v>
      </c>
      <c r="U3492" s="3">
        <f t="shared" si="328"/>
        <v>2016</v>
      </c>
      <c r="V3492" s="25">
        <f t="shared" si="329"/>
        <v>42443.802361111113</v>
      </c>
    </row>
    <row r="3493" spans="1:22" ht="64" x14ac:dyDescent="0.2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3">
        <f t="shared" si="324"/>
        <v>158.19999999999999</v>
      </c>
      <c r="P3493" s="3">
        <f t="shared" si="325"/>
        <v>79.099999999999994</v>
      </c>
      <c r="Q3493" s="3" t="s">
        <v>8350</v>
      </c>
      <c r="R3493" s="3" t="s">
        <v>8351</v>
      </c>
      <c r="S3493" s="23">
        <f t="shared" si="326"/>
        <v>42121.249814814815</v>
      </c>
      <c r="T3493" s="23">
        <f t="shared" si="327"/>
        <v>42142.249814814815</v>
      </c>
      <c r="U3493" s="3">
        <f t="shared" si="328"/>
        <v>2015</v>
      </c>
      <c r="V3493" s="25">
        <f t="shared" si="329"/>
        <v>42121.249814814815</v>
      </c>
    </row>
    <row r="3494" spans="1:22" ht="48" x14ac:dyDescent="0.2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3">
        <f t="shared" si="324"/>
        <v>105.27</v>
      </c>
      <c r="P3494" s="3">
        <f t="shared" si="325"/>
        <v>114.29</v>
      </c>
      <c r="Q3494" s="3" t="s">
        <v>8350</v>
      </c>
      <c r="R3494" s="3" t="s">
        <v>8351</v>
      </c>
      <c r="S3494" s="23">
        <f t="shared" si="326"/>
        <v>42268.009224537032</v>
      </c>
      <c r="T3494" s="23">
        <f t="shared" si="327"/>
        <v>42303.009224537032</v>
      </c>
      <c r="U3494" s="3">
        <f t="shared" si="328"/>
        <v>2015</v>
      </c>
      <c r="V3494" s="25">
        <f t="shared" si="329"/>
        <v>42268.009224537032</v>
      </c>
    </row>
    <row r="3495" spans="1:22" ht="48" x14ac:dyDescent="0.2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3">
        <f t="shared" si="324"/>
        <v>100</v>
      </c>
      <c r="P3495" s="3">
        <f t="shared" si="325"/>
        <v>51.72</v>
      </c>
      <c r="Q3495" s="3" t="s">
        <v>8350</v>
      </c>
      <c r="R3495" s="3" t="s">
        <v>8351</v>
      </c>
      <c r="S3495" s="23">
        <f t="shared" si="326"/>
        <v>41848.866157407407</v>
      </c>
      <c r="T3495" s="23">
        <f t="shared" si="327"/>
        <v>41868.21597222222</v>
      </c>
      <c r="U3495" s="3">
        <f t="shared" si="328"/>
        <v>2014</v>
      </c>
      <c r="V3495" s="25">
        <f t="shared" si="329"/>
        <v>41848.866157407407</v>
      </c>
    </row>
    <row r="3496" spans="1:22" ht="48" x14ac:dyDescent="0.2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3">
        <f t="shared" si="324"/>
        <v>100</v>
      </c>
      <c r="P3496" s="3">
        <f t="shared" si="325"/>
        <v>30.77</v>
      </c>
      <c r="Q3496" s="3" t="s">
        <v>8350</v>
      </c>
      <c r="R3496" s="3" t="s">
        <v>8351</v>
      </c>
      <c r="S3496" s="23">
        <f t="shared" si="326"/>
        <v>42689.214988425927</v>
      </c>
      <c r="T3496" s="23">
        <f t="shared" si="327"/>
        <v>42700.25</v>
      </c>
      <c r="U3496" s="3">
        <f t="shared" si="328"/>
        <v>2016</v>
      </c>
      <c r="V3496" s="25">
        <f t="shared" si="329"/>
        <v>42689.214988425927</v>
      </c>
    </row>
    <row r="3497" spans="1:22" ht="48" x14ac:dyDescent="0.2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3">
        <f t="shared" si="324"/>
        <v>106.86</v>
      </c>
      <c r="P3497" s="3">
        <f t="shared" si="325"/>
        <v>74.209999999999994</v>
      </c>
      <c r="Q3497" s="3" t="s">
        <v>8350</v>
      </c>
      <c r="R3497" s="3" t="s">
        <v>8351</v>
      </c>
      <c r="S3497" s="23">
        <f t="shared" si="326"/>
        <v>41915.762835648151</v>
      </c>
      <c r="T3497" s="23">
        <f t="shared" si="327"/>
        <v>41944.720833333333</v>
      </c>
      <c r="U3497" s="3">
        <f t="shared" si="328"/>
        <v>2014</v>
      </c>
      <c r="V3497" s="25">
        <f t="shared" si="329"/>
        <v>41915.762835648151</v>
      </c>
    </row>
    <row r="3498" spans="1:22" ht="64" x14ac:dyDescent="0.2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3">
        <f t="shared" si="324"/>
        <v>124.4</v>
      </c>
      <c r="P3498" s="3">
        <f t="shared" si="325"/>
        <v>47.85</v>
      </c>
      <c r="Q3498" s="3" t="s">
        <v>8350</v>
      </c>
      <c r="R3498" s="3" t="s">
        <v>8351</v>
      </c>
      <c r="S3498" s="23">
        <f t="shared" si="326"/>
        <v>42584.846828703703</v>
      </c>
      <c r="T3498" s="23">
        <f t="shared" si="327"/>
        <v>42624.846828703703</v>
      </c>
      <c r="U3498" s="3">
        <f t="shared" si="328"/>
        <v>2016</v>
      </c>
      <c r="V3498" s="25">
        <f t="shared" si="329"/>
        <v>42584.846828703703</v>
      </c>
    </row>
    <row r="3499" spans="1:22" ht="64" x14ac:dyDescent="0.2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3">
        <f t="shared" si="324"/>
        <v>108.7</v>
      </c>
      <c r="P3499" s="3">
        <f t="shared" si="325"/>
        <v>34.409999999999997</v>
      </c>
      <c r="Q3499" s="3" t="s">
        <v>8350</v>
      </c>
      <c r="R3499" s="3" t="s">
        <v>8351</v>
      </c>
      <c r="S3499" s="23">
        <f t="shared" si="326"/>
        <v>42511.741944444439</v>
      </c>
      <c r="T3499" s="23">
        <f t="shared" si="327"/>
        <v>42523.916666666672</v>
      </c>
      <c r="U3499" s="3">
        <f t="shared" si="328"/>
        <v>2016</v>
      </c>
      <c r="V3499" s="25">
        <f t="shared" si="329"/>
        <v>42511.741944444439</v>
      </c>
    </row>
    <row r="3500" spans="1:22" ht="64" x14ac:dyDescent="0.2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3">
        <f t="shared" si="324"/>
        <v>102.42</v>
      </c>
      <c r="P3500" s="3">
        <f t="shared" si="325"/>
        <v>40.24</v>
      </c>
      <c r="Q3500" s="3" t="s">
        <v>8350</v>
      </c>
      <c r="R3500" s="3" t="s">
        <v>8351</v>
      </c>
      <c r="S3500" s="23">
        <f t="shared" si="326"/>
        <v>42459.15861111111</v>
      </c>
      <c r="T3500" s="23">
        <f t="shared" si="327"/>
        <v>42518.905555555553</v>
      </c>
      <c r="U3500" s="3">
        <f t="shared" si="328"/>
        <v>2016</v>
      </c>
      <c r="V3500" s="25">
        <f t="shared" si="329"/>
        <v>42459.15861111111</v>
      </c>
    </row>
    <row r="3501" spans="1:22" ht="48" x14ac:dyDescent="0.2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3">
        <f t="shared" si="324"/>
        <v>105.5</v>
      </c>
      <c r="P3501" s="3">
        <f t="shared" si="325"/>
        <v>60.29</v>
      </c>
      <c r="Q3501" s="3" t="s">
        <v>8350</v>
      </c>
      <c r="R3501" s="3" t="s">
        <v>8351</v>
      </c>
      <c r="S3501" s="23">
        <f t="shared" si="326"/>
        <v>42132.036168981482</v>
      </c>
      <c r="T3501" s="23">
        <f t="shared" si="327"/>
        <v>42186.290972222225</v>
      </c>
      <c r="U3501" s="3">
        <f t="shared" si="328"/>
        <v>2015</v>
      </c>
      <c r="V3501" s="25">
        <f t="shared" si="329"/>
        <v>42132.036168981482</v>
      </c>
    </row>
    <row r="3502" spans="1:22" ht="64" x14ac:dyDescent="0.2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3">
        <f t="shared" si="324"/>
        <v>106.3</v>
      </c>
      <c r="P3502" s="3">
        <f t="shared" si="325"/>
        <v>25.31</v>
      </c>
      <c r="Q3502" s="3" t="s">
        <v>8350</v>
      </c>
      <c r="R3502" s="3" t="s">
        <v>8351</v>
      </c>
      <c r="S3502" s="23">
        <f t="shared" si="326"/>
        <v>42419.91942129629</v>
      </c>
      <c r="T3502" s="23">
        <f t="shared" si="327"/>
        <v>42436.207638888889</v>
      </c>
      <c r="U3502" s="3">
        <f t="shared" si="328"/>
        <v>2016</v>
      </c>
      <c r="V3502" s="25">
        <f t="shared" si="329"/>
        <v>42419.91942129629</v>
      </c>
    </row>
    <row r="3503" spans="1:22" ht="48" x14ac:dyDescent="0.2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3">
        <f t="shared" si="324"/>
        <v>100.67</v>
      </c>
      <c r="P3503" s="3">
        <f t="shared" si="325"/>
        <v>35.950000000000003</v>
      </c>
      <c r="Q3503" s="3" t="s">
        <v>8350</v>
      </c>
      <c r="R3503" s="3" t="s">
        <v>8351</v>
      </c>
      <c r="S3503" s="23">
        <f t="shared" si="326"/>
        <v>42233.763831018514</v>
      </c>
      <c r="T3503" s="23">
        <f t="shared" si="327"/>
        <v>42258.763831018514</v>
      </c>
      <c r="U3503" s="3">
        <f t="shared" si="328"/>
        <v>2015</v>
      </c>
      <c r="V3503" s="25">
        <f t="shared" si="329"/>
        <v>42233.763831018514</v>
      </c>
    </row>
    <row r="3504" spans="1:22" ht="48" x14ac:dyDescent="0.2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3">
        <f t="shared" si="324"/>
        <v>105.4</v>
      </c>
      <c r="P3504" s="3">
        <f t="shared" si="325"/>
        <v>136</v>
      </c>
      <c r="Q3504" s="3" t="s">
        <v>8350</v>
      </c>
      <c r="R3504" s="3" t="s">
        <v>8351</v>
      </c>
      <c r="S3504" s="23">
        <f t="shared" si="326"/>
        <v>42430.839398148149</v>
      </c>
      <c r="T3504" s="23">
        <f t="shared" si="327"/>
        <v>42445.165972222225</v>
      </c>
      <c r="U3504" s="3">
        <f t="shared" si="328"/>
        <v>2016</v>
      </c>
      <c r="V3504" s="25">
        <f t="shared" si="329"/>
        <v>42430.839398148149</v>
      </c>
    </row>
    <row r="3505" spans="1:22" ht="48" x14ac:dyDescent="0.2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3">
        <f t="shared" si="324"/>
        <v>107.56</v>
      </c>
      <c r="P3505" s="3">
        <f t="shared" si="325"/>
        <v>70.760000000000005</v>
      </c>
      <c r="Q3505" s="3" t="s">
        <v>8350</v>
      </c>
      <c r="R3505" s="3" t="s">
        <v>8351</v>
      </c>
      <c r="S3505" s="23">
        <f t="shared" si="326"/>
        <v>42545.478333333333</v>
      </c>
      <c r="T3505" s="23">
        <f t="shared" si="327"/>
        <v>42575.478333333333</v>
      </c>
      <c r="U3505" s="3">
        <f t="shared" si="328"/>
        <v>2016</v>
      </c>
      <c r="V3505" s="25">
        <f t="shared" si="329"/>
        <v>42545.478333333333</v>
      </c>
    </row>
    <row r="3506" spans="1:22" ht="48" x14ac:dyDescent="0.2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3">
        <f t="shared" si="324"/>
        <v>100</v>
      </c>
      <c r="P3506" s="3">
        <f t="shared" si="325"/>
        <v>125</v>
      </c>
      <c r="Q3506" s="3" t="s">
        <v>8350</v>
      </c>
      <c r="R3506" s="3" t="s">
        <v>8351</v>
      </c>
      <c r="S3506" s="23">
        <f t="shared" si="326"/>
        <v>42297.748738425929</v>
      </c>
      <c r="T3506" s="23">
        <f t="shared" si="327"/>
        <v>42327.790405092594</v>
      </c>
      <c r="U3506" s="3">
        <f t="shared" si="328"/>
        <v>2015</v>
      </c>
      <c r="V3506" s="25">
        <f t="shared" si="329"/>
        <v>42297.748738425929</v>
      </c>
    </row>
    <row r="3507" spans="1:22" ht="96" x14ac:dyDescent="0.2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3">
        <f t="shared" si="324"/>
        <v>103.76</v>
      </c>
      <c r="P3507" s="3">
        <f t="shared" si="325"/>
        <v>66.510000000000005</v>
      </c>
      <c r="Q3507" s="3" t="s">
        <v>8350</v>
      </c>
      <c r="R3507" s="3" t="s">
        <v>8351</v>
      </c>
      <c r="S3507" s="23">
        <f t="shared" si="326"/>
        <v>41760.935706018521</v>
      </c>
      <c r="T3507" s="23">
        <f t="shared" si="327"/>
        <v>41772.166666666664</v>
      </c>
      <c r="U3507" s="3">
        <f t="shared" si="328"/>
        <v>2014</v>
      </c>
      <c r="V3507" s="25">
        <f t="shared" si="329"/>
        <v>41760.935706018521</v>
      </c>
    </row>
    <row r="3508" spans="1:22" ht="48" x14ac:dyDescent="0.2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3">
        <f t="shared" si="324"/>
        <v>101.5</v>
      </c>
      <c r="P3508" s="3">
        <f t="shared" si="325"/>
        <v>105</v>
      </c>
      <c r="Q3508" s="3" t="s">
        <v>8350</v>
      </c>
      <c r="R3508" s="3" t="s">
        <v>8351</v>
      </c>
      <c r="S3508" s="23">
        <f t="shared" si="326"/>
        <v>41829.734259259261</v>
      </c>
      <c r="T3508" s="23">
        <f t="shared" si="327"/>
        <v>41874.734259259261</v>
      </c>
      <c r="U3508" s="3">
        <f t="shared" si="328"/>
        <v>2014</v>
      </c>
      <c r="V3508" s="25">
        <f t="shared" si="329"/>
        <v>41829.734259259261</v>
      </c>
    </row>
    <row r="3509" spans="1:22" ht="48" x14ac:dyDescent="0.2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3">
        <f t="shared" si="324"/>
        <v>104.4</v>
      </c>
      <c r="P3509" s="3">
        <f t="shared" si="325"/>
        <v>145</v>
      </c>
      <c r="Q3509" s="3" t="s">
        <v>8350</v>
      </c>
      <c r="R3509" s="3" t="s">
        <v>8351</v>
      </c>
      <c r="S3509" s="23">
        <f t="shared" si="326"/>
        <v>42491.92288194444</v>
      </c>
      <c r="T3509" s="23">
        <f t="shared" si="327"/>
        <v>42521.92288194444</v>
      </c>
      <c r="U3509" s="3">
        <f t="shared" si="328"/>
        <v>2016</v>
      </c>
      <c r="V3509" s="25">
        <f t="shared" si="329"/>
        <v>42491.92288194444</v>
      </c>
    </row>
    <row r="3510" spans="1:22" ht="48" x14ac:dyDescent="0.2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3">
        <f t="shared" si="324"/>
        <v>180</v>
      </c>
      <c r="P3510" s="3">
        <f t="shared" si="325"/>
        <v>12</v>
      </c>
      <c r="Q3510" s="3" t="s">
        <v>8350</v>
      </c>
      <c r="R3510" s="3" t="s">
        <v>8351</v>
      </c>
      <c r="S3510" s="23">
        <f t="shared" si="326"/>
        <v>42477.729780092588</v>
      </c>
      <c r="T3510" s="23">
        <f t="shared" si="327"/>
        <v>42500.875</v>
      </c>
      <c r="U3510" s="3">
        <f t="shared" si="328"/>
        <v>2016</v>
      </c>
      <c r="V3510" s="25">
        <f t="shared" si="329"/>
        <v>42477.729780092588</v>
      </c>
    </row>
    <row r="3511" spans="1:22" ht="48" x14ac:dyDescent="0.2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3">
        <f t="shared" si="324"/>
        <v>106.33</v>
      </c>
      <c r="P3511" s="3">
        <f t="shared" si="325"/>
        <v>96.67</v>
      </c>
      <c r="Q3511" s="3" t="s">
        <v>8350</v>
      </c>
      <c r="R3511" s="3" t="s">
        <v>8351</v>
      </c>
      <c r="S3511" s="23">
        <f t="shared" si="326"/>
        <v>41950.859560185185</v>
      </c>
      <c r="T3511" s="23">
        <f t="shared" si="327"/>
        <v>41964.204861111109</v>
      </c>
      <c r="U3511" s="3">
        <f t="shared" si="328"/>
        <v>2014</v>
      </c>
      <c r="V3511" s="25">
        <f t="shared" si="329"/>
        <v>41950.859560185185</v>
      </c>
    </row>
    <row r="3512" spans="1:22" ht="64" x14ac:dyDescent="0.2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3">
        <f t="shared" si="324"/>
        <v>100.56</v>
      </c>
      <c r="P3512" s="3">
        <f t="shared" si="325"/>
        <v>60.33</v>
      </c>
      <c r="Q3512" s="3" t="s">
        <v>8350</v>
      </c>
      <c r="R3512" s="3" t="s">
        <v>8351</v>
      </c>
      <c r="S3512" s="23">
        <f t="shared" si="326"/>
        <v>41802.62090277778</v>
      </c>
      <c r="T3512" s="23">
        <f t="shared" si="327"/>
        <v>41822.62090277778</v>
      </c>
      <c r="U3512" s="3">
        <f t="shared" si="328"/>
        <v>2014</v>
      </c>
      <c r="V3512" s="25">
        <f t="shared" si="329"/>
        <v>41802.62090277778</v>
      </c>
    </row>
    <row r="3513" spans="1:22" ht="48" x14ac:dyDescent="0.2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3">
        <f t="shared" si="324"/>
        <v>101.2</v>
      </c>
      <c r="P3513" s="3">
        <f t="shared" si="325"/>
        <v>79.89</v>
      </c>
      <c r="Q3513" s="3" t="s">
        <v>8350</v>
      </c>
      <c r="R3513" s="3" t="s">
        <v>8351</v>
      </c>
      <c r="S3513" s="23">
        <f t="shared" si="326"/>
        <v>41927.873784722222</v>
      </c>
      <c r="T3513" s="23">
        <f t="shared" si="327"/>
        <v>41950.770833333336</v>
      </c>
      <c r="U3513" s="3">
        <f t="shared" si="328"/>
        <v>2014</v>
      </c>
      <c r="V3513" s="25">
        <f t="shared" si="329"/>
        <v>41927.873784722222</v>
      </c>
    </row>
    <row r="3514" spans="1:22" ht="48" x14ac:dyDescent="0.2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3">
        <f t="shared" si="324"/>
        <v>100</v>
      </c>
      <c r="P3514" s="3">
        <f t="shared" si="325"/>
        <v>58.82</v>
      </c>
      <c r="Q3514" s="3" t="s">
        <v>8350</v>
      </c>
      <c r="R3514" s="3" t="s">
        <v>8351</v>
      </c>
      <c r="S3514" s="23">
        <f t="shared" si="326"/>
        <v>42057.536944444444</v>
      </c>
      <c r="T3514" s="23">
        <f t="shared" si="327"/>
        <v>42117.49527777778</v>
      </c>
      <c r="U3514" s="3">
        <f t="shared" si="328"/>
        <v>2015</v>
      </c>
      <c r="V3514" s="25">
        <f t="shared" si="329"/>
        <v>42057.536944444444</v>
      </c>
    </row>
    <row r="3515" spans="1:22" ht="48" x14ac:dyDescent="0.2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3">
        <f t="shared" si="324"/>
        <v>118.39</v>
      </c>
      <c r="P3515" s="3">
        <f t="shared" si="325"/>
        <v>75.34</v>
      </c>
      <c r="Q3515" s="3" t="s">
        <v>8350</v>
      </c>
      <c r="R3515" s="3" t="s">
        <v>8351</v>
      </c>
      <c r="S3515" s="23">
        <f t="shared" si="326"/>
        <v>41781.096203703702</v>
      </c>
      <c r="T3515" s="23">
        <f t="shared" si="327"/>
        <v>41794.207638888889</v>
      </c>
      <c r="U3515" s="3">
        <f t="shared" si="328"/>
        <v>2014</v>
      </c>
      <c r="V3515" s="25">
        <f t="shared" si="329"/>
        <v>41781.096203703702</v>
      </c>
    </row>
    <row r="3516" spans="1:22" ht="48" x14ac:dyDescent="0.2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3">
        <f t="shared" si="324"/>
        <v>110</v>
      </c>
      <c r="P3516" s="3">
        <f t="shared" si="325"/>
        <v>55</v>
      </c>
      <c r="Q3516" s="3" t="s">
        <v>8350</v>
      </c>
      <c r="R3516" s="3" t="s">
        <v>8351</v>
      </c>
      <c r="S3516" s="23">
        <f t="shared" si="326"/>
        <v>42020.846666666665</v>
      </c>
      <c r="T3516" s="23">
        <f t="shared" si="327"/>
        <v>42037.207638888889</v>
      </c>
      <c r="U3516" s="3">
        <f t="shared" si="328"/>
        <v>2015</v>
      </c>
      <c r="V3516" s="25">
        <f t="shared" si="329"/>
        <v>42020.846666666665</v>
      </c>
    </row>
    <row r="3517" spans="1:22" ht="48" x14ac:dyDescent="0.2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3">
        <f t="shared" si="324"/>
        <v>102.67</v>
      </c>
      <c r="P3517" s="3">
        <f t="shared" si="325"/>
        <v>66.959999999999994</v>
      </c>
      <c r="Q3517" s="3" t="s">
        <v>8350</v>
      </c>
      <c r="R3517" s="3" t="s">
        <v>8351</v>
      </c>
      <c r="S3517" s="23">
        <f t="shared" si="326"/>
        <v>42125.772812499999</v>
      </c>
      <c r="T3517" s="23">
        <f t="shared" si="327"/>
        <v>42155.772812499999</v>
      </c>
      <c r="U3517" s="3">
        <f t="shared" si="328"/>
        <v>2015</v>
      </c>
      <c r="V3517" s="25">
        <f t="shared" si="329"/>
        <v>42125.772812499999</v>
      </c>
    </row>
    <row r="3518" spans="1:22" ht="48" x14ac:dyDescent="0.2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3">
        <f t="shared" si="324"/>
        <v>100</v>
      </c>
      <c r="P3518" s="3">
        <f t="shared" si="325"/>
        <v>227.27</v>
      </c>
      <c r="Q3518" s="3" t="s">
        <v>8350</v>
      </c>
      <c r="R3518" s="3" t="s">
        <v>8351</v>
      </c>
      <c r="S3518" s="23">
        <f t="shared" si="326"/>
        <v>41856.010069444441</v>
      </c>
      <c r="T3518" s="23">
        <f t="shared" si="327"/>
        <v>41890.125</v>
      </c>
      <c r="U3518" s="3">
        <f t="shared" si="328"/>
        <v>2014</v>
      </c>
      <c r="V3518" s="25">
        <f t="shared" si="329"/>
        <v>41856.010069444441</v>
      </c>
    </row>
    <row r="3519" spans="1:22" ht="48" x14ac:dyDescent="0.2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3">
        <f t="shared" si="324"/>
        <v>100</v>
      </c>
      <c r="P3519" s="3">
        <f t="shared" si="325"/>
        <v>307.69</v>
      </c>
      <c r="Q3519" s="3" t="s">
        <v>8350</v>
      </c>
      <c r="R3519" s="3" t="s">
        <v>8351</v>
      </c>
      <c r="S3519" s="23">
        <f t="shared" si="326"/>
        <v>41794.817523148151</v>
      </c>
      <c r="T3519" s="23">
        <f t="shared" si="327"/>
        <v>41824.458333333336</v>
      </c>
      <c r="U3519" s="3">
        <f t="shared" si="328"/>
        <v>2014</v>
      </c>
      <c r="V3519" s="25">
        <f t="shared" si="329"/>
        <v>41794.817523148151</v>
      </c>
    </row>
    <row r="3520" spans="1:22" ht="48" x14ac:dyDescent="0.2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3">
        <f t="shared" si="324"/>
        <v>110.05</v>
      </c>
      <c r="P3520" s="3">
        <f t="shared" si="325"/>
        <v>50.02</v>
      </c>
      <c r="Q3520" s="3" t="s">
        <v>8350</v>
      </c>
      <c r="R3520" s="3" t="s">
        <v>8351</v>
      </c>
      <c r="S3520" s="23">
        <f t="shared" si="326"/>
        <v>41893.783553240741</v>
      </c>
      <c r="T3520" s="23">
        <f t="shared" si="327"/>
        <v>41914.597916666666</v>
      </c>
      <c r="U3520" s="3">
        <f t="shared" si="328"/>
        <v>2014</v>
      </c>
      <c r="V3520" s="25">
        <f t="shared" si="329"/>
        <v>41893.783553240741</v>
      </c>
    </row>
    <row r="3521" spans="1:22" ht="48" x14ac:dyDescent="0.2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3">
        <f t="shared" si="324"/>
        <v>101.35</v>
      </c>
      <c r="P3521" s="3">
        <f t="shared" si="325"/>
        <v>72.39</v>
      </c>
      <c r="Q3521" s="3" t="s">
        <v>8350</v>
      </c>
      <c r="R3521" s="3" t="s">
        <v>8351</v>
      </c>
      <c r="S3521" s="23">
        <f t="shared" si="326"/>
        <v>42037.598958333328</v>
      </c>
      <c r="T3521" s="23">
        <f t="shared" si="327"/>
        <v>42067.598958333328</v>
      </c>
      <c r="U3521" s="3">
        <f t="shared" si="328"/>
        <v>2015</v>
      </c>
      <c r="V3521" s="25">
        <f t="shared" si="329"/>
        <v>42037.598958333328</v>
      </c>
    </row>
    <row r="3522" spans="1:22" ht="48" x14ac:dyDescent="0.2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3">
        <f t="shared" si="324"/>
        <v>100.75</v>
      </c>
      <c r="P3522" s="3">
        <f t="shared" si="325"/>
        <v>95.95</v>
      </c>
      <c r="Q3522" s="3" t="s">
        <v>8350</v>
      </c>
      <c r="R3522" s="3" t="s">
        <v>8351</v>
      </c>
      <c r="S3522" s="23">
        <f t="shared" si="326"/>
        <v>42227.824212962965</v>
      </c>
      <c r="T3522" s="23">
        <f t="shared" si="327"/>
        <v>42253.57430555555</v>
      </c>
      <c r="U3522" s="3">
        <f t="shared" si="328"/>
        <v>2015</v>
      </c>
      <c r="V3522" s="25">
        <f t="shared" si="329"/>
        <v>42227.824212962965</v>
      </c>
    </row>
    <row r="3523" spans="1:22" ht="64" x14ac:dyDescent="0.2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3">
        <f t="shared" ref="O3523:O3586" si="330">ROUND((E3523/D3523)*100,2)</f>
        <v>169.43</v>
      </c>
      <c r="P3523" s="3">
        <f t="shared" ref="P3523:P3586" si="331">ROUND(E3523/L3523,2)</f>
        <v>45.62</v>
      </c>
      <c r="Q3523" s="3" t="s">
        <v>8350</v>
      </c>
      <c r="R3523" s="3" t="s">
        <v>8351</v>
      </c>
      <c r="S3523" s="23">
        <f t="shared" ref="S3523:S3586" si="332">(((J3523/60)/60)/24)+DATE(1970,1,1)</f>
        <v>41881.361342592594</v>
      </c>
      <c r="T3523" s="23">
        <f t="shared" ref="T3523:T3586" si="333">(((I3523/60)/60)/24)+DATE(1970,1,1)</f>
        <v>41911.361342592594</v>
      </c>
      <c r="U3523" s="3">
        <f t="shared" ref="U3523:U3586" si="334">YEAR(S3523)</f>
        <v>2014</v>
      </c>
      <c r="V3523" s="25">
        <f t="shared" ref="V3523:V3586" si="335">S3523</f>
        <v>41881.361342592594</v>
      </c>
    </row>
    <row r="3524" spans="1:22" ht="48" x14ac:dyDescent="0.2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3">
        <f t="shared" si="330"/>
        <v>100</v>
      </c>
      <c r="P3524" s="3">
        <f t="shared" si="331"/>
        <v>41.03</v>
      </c>
      <c r="Q3524" s="3" t="s">
        <v>8350</v>
      </c>
      <c r="R3524" s="3" t="s">
        <v>8351</v>
      </c>
      <c r="S3524" s="23">
        <f t="shared" si="332"/>
        <v>42234.789884259255</v>
      </c>
      <c r="T3524" s="23">
        <f t="shared" si="333"/>
        <v>42262.420833333337</v>
      </c>
      <c r="U3524" s="3">
        <f t="shared" si="334"/>
        <v>2015</v>
      </c>
      <c r="V3524" s="25">
        <f t="shared" si="335"/>
        <v>42234.789884259255</v>
      </c>
    </row>
    <row r="3525" spans="1:22" ht="48" x14ac:dyDescent="0.2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3">
        <f t="shared" si="330"/>
        <v>113.65</v>
      </c>
      <c r="P3525" s="3">
        <f t="shared" si="331"/>
        <v>56.83</v>
      </c>
      <c r="Q3525" s="3" t="s">
        <v>8350</v>
      </c>
      <c r="R3525" s="3" t="s">
        <v>8351</v>
      </c>
      <c r="S3525" s="23">
        <f t="shared" si="332"/>
        <v>42581.397546296299</v>
      </c>
      <c r="T3525" s="23">
        <f t="shared" si="333"/>
        <v>42638.958333333328</v>
      </c>
      <c r="U3525" s="3">
        <f t="shared" si="334"/>
        <v>2016</v>
      </c>
      <c r="V3525" s="25">
        <f t="shared" si="335"/>
        <v>42581.397546296299</v>
      </c>
    </row>
    <row r="3526" spans="1:22" ht="64" x14ac:dyDescent="0.2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3">
        <f t="shared" si="330"/>
        <v>101.56</v>
      </c>
      <c r="P3526" s="3">
        <f t="shared" si="331"/>
        <v>137.24</v>
      </c>
      <c r="Q3526" s="3" t="s">
        <v>8350</v>
      </c>
      <c r="R3526" s="3" t="s">
        <v>8351</v>
      </c>
      <c r="S3526" s="23">
        <f t="shared" si="332"/>
        <v>41880.76357638889</v>
      </c>
      <c r="T3526" s="23">
        <f t="shared" si="333"/>
        <v>41895.166666666664</v>
      </c>
      <c r="U3526" s="3">
        <f t="shared" si="334"/>
        <v>2014</v>
      </c>
      <c r="V3526" s="25">
        <f t="shared" si="335"/>
        <v>41880.76357638889</v>
      </c>
    </row>
    <row r="3527" spans="1:22" ht="48" x14ac:dyDescent="0.2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3">
        <f t="shared" si="330"/>
        <v>106</v>
      </c>
      <c r="P3527" s="3">
        <f t="shared" si="331"/>
        <v>75.709999999999994</v>
      </c>
      <c r="Q3527" s="3" t="s">
        <v>8350</v>
      </c>
      <c r="R3527" s="3" t="s">
        <v>8351</v>
      </c>
      <c r="S3527" s="23">
        <f t="shared" si="332"/>
        <v>42214.6956712963</v>
      </c>
      <c r="T3527" s="23">
        <f t="shared" si="333"/>
        <v>42225.666666666672</v>
      </c>
      <c r="U3527" s="3">
        <f t="shared" si="334"/>
        <v>2015</v>
      </c>
      <c r="V3527" s="25">
        <f t="shared" si="335"/>
        <v>42214.6956712963</v>
      </c>
    </row>
    <row r="3528" spans="1:22" ht="48" x14ac:dyDescent="0.2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3">
        <f t="shared" si="330"/>
        <v>102</v>
      </c>
      <c r="P3528" s="3">
        <f t="shared" si="331"/>
        <v>99</v>
      </c>
      <c r="Q3528" s="3" t="s">
        <v>8350</v>
      </c>
      <c r="R3528" s="3" t="s">
        <v>8351</v>
      </c>
      <c r="S3528" s="23">
        <f t="shared" si="332"/>
        <v>42460.335312499999</v>
      </c>
      <c r="T3528" s="23">
        <f t="shared" si="333"/>
        <v>42488.249305555553</v>
      </c>
      <c r="U3528" s="3">
        <f t="shared" si="334"/>
        <v>2016</v>
      </c>
      <c r="V3528" s="25">
        <f t="shared" si="335"/>
        <v>42460.335312499999</v>
      </c>
    </row>
    <row r="3529" spans="1:22" ht="64" x14ac:dyDescent="0.2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3">
        <f t="shared" si="330"/>
        <v>116.92</v>
      </c>
      <c r="P3529" s="3">
        <f t="shared" si="331"/>
        <v>81.569999999999993</v>
      </c>
      <c r="Q3529" s="3" t="s">
        <v>8350</v>
      </c>
      <c r="R3529" s="3" t="s">
        <v>8351</v>
      </c>
      <c r="S3529" s="23">
        <f t="shared" si="332"/>
        <v>42167.023206018523</v>
      </c>
      <c r="T3529" s="23">
        <f t="shared" si="333"/>
        <v>42196.165972222225</v>
      </c>
      <c r="U3529" s="3">
        <f t="shared" si="334"/>
        <v>2015</v>
      </c>
      <c r="V3529" s="25">
        <f t="shared" si="335"/>
        <v>42167.023206018523</v>
      </c>
    </row>
    <row r="3530" spans="1:22" ht="48" x14ac:dyDescent="0.2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3">
        <f t="shared" si="330"/>
        <v>101.15</v>
      </c>
      <c r="P3530" s="3">
        <f t="shared" si="331"/>
        <v>45.11</v>
      </c>
      <c r="Q3530" s="3" t="s">
        <v>8350</v>
      </c>
      <c r="R3530" s="3" t="s">
        <v>8351</v>
      </c>
      <c r="S3530" s="23">
        <f t="shared" si="332"/>
        <v>42733.50136574074</v>
      </c>
      <c r="T3530" s="23">
        <f t="shared" si="333"/>
        <v>42753.50136574074</v>
      </c>
      <c r="U3530" s="3">
        <f t="shared" si="334"/>
        <v>2016</v>
      </c>
      <c r="V3530" s="25">
        <f t="shared" si="335"/>
        <v>42733.50136574074</v>
      </c>
    </row>
    <row r="3531" spans="1:22" ht="64" x14ac:dyDescent="0.2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3">
        <f t="shared" si="330"/>
        <v>132</v>
      </c>
      <c r="P3531" s="3">
        <f t="shared" si="331"/>
        <v>36.67</v>
      </c>
      <c r="Q3531" s="3" t="s">
        <v>8350</v>
      </c>
      <c r="R3531" s="3" t="s">
        <v>8351</v>
      </c>
      <c r="S3531" s="23">
        <f t="shared" si="332"/>
        <v>42177.761782407411</v>
      </c>
      <c r="T3531" s="23">
        <f t="shared" si="333"/>
        <v>42198.041666666672</v>
      </c>
      <c r="U3531" s="3">
        <f t="shared" si="334"/>
        <v>2015</v>
      </c>
      <c r="V3531" s="25">
        <f t="shared" si="335"/>
        <v>42177.761782407411</v>
      </c>
    </row>
    <row r="3532" spans="1:22" ht="48" x14ac:dyDescent="0.2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3">
        <f t="shared" si="330"/>
        <v>100</v>
      </c>
      <c r="P3532" s="3">
        <f t="shared" si="331"/>
        <v>125</v>
      </c>
      <c r="Q3532" s="3" t="s">
        <v>8350</v>
      </c>
      <c r="R3532" s="3" t="s">
        <v>8351</v>
      </c>
      <c r="S3532" s="23">
        <f t="shared" si="332"/>
        <v>42442.623344907406</v>
      </c>
      <c r="T3532" s="23">
        <f t="shared" si="333"/>
        <v>42470.833333333328</v>
      </c>
      <c r="U3532" s="3">
        <f t="shared" si="334"/>
        <v>2016</v>
      </c>
      <c r="V3532" s="25">
        <f t="shared" si="335"/>
        <v>42442.623344907406</v>
      </c>
    </row>
    <row r="3533" spans="1:22" ht="18" x14ac:dyDescent="0.2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3">
        <f t="shared" si="330"/>
        <v>128</v>
      </c>
      <c r="P3533" s="3">
        <f t="shared" si="331"/>
        <v>49.23</v>
      </c>
      <c r="Q3533" s="3" t="s">
        <v>8350</v>
      </c>
      <c r="R3533" s="3" t="s">
        <v>8351</v>
      </c>
      <c r="S3533" s="23">
        <f t="shared" si="332"/>
        <v>42521.654328703706</v>
      </c>
      <c r="T3533" s="23">
        <f t="shared" si="333"/>
        <v>42551.654328703706</v>
      </c>
      <c r="U3533" s="3">
        <f t="shared" si="334"/>
        <v>2016</v>
      </c>
      <c r="V3533" s="25">
        <f t="shared" si="335"/>
        <v>42521.654328703706</v>
      </c>
    </row>
    <row r="3534" spans="1:22" ht="64" x14ac:dyDescent="0.2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3">
        <f t="shared" si="330"/>
        <v>118.96</v>
      </c>
      <c r="P3534" s="3">
        <f t="shared" si="331"/>
        <v>42.3</v>
      </c>
      <c r="Q3534" s="3" t="s">
        <v>8350</v>
      </c>
      <c r="R3534" s="3" t="s">
        <v>8351</v>
      </c>
      <c r="S3534" s="23">
        <f t="shared" si="332"/>
        <v>41884.599849537037</v>
      </c>
      <c r="T3534" s="23">
        <f t="shared" si="333"/>
        <v>41900.165972222225</v>
      </c>
      <c r="U3534" s="3">
        <f t="shared" si="334"/>
        <v>2014</v>
      </c>
      <c r="V3534" s="25">
        <f t="shared" si="335"/>
        <v>41884.599849537037</v>
      </c>
    </row>
    <row r="3535" spans="1:22" ht="64" x14ac:dyDescent="0.2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3">
        <f t="shared" si="330"/>
        <v>126.2</v>
      </c>
      <c r="P3535" s="3">
        <f t="shared" si="331"/>
        <v>78.88</v>
      </c>
      <c r="Q3535" s="3" t="s">
        <v>8350</v>
      </c>
      <c r="R3535" s="3" t="s">
        <v>8351</v>
      </c>
      <c r="S3535" s="23">
        <f t="shared" si="332"/>
        <v>42289.761192129634</v>
      </c>
      <c r="T3535" s="23">
        <f t="shared" si="333"/>
        <v>42319.802858796291</v>
      </c>
      <c r="U3535" s="3">
        <f t="shared" si="334"/>
        <v>2015</v>
      </c>
      <c r="V3535" s="25">
        <f t="shared" si="335"/>
        <v>42289.761192129634</v>
      </c>
    </row>
    <row r="3536" spans="1:22" ht="48" x14ac:dyDescent="0.2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3">
        <f t="shared" si="330"/>
        <v>156.19999999999999</v>
      </c>
      <c r="P3536" s="3">
        <f t="shared" si="331"/>
        <v>38.28</v>
      </c>
      <c r="Q3536" s="3" t="s">
        <v>8350</v>
      </c>
      <c r="R3536" s="3" t="s">
        <v>8351</v>
      </c>
      <c r="S3536" s="23">
        <f t="shared" si="332"/>
        <v>42243.6252662037</v>
      </c>
      <c r="T3536" s="23">
        <f t="shared" si="333"/>
        <v>42278.6252662037</v>
      </c>
      <c r="U3536" s="3">
        <f t="shared" si="334"/>
        <v>2015</v>
      </c>
      <c r="V3536" s="25">
        <f t="shared" si="335"/>
        <v>42243.6252662037</v>
      </c>
    </row>
    <row r="3537" spans="1:22" ht="48" x14ac:dyDescent="0.2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3">
        <f t="shared" si="330"/>
        <v>103.15</v>
      </c>
      <c r="P3537" s="3">
        <f t="shared" si="331"/>
        <v>44.85</v>
      </c>
      <c r="Q3537" s="3" t="s">
        <v>8350</v>
      </c>
      <c r="R3537" s="3" t="s">
        <v>8351</v>
      </c>
      <c r="S3537" s="23">
        <f t="shared" si="332"/>
        <v>42248.640162037031</v>
      </c>
      <c r="T3537" s="23">
        <f t="shared" si="333"/>
        <v>42279.75</v>
      </c>
      <c r="U3537" s="3">
        <f t="shared" si="334"/>
        <v>2015</v>
      </c>
      <c r="V3537" s="25">
        <f t="shared" si="335"/>
        <v>42248.640162037031</v>
      </c>
    </row>
    <row r="3538" spans="1:22" ht="48" x14ac:dyDescent="0.2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3">
        <f t="shared" si="330"/>
        <v>153.33000000000001</v>
      </c>
      <c r="P3538" s="3">
        <f t="shared" si="331"/>
        <v>13.53</v>
      </c>
      <c r="Q3538" s="3" t="s">
        <v>8350</v>
      </c>
      <c r="R3538" s="3" t="s">
        <v>8351</v>
      </c>
      <c r="S3538" s="23">
        <f t="shared" si="332"/>
        <v>42328.727141203708</v>
      </c>
      <c r="T3538" s="23">
        <f t="shared" si="333"/>
        <v>42358.499305555553</v>
      </c>
      <c r="U3538" s="3">
        <f t="shared" si="334"/>
        <v>2015</v>
      </c>
      <c r="V3538" s="25">
        <f t="shared" si="335"/>
        <v>42328.727141203708</v>
      </c>
    </row>
    <row r="3539" spans="1:22" ht="64" x14ac:dyDescent="0.2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3">
        <f t="shared" si="330"/>
        <v>180.44</v>
      </c>
      <c r="P3539" s="3">
        <f t="shared" si="331"/>
        <v>43.5</v>
      </c>
      <c r="Q3539" s="3" t="s">
        <v>8350</v>
      </c>
      <c r="R3539" s="3" t="s">
        <v>8351</v>
      </c>
      <c r="S3539" s="23">
        <f t="shared" si="332"/>
        <v>41923.354351851849</v>
      </c>
      <c r="T3539" s="23">
        <f t="shared" si="333"/>
        <v>41960.332638888889</v>
      </c>
      <c r="U3539" s="3">
        <f t="shared" si="334"/>
        <v>2014</v>
      </c>
      <c r="V3539" s="25">
        <f t="shared" si="335"/>
        <v>41923.354351851849</v>
      </c>
    </row>
    <row r="3540" spans="1:22" ht="48" x14ac:dyDescent="0.2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3">
        <f t="shared" si="330"/>
        <v>128.44999999999999</v>
      </c>
      <c r="P3540" s="3">
        <f t="shared" si="331"/>
        <v>30.95</v>
      </c>
      <c r="Q3540" s="3" t="s">
        <v>8350</v>
      </c>
      <c r="R3540" s="3" t="s">
        <v>8351</v>
      </c>
      <c r="S3540" s="23">
        <f t="shared" si="332"/>
        <v>42571.420601851853</v>
      </c>
      <c r="T3540" s="23">
        <f t="shared" si="333"/>
        <v>42599.420601851853</v>
      </c>
      <c r="U3540" s="3">
        <f t="shared" si="334"/>
        <v>2016</v>
      </c>
      <c r="V3540" s="25">
        <f t="shared" si="335"/>
        <v>42571.420601851853</v>
      </c>
    </row>
    <row r="3541" spans="1:22" ht="48" x14ac:dyDescent="0.2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3">
        <f t="shared" si="330"/>
        <v>119.67</v>
      </c>
      <c r="P3541" s="3">
        <f t="shared" si="331"/>
        <v>55.23</v>
      </c>
      <c r="Q3541" s="3" t="s">
        <v>8350</v>
      </c>
      <c r="R3541" s="3" t="s">
        <v>8351</v>
      </c>
      <c r="S3541" s="23">
        <f t="shared" si="332"/>
        <v>42600.756041666667</v>
      </c>
      <c r="T3541" s="23">
        <f t="shared" si="333"/>
        <v>42621.756041666667</v>
      </c>
      <c r="U3541" s="3">
        <f t="shared" si="334"/>
        <v>2016</v>
      </c>
      <c r="V3541" s="25">
        <f t="shared" si="335"/>
        <v>42600.756041666667</v>
      </c>
    </row>
    <row r="3542" spans="1:22" ht="64" x14ac:dyDescent="0.2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3">
        <f t="shared" si="330"/>
        <v>123</v>
      </c>
      <c r="P3542" s="3">
        <f t="shared" si="331"/>
        <v>46.13</v>
      </c>
      <c r="Q3542" s="3" t="s">
        <v>8350</v>
      </c>
      <c r="R3542" s="3" t="s">
        <v>8351</v>
      </c>
      <c r="S3542" s="23">
        <f t="shared" si="332"/>
        <v>42517.003368055557</v>
      </c>
      <c r="T3542" s="23">
        <f t="shared" si="333"/>
        <v>42547.003368055557</v>
      </c>
      <c r="U3542" s="3">
        <f t="shared" si="334"/>
        <v>2016</v>
      </c>
      <c r="V3542" s="25">
        <f t="shared" si="335"/>
        <v>42517.003368055557</v>
      </c>
    </row>
    <row r="3543" spans="1:22" ht="48" x14ac:dyDescent="0.2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3">
        <f t="shared" si="330"/>
        <v>105</v>
      </c>
      <c r="P3543" s="3">
        <f t="shared" si="331"/>
        <v>39.380000000000003</v>
      </c>
      <c r="Q3543" s="3" t="s">
        <v>8350</v>
      </c>
      <c r="R3543" s="3" t="s">
        <v>8351</v>
      </c>
      <c r="S3543" s="23">
        <f t="shared" si="332"/>
        <v>42222.730034722219</v>
      </c>
      <c r="T3543" s="23">
        <f t="shared" si="333"/>
        <v>42247.730034722219</v>
      </c>
      <c r="U3543" s="3">
        <f t="shared" si="334"/>
        <v>2015</v>
      </c>
      <c r="V3543" s="25">
        <f t="shared" si="335"/>
        <v>42222.730034722219</v>
      </c>
    </row>
    <row r="3544" spans="1:22" ht="48" x14ac:dyDescent="0.2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3">
        <f t="shared" si="330"/>
        <v>102.24</v>
      </c>
      <c r="P3544" s="3">
        <f t="shared" si="331"/>
        <v>66.150000000000006</v>
      </c>
      <c r="Q3544" s="3" t="s">
        <v>8350</v>
      </c>
      <c r="R3544" s="3" t="s">
        <v>8351</v>
      </c>
      <c r="S3544" s="23">
        <f t="shared" si="332"/>
        <v>41829.599791666667</v>
      </c>
      <c r="T3544" s="23">
        <f t="shared" si="333"/>
        <v>41889.599791666667</v>
      </c>
      <c r="U3544" s="3">
        <f t="shared" si="334"/>
        <v>2014</v>
      </c>
      <c r="V3544" s="25">
        <f t="shared" si="335"/>
        <v>41829.599791666667</v>
      </c>
    </row>
    <row r="3545" spans="1:22" ht="48" x14ac:dyDescent="0.2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3">
        <f t="shared" si="330"/>
        <v>104.67</v>
      </c>
      <c r="P3545" s="3">
        <f t="shared" si="331"/>
        <v>54.14</v>
      </c>
      <c r="Q3545" s="3" t="s">
        <v>8350</v>
      </c>
      <c r="R3545" s="3" t="s">
        <v>8351</v>
      </c>
      <c r="S3545" s="23">
        <f t="shared" si="332"/>
        <v>42150.755312499998</v>
      </c>
      <c r="T3545" s="23">
        <f t="shared" si="333"/>
        <v>42180.755312499998</v>
      </c>
      <c r="U3545" s="3">
        <f t="shared" si="334"/>
        <v>2015</v>
      </c>
      <c r="V3545" s="25">
        <f t="shared" si="335"/>
        <v>42150.755312499998</v>
      </c>
    </row>
    <row r="3546" spans="1:22" ht="32" x14ac:dyDescent="0.2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3">
        <f t="shared" si="330"/>
        <v>100</v>
      </c>
      <c r="P3546" s="3">
        <f t="shared" si="331"/>
        <v>104.17</v>
      </c>
      <c r="Q3546" s="3" t="s">
        <v>8350</v>
      </c>
      <c r="R3546" s="3" t="s">
        <v>8351</v>
      </c>
      <c r="S3546" s="23">
        <f t="shared" si="332"/>
        <v>42040.831678240742</v>
      </c>
      <c r="T3546" s="23">
        <f t="shared" si="333"/>
        <v>42070.831678240742</v>
      </c>
      <c r="U3546" s="3">
        <f t="shared" si="334"/>
        <v>2015</v>
      </c>
      <c r="V3546" s="25">
        <f t="shared" si="335"/>
        <v>42040.831678240742</v>
      </c>
    </row>
    <row r="3547" spans="1:22" ht="48" x14ac:dyDescent="0.2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3">
        <f t="shared" si="330"/>
        <v>100.4</v>
      </c>
      <c r="P3547" s="3">
        <f t="shared" si="331"/>
        <v>31.38</v>
      </c>
      <c r="Q3547" s="3" t="s">
        <v>8350</v>
      </c>
      <c r="R3547" s="3" t="s">
        <v>8351</v>
      </c>
      <c r="S3547" s="23">
        <f t="shared" si="332"/>
        <v>42075.807395833333</v>
      </c>
      <c r="T3547" s="23">
        <f t="shared" si="333"/>
        <v>42105.807395833333</v>
      </c>
      <c r="U3547" s="3">
        <f t="shared" si="334"/>
        <v>2015</v>
      </c>
      <c r="V3547" s="25">
        <f t="shared" si="335"/>
        <v>42075.807395833333</v>
      </c>
    </row>
    <row r="3548" spans="1:22" ht="48" x14ac:dyDescent="0.2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3">
        <f t="shared" si="330"/>
        <v>102.27</v>
      </c>
      <c r="P3548" s="3">
        <f t="shared" si="331"/>
        <v>59.21</v>
      </c>
      <c r="Q3548" s="3" t="s">
        <v>8350</v>
      </c>
      <c r="R3548" s="3" t="s">
        <v>8351</v>
      </c>
      <c r="S3548" s="23">
        <f t="shared" si="332"/>
        <v>42073.660694444443</v>
      </c>
      <c r="T3548" s="23">
        <f t="shared" si="333"/>
        <v>42095.165972222225</v>
      </c>
      <c r="U3548" s="3">
        <f t="shared" si="334"/>
        <v>2015</v>
      </c>
      <c r="V3548" s="25">
        <f t="shared" si="335"/>
        <v>42073.660694444443</v>
      </c>
    </row>
    <row r="3549" spans="1:22" ht="48" x14ac:dyDescent="0.2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3">
        <f t="shared" si="330"/>
        <v>114.41</v>
      </c>
      <c r="P3549" s="3">
        <f t="shared" si="331"/>
        <v>119.18</v>
      </c>
      <c r="Q3549" s="3" t="s">
        <v>8350</v>
      </c>
      <c r="R3549" s="3" t="s">
        <v>8351</v>
      </c>
      <c r="S3549" s="23">
        <f t="shared" si="332"/>
        <v>42480.078715277778</v>
      </c>
      <c r="T3549" s="23">
        <f t="shared" si="333"/>
        <v>42504.165972222225</v>
      </c>
      <c r="U3549" s="3">
        <f t="shared" si="334"/>
        <v>2016</v>
      </c>
      <c r="V3549" s="25">
        <f t="shared" si="335"/>
        <v>42480.078715277778</v>
      </c>
    </row>
    <row r="3550" spans="1:22" ht="48" x14ac:dyDescent="0.2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3">
        <f t="shared" si="330"/>
        <v>101.9</v>
      </c>
      <c r="P3550" s="3">
        <f t="shared" si="331"/>
        <v>164.62</v>
      </c>
      <c r="Q3550" s="3" t="s">
        <v>8350</v>
      </c>
      <c r="R3550" s="3" t="s">
        <v>8351</v>
      </c>
      <c r="S3550" s="23">
        <f t="shared" si="332"/>
        <v>42411.942291666666</v>
      </c>
      <c r="T3550" s="23">
        <f t="shared" si="333"/>
        <v>42434.041666666672</v>
      </c>
      <c r="U3550" s="3">
        <f t="shared" si="334"/>
        <v>2016</v>
      </c>
      <c r="V3550" s="25">
        <f t="shared" si="335"/>
        <v>42411.942291666666</v>
      </c>
    </row>
    <row r="3551" spans="1:22" ht="48" x14ac:dyDescent="0.2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3">
        <f t="shared" si="330"/>
        <v>102</v>
      </c>
      <c r="P3551" s="3">
        <f t="shared" si="331"/>
        <v>24.29</v>
      </c>
      <c r="Q3551" s="3" t="s">
        <v>8350</v>
      </c>
      <c r="R3551" s="3" t="s">
        <v>8351</v>
      </c>
      <c r="S3551" s="23">
        <f t="shared" si="332"/>
        <v>42223.394363425927</v>
      </c>
      <c r="T3551" s="23">
        <f t="shared" si="333"/>
        <v>42251.394363425927</v>
      </c>
      <c r="U3551" s="3">
        <f t="shared" si="334"/>
        <v>2015</v>
      </c>
      <c r="V3551" s="25">
        <f t="shared" si="335"/>
        <v>42223.394363425927</v>
      </c>
    </row>
    <row r="3552" spans="1:22" ht="64" x14ac:dyDescent="0.2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3">
        <f t="shared" si="330"/>
        <v>104.8</v>
      </c>
      <c r="P3552" s="3">
        <f t="shared" si="331"/>
        <v>40.94</v>
      </c>
      <c r="Q3552" s="3" t="s">
        <v>8350</v>
      </c>
      <c r="R3552" s="3" t="s">
        <v>8351</v>
      </c>
      <c r="S3552" s="23">
        <f t="shared" si="332"/>
        <v>42462.893495370372</v>
      </c>
      <c r="T3552" s="23">
        <f t="shared" si="333"/>
        <v>42492.893495370372</v>
      </c>
      <c r="U3552" s="3">
        <f t="shared" si="334"/>
        <v>2016</v>
      </c>
      <c r="V3552" s="25">
        <f t="shared" si="335"/>
        <v>42462.893495370372</v>
      </c>
    </row>
    <row r="3553" spans="1:22" ht="64" x14ac:dyDescent="0.2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3">
        <f t="shared" si="330"/>
        <v>101.83</v>
      </c>
      <c r="P3553" s="3">
        <f t="shared" si="331"/>
        <v>61.1</v>
      </c>
      <c r="Q3553" s="3" t="s">
        <v>8350</v>
      </c>
      <c r="R3553" s="3" t="s">
        <v>8351</v>
      </c>
      <c r="S3553" s="23">
        <f t="shared" si="332"/>
        <v>41753.515856481477</v>
      </c>
      <c r="T3553" s="23">
        <f t="shared" si="333"/>
        <v>41781.921527777777</v>
      </c>
      <c r="U3553" s="3">
        <f t="shared" si="334"/>
        <v>2014</v>
      </c>
      <c r="V3553" s="25">
        <f t="shared" si="335"/>
        <v>41753.515856481477</v>
      </c>
    </row>
    <row r="3554" spans="1:22" ht="48" x14ac:dyDescent="0.2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3">
        <f t="shared" si="330"/>
        <v>100</v>
      </c>
      <c r="P3554" s="3">
        <f t="shared" si="331"/>
        <v>38.65</v>
      </c>
      <c r="Q3554" s="3" t="s">
        <v>8350</v>
      </c>
      <c r="R3554" s="3" t="s">
        <v>8351</v>
      </c>
      <c r="S3554" s="23">
        <f t="shared" si="332"/>
        <v>41788.587083333332</v>
      </c>
      <c r="T3554" s="23">
        <f t="shared" si="333"/>
        <v>41818.587083333332</v>
      </c>
      <c r="U3554" s="3">
        <f t="shared" si="334"/>
        <v>2014</v>
      </c>
      <c r="V3554" s="25">
        <f t="shared" si="335"/>
        <v>41788.587083333332</v>
      </c>
    </row>
    <row r="3555" spans="1:22" ht="48" x14ac:dyDescent="0.2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3">
        <f t="shared" si="330"/>
        <v>106.27</v>
      </c>
      <c r="P3555" s="3">
        <f t="shared" si="331"/>
        <v>56.2</v>
      </c>
      <c r="Q3555" s="3" t="s">
        <v>8350</v>
      </c>
      <c r="R3555" s="3" t="s">
        <v>8351</v>
      </c>
      <c r="S3555" s="23">
        <f t="shared" si="332"/>
        <v>42196.028703703705</v>
      </c>
      <c r="T3555" s="23">
        <f t="shared" si="333"/>
        <v>42228</v>
      </c>
      <c r="U3555" s="3">
        <f t="shared" si="334"/>
        <v>2015</v>
      </c>
      <c r="V3555" s="25">
        <f t="shared" si="335"/>
        <v>42196.028703703705</v>
      </c>
    </row>
    <row r="3556" spans="1:22" ht="48" x14ac:dyDescent="0.2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3">
        <f t="shared" si="330"/>
        <v>113.42</v>
      </c>
      <c r="P3556" s="3">
        <f t="shared" si="331"/>
        <v>107</v>
      </c>
      <c r="Q3556" s="3" t="s">
        <v>8350</v>
      </c>
      <c r="R3556" s="3" t="s">
        <v>8351</v>
      </c>
      <c r="S3556" s="23">
        <f t="shared" si="332"/>
        <v>42016.050451388888</v>
      </c>
      <c r="T3556" s="23">
        <f t="shared" si="333"/>
        <v>42046.708333333328</v>
      </c>
      <c r="U3556" s="3">
        <f t="shared" si="334"/>
        <v>2015</v>
      </c>
      <c r="V3556" s="25">
        <f t="shared" si="335"/>
        <v>42016.050451388888</v>
      </c>
    </row>
    <row r="3557" spans="1:22" ht="48" x14ac:dyDescent="0.2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3">
        <f t="shared" si="330"/>
        <v>100</v>
      </c>
      <c r="P3557" s="3">
        <f t="shared" si="331"/>
        <v>171.43</v>
      </c>
      <c r="Q3557" s="3" t="s">
        <v>8350</v>
      </c>
      <c r="R3557" s="3" t="s">
        <v>8351</v>
      </c>
      <c r="S3557" s="23">
        <f t="shared" si="332"/>
        <v>42661.442060185189</v>
      </c>
      <c r="T3557" s="23">
        <f t="shared" si="333"/>
        <v>42691.483726851846</v>
      </c>
      <c r="U3557" s="3">
        <f t="shared" si="334"/>
        <v>2016</v>
      </c>
      <c r="V3557" s="25">
        <f t="shared" si="335"/>
        <v>42661.442060185189</v>
      </c>
    </row>
    <row r="3558" spans="1:22" ht="64" x14ac:dyDescent="0.2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3">
        <f t="shared" si="330"/>
        <v>100.45</v>
      </c>
      <c r="P3558" s="3">
        <f t="shared" si="331"/>
        <v>110.5</v>
      </c>
      <c r="Q3558" s="3" t="s">
        <v>8350</v>
      </c>
      <c r="R3558" s="3" t="s">
        <v>8351</v>
      </c>
      <c r="S3558" s="23">
        <f t="shared" si="332"/>
        <v>41808.649583333332</v>
      </c>
      <c r="T3558" s="23">
        <f t="shared" si="333"/>
        <v>41868.649583333332</v>
      </c>
      <c r="U3558" s="3">
        <f t="shared" si="334"/>
        <v>2014</v>
      </c>
      <c r="V3558" s="25">
        <f t="shared" si="335"/>
        <v>41808.649583333332</v>
      </c>
    </row>
    <row r="3559" spans="1:22" ht="64" x14ac:dyDescent="0.2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3">
        <f t="shared" si="330"/>
        <v>100.04</v>
      </c>
      <c r="P3559" s="3">
        <f t="shared" si="331"/>
        <v>179.28</v>
      </c>
      <c r="Q3559" s="3" t="s">
        <v>8350</v>
      </c>
      <c r="R3559" s="3" t="s">
        <v>8351</v>
      </c>
      <c r="S3559" s="23">
        <f t="shared" si="332"/>
        <v>41730.276747685188</v>
      </c>
      <c r="T3559" s="23">
        <f t="shared" si="333"/>
        <v>41764.276747685188</v>
      </c>
      <c r="U3559" s="3">
        <f t="shared" si="334"/>
        <v>2014</v>
      </c>
      <c r="V3559" s="25">
        <f t="shared" si="335"/>
        <v>41730.276747685188</v>
      </c>
    </row>
    <row r="3560" spans="1:22" ht="48" x14ac:dyDescent="0.2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3">
        <f t="shared" si="330"/>
        <v>144</v>
      </c>
      <c r="P3560" s="3">
        <f t="shared" si="331"/>
        <v>22.91</v>
      </c>
      <c r="Q3560" s="3" t="s">
        <v>8350</v>
      </c>
      <c r="R3560" s="3" t="s">
        <v>8351</v>
      </c>
      <c r="S3560" s="23">
        <f t="shared" si="332"/>
        <v>42139.816840277781</v>
      </c>
      <c r="T3560" s="23">
        <f t="shared" si="333"/>
        <v>42181.875</v>
      </c>
      <c r="U3560" s="3">
        <f t="shared" si="334"/>
        <v>2015</v>
      </c>
      <c r="V3560" s="25">
        <f t="shared" si="335"/>
        <v>42139.816840277781</v>
      </c>
    </row>
    <row r="3561" spans="1:22" ht="64" x14ac:dyDescent="0.2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3">
        <f t="shared" si="330"/>
        <v>103.5</v>
      </c>
      <c r="P3561" s="3">
        <f t="shared" si="331"/>
        <v>43.13</v>
      </c>
      <c r="Q3561" s="3" t="s">
        <v>8350</v>
      </c>
      <c r="R3561" s="3" t="s">
        <v>8351</v>
      </c>
      <c r="S3561" s="23">
        <f t="shared" si="332"/>
        <v>42194.096157407403</v>
      </c>
      <c r="T3561" s="23">
        <f t="shared" si="333"/>
        <v>42216.373611111107</v>
      </c>
      <c r="U3561" s="3">
        <f t="shared" si="334"/>
        <v>2015</v>
      </c>
      <c r="V3561" s="25">
        <f t="shared" si="335"/>
        <v>42194.096157407403</v>
      </c>
    </row>
    <row r="3562" spans="1:22" ht="64" x14ac:dyDescent="0.2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3">
        <f t="shared" si="330"/>
        <v>108.44</v>
      </c>
      <c r="P3562" s="3">
        <f t="shared" si="331"/>
        <v>46.89</v>
      </c>
      <c r="Q3562" s="3" t="s">
        <v>8350</v>
      </c>
      <c r="R3562" s="3" t="s">
        <v>8351</v>
      </c>
      <c r="S3562" s="23">
        <f t="shared" si="332"/>
        <v>42115.889652777783</v>
      </c>
      <c r="T3562" s="23">
        <f t="shared" si="333"/>
        <v>42151.114583333328</v>
      </c>
      <c r="U3562" s="3">
        <f t="shared" si="334"/>
        <v>2015</v>
      </c>
      <c r="V3562" s="25">
        <f t="shared" si="335"/>
        <v>42115.889652777783</v>
      </c>
    </row>
    <row r="3563" spans="1:22" ht="128" x14ac:dyDescent="0.2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3">
        <f t="shared" si="330"/>
        <v>102.4</v>
      </c>
      <c r="P3563" s="3">
        <f t="shared" si="331"/>
        <v>47.41</v>
      </c>
      <c r="Q3563" s="3" t="s">
        <v>8350</v>
      </c>
      <c r="R3563" s="3" t="s">
        <v>8351</v>
      </c>
      <c r="S3563" s="23">
        <f t="shared" si="332"/>
        <v>42203.680300925931</v>
      </c>
      <c r="T3563" s="23">
        <f t="shared" si="333"/>
        <v>42221.774999999994</v>
      </c>
      <c r="U3563" s="3">
        <f t="shared" si="334"/>
        <v>2015</v>
      </c>
      <c r="V3563" s="25">
        <f t="shared" si="335"/>
        <v>42203.680300925931</v>
      </c>
    </row>
    <row r="3564" spans="1:22" ht="64" x14ac:dyDescent="0.2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3">
        <f t="shared" si="330"/>
        <v>148.88999999999999</v>
      </c>
      <c r="P3564" s="3">
        <f t="shared" si="331"/>
        <v>15.13</v>
      </c>
      <c r="Q3564" s="3" t="s">
        <v>8350</v>
      </c>
      <c r="R3564" s="3" t="s">
        <v>8351</v>
      </c>
      <c r="S3564" s="23">
        <f t="shared" si="332"/>
        <v>42433.761886574073</v>
      </c>
      <c r="T3564" s="23">
        <f t="shared" si="333"/>
        <v>42442.916666666672</v>
      </c>
      <c r="U3564" s="3">
        <f t="shared" si="334"/>
        <v>2016</v>
      </c>
      <c r="V3564" s="25">
        <f t="shared" si="335"/>
        <v>42433.761886574073</v>
      </c>
    </row>
    <row r="3565" spans="1:22" ht="48" x14ac:dyDescent="0.2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3">
        <f t="shared" si="330"/>
        <v>105.49</v>
      </c>
      <c r="P3565" s="3">
        <f t="shared" si="331"/>
        <v>21.1</v>
      </c>
      <c r="Q3565" s="3" t="s">
        <v>8350</v>
      </c>
      <c r="R3565" s="3" t="s">
        <v>8351</v>
      </c>
      <c r="S3565" s="23">
        <f t="shared" si="332"/>
        <v>42555.671944444446</v>
      </c>
      <c r="T3565" s="23">
        <f t="shared" si="333"/>
        <v>42583.791666666672</v>
      </c>
      <c r="U3565" s="3">
        <f t="shared" si="334"/>
        <v>2016</v>
      </c>
      <c r="V3565" s="25">
        <f t="shared" si="335"/>
        <v>42555.671944444446</v>
      </c>
    </row>
    <row r="3566" spans="1:22" ht="32" x14ac:dyDescent="0.2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3">
        <f t="shared" si="330"/>
        <v>100.5</v>
      </c>
      <c r="P3566" s="3">
        <f t="shared" si="331"/>
        <v>59.12</v>
      </c>
      <c r="Q3566" s="3" t="s">
        <v>8350</v>
      </c>
      <c r="R3566" s="3" t="s">
        <v>8351</v>
      </c>
      <c r="S3566" s="23">
        <f t="shared" si="332"/>
        <v>42236.623252314821</v>
      </c>
      <c r="T3566" s="23">
        <f t="shared" si="333"/>
        <v>42282.666666666672</v>
      </c>
      <c r="U3566" s="3">
        <f t="shared" si="334"/>
        <v>2015</v>
      </c>
      <c r="V3566" s="25">
        <f t="shared" si="335"/>
        <v>42236.623252314821</v>
      </c>
    </row>
    <row r="3567" spans="1:22" ht="48" x14ac:dyDescent="0.2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3">
        <f t="shared" si="330"/>
        <v>130.56</v>
      </c>
      <c r="P3567" s="3">
        <f t="shared" si="331"/>
        <v>97.92</v>
      </c>
      <c r="Q3567" s="3" t="s">
        <v>8350</v>
      </c>
      <c r="R3567" s="3" t="s">
        <v>8351</v>
      </c>
      <c r="S3567" s="23">
        <f t="shared" si="332"/>
        <v>41974.743148148147</v>
      </c>
      <c r="T3567" s="23">
        <f t="shared" si="333"/>
        <v>42004.743148148147</v>
      </c>
      <c r="U3567" s="3">
        <f t="shared" si="334"/>
        <v>2014</v>
      </c>
      <c r="V3567" s="25">
        <f t="shared" si="335"/>
        <v>41974.743148148147</v>
      </c>
    </row>
    <row r="3568" spans="1:22" ht="48" x14ac:dyDescent="0.2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3">
        <f t="shared" si="330"/>
        <v>104.75</v>
      </c>
      <c r="P3568" s="3">
        <f t="shared" si="331"/>
        <v>55.13</v>
      </c>
      <c r="Q3568" s="3" t="s">
        <v>8350</v>
      </c>
      <c r="R3568" s="3" t="s">
        <v>8351</v>
      </c>
      <c r="S3568" s="23">
        <f t="shared" si="332"/>
        <v>41997.507905092592</v>
      </c>
      <c r="T3568" s="23">
        <f t="shared" si="333"/>
        <v>42027.507905092592</v>
      </c>
      <c r="U3568" s="3">
        <f t="shared" si="334"/>
        <v>2014</v>
      </c>
      <c r="V3568" s="25">
        <f t="shared" si="335"/>
        <v>41997.507905092592</v>
      </c>
    </row>
    <row r="3569" spans="1:22" ht="48" x14ac:dyDescent="0.2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3">
        <f t="shared" si="330"/>
        <v>108.8</v>
      </c>
      <c r="P3569" s="3">
        <f t="shared" si="331"/>
        <v>26.54</v>
      </c>
      <c r="Q3569" s="3" t="s">
        <v>8350</v>
      </c>
      <c r="R3569" s="3" t="s">
        <v>8351</v>
      </c>
      <c r="S3569" s="23">
        <f t="shared" si="332"/>
        <v>42135.810694444444</v>
      </c>
      <c r="T3569" s="23">
        <f t="shared" si="333"/>
        <v>42165.810694444444</v>
      </c>
      <c r="U3569" s="3">
        <f t="shared" si="334"/>
        <v>2015</v>
      </c>
      <c r="V3569" s="25">
        <f t="shared" si="335"/>
        <v>42135.810694444444</v>
      </c>
    </row>
    <row r="3570" spans="1:22" ht="48" x14ac:dyDescent="0.2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3">
        <f t="shared" si="330"/>
        <v>111</v>
      </c>
      <c r="P3570" s="3">
        <f t="shared" si="331"/>
        <v>58.42</v>
      </c>
      <c r="Q3570" s="3" t="s">
        <v>8350</v>
      </c>
      <c r="R3570" s="3" t="s">
        <v>8351</v>
      </c>
      <c r="S3570" s="23">
        <f t="shared" si="332"/>
        <v>41869.740671296298</v>
      </c>
      <c r="T3570" s="23">
        <f t="shared" si="333"/>
        <v>41899.740671296298</v>
      </c>
      <c r="U3570" s="3">
        <f t="shared" si="334"/>
        <v>2014</v>
      </c>
      <c r="V3570" s="25">
        <f t="shared" si="335"/>
        <v>41869.740671296298</v>
      </c>
    </row>
    <row r="3571" spans="1:22" ht="48" x14ac:dyDescent="0.2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3">
        <f t="shared" si="330"/>
        <v>100.48</v>
      </c>
      <c r="P3571" s="3">
        <f t="shared" si="331"/>
        <v>122.54</v>
      </c>
      <c r="Q3571" s="3" t="s">
        <v>8350</v>
      </c>
      <c r="R3571" s="3" t="s">
        <v>8351</v>
      </c>
      <c r="S3571" s="23">
        <f t="shared" si="332"/>
        <v>41982.688611111109</v>
      </c>
      <c r="T3571" s="23">
        <f t="shared" si="333"/>
        <v>42012.688611111109</v>
      </c>
      <c r="U3571" s="3">
        <f t="shared" si="334"/>
        <v>2014</v>
      </c>
      <c r="V3571" s="25">
        <f t="shared" si="335"/>
        <v>41982.688611111109</v>
      </c>
    </row>
    <row r="3572" spans="1:22" ht="48" x14ac:dyDescent="0.2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3">
        <f t="shared" si="330"/>
        <v>114.35</v>
      </c>
      <c r="P3572" s="3">
        <f t="shared" si="331"/>
        <v>87.96</v>
      </c>
      <c r="Q3572" s="3" t="s">
        <v>8350</v>
      </c>
      <c r="R3572" s="3" t="s">
        <v>8351</v>
      </c>
      <c r="S3572" s="23">
        <f t="shared" si="332"/>
        <v>41976.331979166673</v>
      </c>
      <c r="T3572" s="23">
        <f t="shared" si="333"/>
        <v>42004.291666666672</v>
      </c>
      <c r="U3572" s="3">
        <f t="shared" si="334"/>
        <v>2014</v>
      </c>
      <c r="V3572" s="25">
        <f t="shared" si="335"/>
        <v>41976.331979166673</v>
      </c>
    </row>
    <row r="3573" spans="1:22" ht="48" x14ac:dyDescent="0.2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3">
        <f t="shared" si="330"/>
        <v>122.07</v>
      </c>
      <c r="P3573" s="3">
        <f t="shared" si="331"/>
        <v>73.239999999999995</v>
      </c>
      <c r="Q3573" s="3" t="s">
        <v>8350</v>
      </c>
      <c r="R3573" s="3" t="s">
        <v>8351</v>
      </c>
      <c r="S3573" s="23">
        <f t="shared" si="332"/>
        <v>41912.858946759261</v>
      </c>
      <c r="T3573" s="23">
        <f t="shared" si="333"/>
        <v>41942.858946759261</v>
      </c>
      <c r="U3573" s="3">
        <f t="shared" si="334"/>
        <v>2014</v>
      </c>
      <c r="V3573" s="25">
        <f t="shared" si="335"/>
        <v>41912.858946759261</v>
      </c>
    </row>
    <row r="3574" spans="1:22" ht="32" x14ac:dyDescent="0.2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3">
        <f t="shared" si="330"/>
        <v>100</v>
      </c>
      <c r="P3574" s="3">
        <f t="shared" si="331"/>
        <v>55.56</v>
      </c>
      <c r="Q3574" s="3" t="s">
        <v>8350</v>
      </c>
      <c r="R3574" s="3" t="s">
        <v>8351</v>
      </c>
      <c r="S3574" s="23">
        <f t="shared" si="332"/>
        <v>42146.570393518516</v>
      </c>
      <c r="T3574" s="23">
        <f t="shared" si="333"/>
        <v>42176.570393518516</v>
      </c>
      <c r="U3574" s="3">
        <f t="shared" si="334"/>
        <v>2015</v>
      </c>
      <c r="V3574" s="25">
        <f t="shared" si="335"/>
        <v>42146.570393518516</v>
      </c>
    </row>
    <row r="3575" spans="1:22" ht="48" x14ac:dyDescent="0.2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3">
        <f t="shared" si="330"/>
        <v>102.8</v>
      </c>
      <c r="P3575" s="3">
        <f t="shared" si="331"/>
        <v>39.54</v>
      </c>
      <c r="Q3575" s="3" t="s">
        <v>8350</v>
      </c>
      <c r="R3575" s="3" t="s">
        <v>8351</v>
      </c>
      <c r="S3575" s="23">
        <f t="shared" si="332"/>
        <v>41921.375532407408</v>
      </c>
      <c r="T3575" s="23">
        <f t="shared" si="333"/>
        <v>41951.417199074072</v>
      </c>
      <c r="U3575" s="3">
        <f t="shared" si="334"/>
        <v>2014</v>
      </c>
      <c r="V3575" s="25">
        <f t="shared" si="335"/>
        <v>41921.375532407408</v>
      </c>
    </row>
    <row r="3576" spans="1:22" ht="48" x14ac:dyDescent="0.2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3">
        <f t="shared" si="330"/>
        <v>106.12</v>
      </c>
      <c r="P3576" s="3">
        <f t="shared" si="331"/>
        <v>136.78</v>
      </c>
      <c r="Q3576" s="3" t="s">
        <v>8350</v>
      </c>
      <c r="R3576" s="3" t="s">
        <v>8351</v>
      </c>
      <c r="S3576" s="23">
        <f t="shared" si="332"/>
        <v>41926.942685185182</v>
      </c>
      <c r="T3576" s="23">
        <f t="shared" si="333"/>
        <v>41956.984351851846</v>
      </c>
      <c r="U3576" s="3">
        <f t="shared" si="334"/>
        <v>2014</v>
      </c>
      <c r="V3576" s="25">
        <f t="shared" si="335"/>
        <v>41926.942685185182</v>
      </c>
    </row>
    <row r="3577" spans="1:22" ht="48" x14ac:dyDescent="0.2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3">
        <f t="shared" si="330"/>
        <v>101.33</v>
      </c>
      <c r="P3577" s="3">
        <f t="shared" si="331"/>
        <v>99.34</v>
      </c>
      <c r="Q3577" s="3" t="s">
        <v>8350</v>
      </c>
      <c r="R3577" s="3" t="s">
        <v>8351</v>
      </c>
      <c r="S3577" s="23">
        <f t="shared" si="332"/>
        <v>42561.783877314811</v>
      </c>
      <c r="T3577" s="23">
        <f t="shared" si="333"/>
        <v>42593.165972222225</v>
      </c>
      <c r="U3577" s="3">
        <f t="shared" si="334"/>
        <v>2016</v>
      </c>
      <c r="V3577" s="25">
        <f t="shared" si="335"/>
        <v>42561.783877314811</v>
      </c>
    </row>
    <row r="3578" spans="1:22" ht="48" x14ac:dyDescent="0.2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3">
        <f t="shared" si="330"/>
        <v>100</v>
      </c>
      <c r="P3578" s="3">
        <f t="shared" si="331"/>
        <v>20</v>
      </c>
      <c r="Q3578" s="3" t="s">
        <v>8350</v>
      </c>
      <c r="R3578" s="3" t="s">
        <v>8351</v>
      </c>
      <c r="S3578" s="23">
        <f t="shared" si="332"/>
        <v>42649.54923611111</v>
      </c>
      <c r="T3578" s="23">
        <f t="shared" si="333"/>
        <v>42709.590902777782</v>
      </c>
      <c r="U3578" s="3">
        <f t="shared" si="334"/>
        <v>2016</v>
      </c>
      <c r="V3578" s="25">
        <f t="shared" si="335"/>
        <v>42649.54923611111</v>
      </c>
    </row>
    <row r="3579" spans="1:22" ht="48" x14ac:dyDescent="0.2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3">
        <f t="shared" si="330"/>
        <v>130</v>
      </c>
      <c r="P3579" s="3">
        <f t="shared" si="331"/>
        <v>28.89</v>
      </c>
      <c r="Q3579" s="3" t="s">
        <v>8350</v>
      </c>
      <c r="R3579" s="3" t="s">
        <v>8351</v>
      </c>
      <c r="S3579" s="23">
        <f t="shared" si="332"/>
        <v>42093.786840277782</v>
      </c>
      <c r="T3579" s="23">
        <f t="shared" si="333"/>
        <v>42120.26944444445</v>
      </c>
      <c r="U3579" s="3">
        <f t="shared" si="334"/>
        <v>2015</v>
      </c>
      <c r="V3579" s="25">
        <f t="shared" si="335"/>
        <v>42093.786840277782</v>
      </c>
    </row>
    <row r="3580" spans="1:22" ht="48" x14ac:dyDescent="0.2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3">
        <f t="shared" si="330"/>
        <v>100.01</v>
      </c>
      <c r="P3580" s="3">
        <f t="shared" si="331"/>
        <v>40.549999999999997</v>
      </c>
      <c r="Q3580" s="3" t="s">
        <v>8350</v>
      </c>
      <c r="R3580" s="3" t="s">
        <v>8351</v>
      </c>
      <c r="S3580" s="23">
        <f t="shared" si="332"/>
        <v>42460.733530092592</v>
      </c>
      <c r="T3580" s="23">
        <f t="shared" si="333"/>
        <v>42490.733530092592</v>
      </c>
      <c r="U3580" s="3">
        <f t="shared" si="334"/>
        <v>2016</v>
      </c>
      <c r="V3580" s="25">
        <f t="shared" si="335"/>
        <v>42460.733530092592</v>
      </c>
    </row>
    <row r="3581" spans="1:22" ht="48" x14ac:dyDescent="0.2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3">
        <f t="shared" si="330"/>
        <v>100</v>
      </c>
      <c r="P3581" s="3">
        <f t="shared" si="331"/>
        <v>35.71</v>
      </c>
      <c r="Q3581" s="3" t="s">
        <v>8350</v>
      </c>
      <c r="R3581" s="3" t="s">
        <v>8351</v>
      </c>
      <c r="S3581" s="23">
        <f t="shared" si="332"/>
        <v>42430.762222222227</v>
      </c>
      <c r="T3581" s="23">
        <f t="shared" si="333"/>
        <v>42460.720555555556</v>
      </c>
      <c r="U3581" s="3">
        <f t="shared" si="334"/>
        <v>2016</v>
      </c>
      <c r="V3581" s="25">
        <f t="shared" si="335"/>
        <v>42430.762222222227</v>
      </c>
    </row>
    <row r="3582" spans="1:22" ht="48" x14ac:dyDescent="0.2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3">
        <f t="shared" si="330"/>
        <v>113.89</v>
      </c>
      <c r="P3582" s="3">
        <f t="shared" si="331"/>
        <v>37.96</v>
      </c>
      <c r="Q3582" s="3" t="s">
        <v>8350</v>
      </c>
      <c r="R3582" s="3" t="s">
        <v>8351</v>
      </c>
      <c r="S3582" s="23">
        <f t="shared" si="332"/>
        <v>42026.176180555558</v>
      </c>
      <c r="T3582" s="23">
        <f t="shared" si="333"/>
        <v>42064.207638888889</v>
      </c>
      <c r="U3582" s="3">
        <f t="shared" si="334"/>
        <v>2015</v>
      </c>
      <c r="V3582" s="25">
        <f t="shared" si="335"/>
        <v>42026.176180555558</v>
      </c>
    </row>
    <row r="3583" spans="1:22" ht="48" x14ac:dyDescent="0.2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3">
        <f t="shared" si="330"/>
        <v>100</v>
      </c>
      <c r="P3583" s="3">
        <f t="shared" si="331"/>
        <v>33.33</v>
      </c>
      <c r="Q3583" s="3" t="s">
        <v>8350</v>
      </c>
      <c r="R3583" s="3" t="s">
        <v>8351</v>
      </c>
      <c r="S3583" s="23">
        <f t="shared" si="332"/>
        <v>41836.471180555556</v>
      </c>
      <c r="T3583" s="23">
        <f t="shared" si="333"/>
        <v>41850.471180555556</v>
      </c>
      <c r="U3583" s="3">
        <f t="shared" si="334"/>
        <v>2014</v>
      </c>
      <c r="V3583" s="25">
        <f t="shared" si="335"/>
        <v>41836.471180555556</v>
      </c>
    </row>
    <row r="3584" spans="1:22" ht="48" x14ac:dyDescent="0.2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3">
        <f t="shared" si="330"/>
        <v>287</v>
      </c>
      <c r="P3584" s="3">
        <f t="shared" si="331"/>
        <v>58.57</v>
      </c>
      <c r="Q3584" s="3" t="s">
        <v>8350</v>
      </c>
      <c r="R3584" s="3" t="s">
        <v>8351</v>
      </c>
      <c r="S3584" s="23">
        <f t="shared" si="332"/>
        <v>42451.095856481479</v>
      </c>
      <c r="T3584" s="23">
        <f t="shared" si="333"/>
        <v>42465.095856481479</v>
      </c>
      <c r="U3584" s="3">
        <f t="shared" si="334"/>
        <v>2016</v>
      </c>
      <c r="V3584" s="25">
        <f t="shared" si="335"/>
        <v>42451.095856481479</v>
      </c>
    </row>
    <row r="3585" spans="1:22" ht="48" x14ac:dyDescent="0.2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3">
        <f t="shared" si="330"/>
        <v>108.5</v>
      </c>
      <c r="P3585" s="3">
        <f t="shared" si="331"/>
        <v>135.63</v>
      </c>
      <c r="Q3585" s="3" t="s">
        <v>8350</v>
      </c>
      <c r="R3585" s="3" t="s">
        <v>8351</v>
      </c>
      <c r="S3585" s="23">
        <f t="shared" si="332"/>
        <v>42418.425983796296</v>
      </c>
      <c r="T3585" s="23">
        <f t="shared" si="333"/>
        <v>42478.384317129632</v>
      </c>
      <c r="U3585" s="3">
        <f t="shared" si="334"/>
        <v>2016</v>
      </c>
      <c r="V3585" s="25">
        <f t="shared" si="335"/>
        <v>42418.425983796296</v>
      </c>
    </row>
    <row r="3586" spans="1:22" ht="96" x14ac:dyDescent="0.2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3">
        <f t="shared" si="330"/>
        <v>115.5</v>
      </c>
      <c r="P3586" s="3">
        <f t="shared" si="331"/>
        <v>30.94</v>
      </c>
      <c r="Q3586" s="3" t="s">
        <v>8350</v>
      </c>
      <c r="R3586" s="3" t="s">
        <v>8351</v>
      </c>
      <c r="S3586" s="23">
        <f t="shared" si="332"/>
        <v>42168.316481481481</v>
      </c>
      <c r="T3586" s="23">
        <f t="shared" si="333"/>
        <v>42198.316481481481</v>
      </c>
      <c r="U3586" s="3">
        <f t="shared" si="334"/>
        <v>2015</v>
      </c>
      <c r="V3586" s="25">
        <f t="shared" si="335"/>
        <v>42168.316481481481</v>
      </c>
    </row>
    <row r="3587" spans="1:22" ht="48" x14ac:dyDescent="0.2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3">
        <f t="shared" ref="O3587:O3650" si="336">ROUND((E3587/D3587)*100,2)</f>
        <v>119.12</v>
      </c>
      <c r="P3587" s="3">
        <f t="shared" ref="P3587:P3650" si="337">ROUND(E3587/L3587,2)</f>
        <v>176.09</v>
      </c>
      <c r="Q3587" s="3" t="s">
        <v>8350</v>
      </c>
      <c r="R3587" s="3" t="s">
        <v>8351</v>
      </c>
      <c r="S3587" s="23">
        <f t="shared" ref="S3587:S3650" si="338">(((J3587/60)/60)/24)+DATE(1970,1,1)</f>
        <v>41964.716319444444</v>
      </c>
      <c r="T3587" s="23">
        <f t="shared" ref="T3587:T3650" si="339">(((I3587/60)/60)/24)+DATE(1970,1,1)</f>
        <v>41994.716319444444</v>
      </c>
      <c r="U3587" s="3">
        <f t="shared" ref="U3587:U3650" si="340">YEAR(S3587)</f>
        <v>2014</v>
      </c>
      <c r="V3587" s="25">
        <f t="shared" ref="V3587:V3650" si="341">S3587</f>
        <v>41964.716319444444</v>
      </c>
    </row>
    <row r="3588" spans="1:22" ht="18" x14ac:dyDescent="0.2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3">
        <f t="shared" si="336"/>
        <v>109.43</v>
      </c>
      <c r="P3588" s="3">
        <f t="shared" si="337"/>
        <v>151.97999999999999</v>
      </c>
      <c r="Q3588" s="3" t="s">
        <v>8350</v>
      </c>
      <c r="R3588" s="3" t="s">
        <v>8351</v>
      </c>
      <c r="S3588" s="23">
        <f t="shared" si="338"/>
        <v>42576.697569444441</v>
      </c>
      <c r="T3588" s="23">
        <f t="shared" si="339"/>
        <v>42636.697569444441</v>
      </c>
      <c r="U3588" s="3">
        <f t="shared" si="340"/>
        <v>2016</v>
      </c>
      <c r="V3588" s="25">
        <f t="shared" si="341"/>
        <v>42576.697569444441</v>
      </c>
    </row>
    <row r="3589" spans="1:22" ht="48" x14ac:dyDescent="0.2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3">
        <f t="shared" si="336"/>
        <v>126.6</v>
      </c>
      <c r="P3589" s="3">
        <f t="shared" si="337"/>
        <v>22.61</v>
      </c>
      <c r="Q3589" s="3" t="s">
        <v>8350</v>
      </c>
      <c r="R3589" s="3" t="s">
        <v>8351</v>
      </c>
      <c r="S3589" s="23">
        <f t="shared" si="338"/>
        <v>42503.539976851855</v>
      </c>
      <c r="T3589" s="23">
        <f t="shared" si="339"/>
        <v>42548.791666666672</v>
      </c>
      <c r="U3589" s="3">
        <f t="shared" si="340"/>
        <v>2016</v>
      </c>
      <c r="V3589" s="25">
        <f t="shared" si="341"/>
        <v>42503.539976851855</v>
      </c>
    </row>
    <row r="3590" spans="1:22" ht="48" x14ac:dyDescent="0.2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3">
        <f t="shared" si="336"/>
        <v>100.5</v>
      </c>
      <c r="P3590" s="3">
        <f t="shared" si="337"/>
        <v>18.27</v>
      </c>
      <c r="Q3590" s="3" t="s">
        <v>8350</v>
      </c>
      <c r="R3590" s="3" t="s">
        <v>8351</v>
      </c>
      <c r="S3590" s="23">
        <f t="shared" si="338"/>
        <v>42101.828819444447</v>
      </c>
      <c r="T3590" s="23">
        <f t="shared" si="339"/>
        <v>42123.958333333328</v>
      </c>
      <c r="U3590" s="3">
        <f t="shared" si="340"/>
        <v>2015</v>
      </c>
      <c r="V3590" s="25">
        <f t="shared" si="341"/>
        <v>42101.828819444447</v>
      </c>
    </row>
    <row r="3591" spans="1:22" ht="48" x14ac:dyDescent="0.2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3">
        <f t="shared" si="336"/>
        <v>127.5</v>
      </c>
      <c r="P3591" s="3">
        <f t="shared" si="337"/>
        <v>82.26</v>
      </c>
      <c r="Q3591" s="3" t="s">
        <v>8350</v>
      </c>
      <c r="R3591" s="3" t="s">
        <v>8351</v>
      </c>
      <c r="S3591" s="23">
        <f t="shared" si="338"/>
        <v>42125.647534722222</v>
      </c>
      <c r="T3591" s="23">
        <f t="shared" si="339"/>
        <v>42150.647534722222</v>
      </c>
      <c r="U3591" s="3">
        <f t="shared" si="340"/>
        <v>2015</v>
      </c>
      <c r="V3591" s="25">
        <f t="shared" si="341"/>
        <v>42125.647534722222</v>
      </c>
    </row>
    <row r="3592" spans="1:22" ht="64" x14ac:dyDescent="0.2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3">
        <f t="shared" si="336"/>
        <v>100.06</v>
      </c>
      <c r="P3592" s="3">
        <f t="shared" si="337"/>
        <v>68.53</v>
      </c>
      <c r="Q3592" s="3" t="s">
        <v>8350</v>
      </c>
      <c r="R3592" s="3" t="s">
        <v>8351</v>
      </c>
      <c r="S3592" s="23">
        <f t="shared" si="338"/>
        <v>41902.333726851852</v>
      </c>
      <c r="T3592" s="23">
        <f t="shared" si="339"/>
        <v>41932.333726851852</v>
      </c>
      <c r="U3592" s="3">
        <f t="shared" si="340"/>
        <v>2014</v>
      </c>
      <c r="V3592" s="25">
        <f t="shared" si="341"/>
        <v>41902.333726851852</v>
      </c>
    </row>
    <row r="3593" spans="1:22" ht="48" x14ac:dyDescent="0.2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3">
        <f t="shared" si="336"/>
        <v>175</v>
      </c>
      <c r="P3593" s="3">
        <f t="shared" si="337"/>
        <v>68.06</v>
      </c>
      <c r="Q3593" s="3" t="s">
        <v>8350</v>
      </c>
      <c r="R3593" s="3" t="s">
        <v>8351</v>
      </c>
      <c r="S3593" s="23">
        <f t="shared" si="338"/>
        <v>42003.948425925926</v>
      </c>
      <c r="T3593" s="23">
        <f t="shared" si="339"/>
        <v>42028.207638888889</v>
      </c>
      <c r="U3593" s="3">
        <f t="shared" si="340"/>
        <v>2014</v>
      </c>
      <c r="V3593" s="25">
        <f t="shared" si="341"/>
        <v>42003.948425925926</v>
      </c>
    </row>
    <row r="3594" spans="1:22" ht="48" x14ac:dyDescent="0.2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3">
        <f t="shared" si="336"/>
        <v>127.25</v>
      </c>
      <c r="P3594" s="3">
        <f t="shared" si="337"/>
        <v>72.709999999999994</v>
      </c>
      <c r="Q3594" s="3" t="s">
        <v>8350</v>
      </c>
      <c r="R3594" s="3" t="s">
        <v>8351</v>
      </c>
      <c r="S3594" s="23">
        <f t="shared" si="338"/>
        <v>41988.829942129625</v>
      </c>
      <c r="T3594" s="23">
        <f t="shared" si="339"/>
        <v>42046.207638888889</v>
      </c>
      <c r="U3594" s="3">
        <f t="shared" si="340"/>
        <v>2014</v>
      </c>
      <c r="V3594" s="25">
        <f t="shared" si="341"/>
        <v>41988.829942129625</v>
      </c>
    </row>
    <row r="3595" spans="1:22" ht="48" x14ac:dyDescent="0.2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3">
        <f t="shared" si="336"/>
        <v>110.63</v>
      </c>
      <c r="P3595" s="3">
        <f t="shared" si="337"/>
        <v>77.19</v>
      </c>
      <c r="Q3595" s="3" t="s">
        <v>8350</v>
      </c>
      <c r="R3595" s="3" t="s">
        <v>8351</v>
      </c>
      <c r="S3595" s="23">
        <f t="shared" si="338"/>
        <v>41974.898599537039</v>
      </c>
      <c r="T3595" s="23">
        <f t="shared" si="339"/>
        <v>42009.851388888885</v>
      </c>
      <c r="U3595" s="3">
        <f t="shared" si="340"/>
        <v>2014</v>
      </c>
      <c r="V3595" s="25">
        <f t="shared" si="341"/>
        <v>41974.898599537039</v>
      </c>
    </row>
    <row r="3596" spans="1:22" ht="64" x14ac:dyDescent="0.2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3">
        <f t="shared" si="336"/>
        <v>125.94</v>
      </c>
      <c r="P3596" s="3">
        <f t="shared" si="337"/>
        <v>55.97</v>
      </c>
      <c r="Q3596" s="3" t="s">
        <v>8350</v>
      </c>
      <c r="R3596" s="3" t="s">
        <v>8351</v>
      </c>
      <c r="S3596" s="23">
        <f t="shared" si="338"/>
        <v>42592.066921296297</v>
      </c>
      <c r="T3596" s="23">
        <f t="shared" si="339"/>
        <v>42617.066921296297</v>
      </c>
      <c r="U3596" s="3">
        <f t="shared" si="340"/>
        <v>2016</v>
      </c>
      <c r="V3596" s="25">
        <f t="shared" si="341"/>
        <v>42592.066921296297</v>
      </c>
    </row>
    <row r="3597" spans="1:22" ht="32" x14ac:dyDescent="0.2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3">
        <f t="shared" si="336"/>
        <v>118.5</v>
      </c>
      <c r="P3597" s="3">
        <f t="shared" si="337"/>
        <v>49.69</v>
      </c>
      <c r="Q3597" s="3" t="s">
        <v>8350</v>
      </c>
      <c r="R3597" s="3" t="s">
        <v>8351</v>
      </c>
      <c r="S3597" s="23">
        <f t="shared" si="338"/>
        <v>42050.008368055554</v>
      </c>
      <c r="T3597" s="23">
        <f t="shared" si="339"/>
        <v>42076.290972222225</v>
      </c>
      <c r="U3597" s="3">
        <f t="shared" si="340"/>
        <v>2015</v>
      </c>
      <c r="V3597" s="25">
        <f t="shared" si="341"/>
        <v>42050.008368055554</v>
      </c>
    </row>
    <row r="3598" spans="1:22" ht="48" x14ac:dyDescent="0.2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3">
        <f t="shared" si="336"/>
        <v>107.73</v>
      </c>
      <c r="P3598" s="3">
        <f t="shared" si="337"/>
        <v>79</v>
      </c>
      <c r="Q3598" s="3" t="s">
        <v>8350</v>
      </c>
      <c r="R3598" s="3" t="s">
        <v>8351</v>
      </c>
      <c r="S3598" s="23">
        <f t="shared" si="338"/>
        <v>41856.715069444443</v>
      </c>
      <c r="T3598" s="23">
        <f t="shared" si="339"/>
        <v>41877.715069444443</v>
      </c>
      <c r="U3598" s="3">
        <f t="shared" si="340"/>
        <v>2014</v>
      </c>
      <c r="V3598" s="25">
        <f t="shared" si="341"/>
        <v>41856.715069444443</v>
      </c>
    </row>
    <row r="3599" spans="1:22" ht="32" x14ac:dyDescent="0.2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3">
        <f t="shared" si="336"/>
        <v>102.6</v>
      </c>
      <c r="P3599" s="3">
        <f t="shared" si="337"/>
        <v>77.73</v>
      </c>
      <c r="Q3599" s="3" t="s">
        <v>8350</v>
      </c>
      <c r="R3599" s="3" t="s">
        <v>8351</v>
      </c>
      <c r="S3599" s="23">
        <f t="shared" si="338"/>
        <v>42417.585532407407</v>
      </c>
      <c r="T3599" s="23">
        <f t="shared" si="339"/>
        <v>42432.249305555553</v>
      </c>
      <c r="U3599" s="3">
        <f t="shared" si="340"/>
        <v>2016</v>
      </c>
      <c r="V3599" s="25">
        <f t="shared" si="341"/>
        <v>42417.585532407407</v>
      </c>
    </row>
    <row r="3600" spans="1:22" ht="48" x14ac:dyDescent="0.2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3">
        <f t="shared" si="336"/>
        <v>110.1</v>
      </c>
      <c r="P3600" s="3">
        <f t="shared" si="337"/>
        <v>40.78</v>
      </c>
      <c r="Q3600" s="3" t="s">
        <v>8350</v>
      </c>
      <c r="R3600" s="3" t="s">
        <v>8351</v>
      </c>
      <c r="S3600" s="23">
        <f t="shared" si="338"/>
        <v>41866.79886574074</v>
      </c>
      <c r="T3600" s="23">
        <f t="shared" si="339"/>
        <v>41885.207638888889</v>
      </c>
      <c r="U3600" s="3">
        <f t="shared" si="340"/>
        <v>2014</v>
      </c>
      <c r="V3600" s="25">
        <f t="shared" si="341"/>
        <v>41866.79886574074</v>
      </c>
    </row>
    <row r="3601" spans="1:22" ht="48" x14ac:dyDescent="0.2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3">
        <f t="shared" si="336"/>
        <v>202</v>
      </c>
      <c r="P3601" s="3">
        <f t="shared" si="337"/>
        <v>59.41</v>
      </c>
      <c r="Q3601" s="3" t="s">
        <v>8350</v>
      </c>
      <c r="R3601" s="3" t="s">
        <v>8351</v>
      </c>
      <c r="S3601" s="23">
        <f t="shared" si="338"/>
        <v>42220.79487268519</v>
      </c>
      <c r="T3601" s="23">
        <f t="shared" si="339"/>
        <v>42246</v>
      </c>
      <c r="U3601" s="3">
        <f t="shared" si="340"/>
        <v>2015</v>
      </c>
      <c r="V3601" s="25">
        <f t="shared" si="341"/>
        <v>42220.79487268519</v>
      </c>
    </row>
    <row r="3602" spans="1:22" ht="32" x14ac:dyDescent="0.2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3">
        <f t="shared" si="336"/>
        <v>130</v>
      </c>
      <c r="P3602" s="3">
        <f t="shared" si="337"/>
        <v>3.25</v>
      </c>
      <c r="Q3602" s="3" t="s">
        <v>8350</v>
      </c>
      <c r="R3602" s="3" t="s">
        <v>8351</v>
      </c>
      <c r="S3602" s="23">
        <f t="shared" si="338"/>
        <v>42628.849120370374</v>
      </c>
      <c r="T3602" s="23">
        <f t="shared" si="339"/>
        <v>42656.849120370374</v>
      </c>
      <c r="U3602" s="3">
        <f t="shared" si="340"/>
        <v>2016</v>
      </c>
      <c r="V3602" s="25">
        <f t="shared" si="341"/>
        <v>42628.849120370374</v>
      </c>
    </row>
    <row r="3603" spans="1:22" ht="48" x14ac:dyDescent="0.2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3">
        <f t="shared" si="336"/>
        <v>104.35</v>
      </c>
      <c r="P3603" s="3">
        <f t="shared" si="337"/>
        <v>39.380000000000003</v>
      </c>
      <c r="Q3603" s="3" t="s">
        <v>8350</v>
      </c>
      <c r="R3603" s="3" t="s">
        <v>8351</v>
      </c>
      <c r="S3603" s="23">
        <f t="shared" si="338"/>
        <v>41990.99863425926</v>
      </c>
      <c r="T3603" s="23">
        <f t="shared" si="339"/>
        <v>42020.99863425926</v>
      </c>
      <c r="U3603" s="3">
        <f t="shared" si="340"/>
        <v>2014</v>
      </c>
      <c r="V3603" s="25">
        <f t="shared" si="341"/>
        <v>41990.99863425926</v>
      </c>
    </row>
    <row r="3604" spans="1:22" ht="64" x14ac:dyDescent="0.2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3">
        <f t="shared" si="336"/>
        <v>100.05</v>
      </c>
      <c r="P3604" s="3">
        <f t="shared" si="337"/>
        <v>81.67</v>
      </c>
      <c r="Q3604" s="3" t="s">
        <v>8350</v>
      </c>
      <c r="R3604" s="3" t="s">
        <v>8351</v>
      </c>
      <c r="S3604" s="23">
        <f t="shared" si="338"/>
        <v>42447.894432870366</v>
      </c>
      <c r="T3604" s="23">
        <f t="shared" si="339"/>
        <v>42507.894432870366</v>
      </c>
      <c r="U3604" s="3">
        <f t="shared" si="340"/>
        <v>2016</v>
      </c>
      <c r="V3604" s="25">
        <f t="shared" si="341"/>
        <v>42447.894432870366</v>
      </c>
    </row>
    <row r="3605" spans="1:22" ht="48" x14ac:dyDescent="0.2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3">
        <f t="shared" si="336"/>
        <v>170.67</v>
      </c>
      <c r="P3605" s="3">
        <f t="shared" si="337"/>
        <v>44.91</v>
      </c>
      <c r="Q3605" s="3" t="s">
        <v>8350</v>
      </c>
      <c r="R3605" s="3" t="s">
        <v>8351</v>
      </c>
      <c r="S3605" s="23">
        <f t="shared" si="338"/>
        <v>42283.864351851851</v>
      </c>
      <c r="T3605" s="23">
        <f t="shared" si="339"/>
        <v>42313.906018518523</v>
      </c>
      <c r="U3605" s="3">
        <f t="shared" si="340"/>
        <v>2015</v>
      </c>
      <c r="V3605" s="25">
        <f t="shared" si="341"/>
        <v>42283.864351851851</v>
      </c>
    </row>
    <row r="3606" spans="1:22" ht="64" x14ac:dyDescent="0.2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3">
        <f t="shared" si="336"/>
        <v>112.83</v>
      </c>
      <c r="P3606" s="3">
        <f t="shared" si="337"/>
        <v>49.06</v>
      </c>
      <c r="Q3606" s="3" t="s">
        <v>8350</v>
      </c>
      <c r="R3606" s="3" t="s">
        <v>8351</v>
      </c>
      <c r="S3606" s="23">
        <f t="shared" si="338"/>
        <v>42483.015694444446</v>
      </c>
      <c r="T3606" s="23">
        <f t="shared" si="339"/>
        <v>42489.290972222225</v>
      </c>
      <c r="U3606" s="3">
        <f t="shared" si="340"/>
        <v>2016</v>
      </c>
      <c r="V3606" s="25">
        <f t="shared" si="341"/>
        <v>42483.015694444446</v>
      </c>
    </row>
    <row r="3607" spans="1:22" ht="64" x14ac:dyDescent="0.2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3">
        <f t="shared" si="336"/>
        <v>184</v>
      </c>
      <c r="P3607" s="3">
        <f t="shared" si="337"/>
        <v>30.67</v>
      </c>
      <c r="Q3607" s="3" t="s">
        <v>8350</v>
      </c>
      <c r="R3607" s="3" t="s">
        <v>8351</v>
      </c>
      <c r="S3607" s="23">
        <f t="shared" si="338"/>
        <v>42383.793124999997</v>
      </c>
      <c r="T3607" s="23">
        <f t="shared" si="339"/>
        <v>42413.793124999997</v>
      </c>
      <c r="U3607" s="3">
        <f t="shared" si="340"/>
        <v>2016</v>
      </c>
      <c r="V3607" s="25">
        <f t="shared" si="341"/>
        <v>42383.793124999997</v>
      </c>
    </row>
    <row r="3608" spans="1:22" ht="48" x14ac:dyDescent="0.2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3">
        <f t="shared" si="336"/>
        <v>130.27000000000001</v>
      </c>
      <c r="P3608" s="3">
        <f t="shared" si="337"/>
        <v>61.06</v>
      </c>
      <c r="Q3608" s="3" t="s">
        <v>8350</v>
      </c>
      <c r="R3608" s="3" t="s">
        <v>8351</v>
      </c>
      <c r="S3608" s="23">
        <f t="shared" si="338"/>
        <v>42566.604826388888</v>
      </c>
      <c r="T3608" s="23">
        <f t="shared" si="339"/>
        <v>42596.604826388888</v>
      </c>
      <c r="U3608" s="3">
        <f t="shared" si="340"/>
        <v>2016</v>
      </c>
      <c r="V3608" s="25">
        <f t="shared" si="341"/>
        <v>42566.604826388888</v>
      </c>
    </row>
    <row r="3609" spans="1:22" ht="32" x14ac:dyDescent="0.2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3">
        <f t="shared" si="336"/>
        <v>105.45</v>
      </c>
      <c r="P3609" s="3">
        <f t="shared" si="337"/>
        <v>29</v>
      </c>
      <c r="Q3609" s="3" t="s">
        <v>8350</v>
      </c>
      <c r="R3609" s="3" t="s">
        <v>8351</v>
      </c>
      <c r="S3609" s="23">
        <f t="shared" si="338"/>
        <v>42338.963912037041</v>
      </c>
      <c r="T3609" s="23">
        <f t="shared" si="339"/>
        <v>42353</v>
      </c>
      <c r="U3609" s="3">
        <f t="shared" si="340"/>
        <v>2015</v>
      </c>
      <c r="V3609" s="25">
        <f t="shared" si="341"/>
        <v>42338.963912037041</v>
      </c>
    </row>
    <row r="3610" spans="1:22" ht="48" x14ac:dyDescent="0.2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3">
        <f t="shared" si="336"/>
        <v>100</v>
      </c>
      <c r="P3610" s="3">
        <f t="shared" si="337"/>
        <v>29.63</v>
      </c>
      <c r="Q3610" s="3" t="s">
        <v>8350</v>
      </c>
      <c r="R3610" s="3" t="s">
        <v>8351</v>
      </c>
      <c r="S3610" s="23">
        <f t="shared" si="338"/>
        <v>42506.709375000006</v>
      </c>
      <c r="T3610" s="23">
        <f t="shared" si="339"/>
        <v>42538.583333333328</v>
      </c>
      <c r="U3610" s="3">
        <f t="shared" si="340"/>
        <v>2016</v>
      </c>
      <c r="V3610" s="25">
        <f t="shared" si="341"/>
        <v>42506.709375000006</v>
      </c>
    </row>
    <row r="3611" spans="1:22" ht="48" x14ac:dyDescent="0.2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3">
        <f t="shared" si="336"/>
        <v>153.32</v>
      </c>
      <c r="P3611" s="3">
        <f t="shared" si="337"/>
        <v>143.1</v>
      </c>
      <c r="Q3611" s="3" t="s">
        <v>8350</v>
      </c>
      <c r="R3611" s="3" t="s">
        <v>8351</v>
      </c>
      <c r="S3611" s="23">
        <f t="shared" si="338"/>
        <v>42429.991724537031</v>
      </c>
      <c r="T3611" s="23">
        <f t="shared" si="339"/>
        <v>42459.950057870374</v>
      </c>
      <c r="U3611" s="3">
        <f t="shared" si="340"/>
        <v>2016</v>
      </c>
      <c r="V3611" s="25">
        <f t="shared" si="341"/>
        <v>42429.991724537031</v>
      </c>
    </row>
    <row r="3612" spans="1:22" ht="48" x14ac:dyDescent="0.2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3">
        <f t="shared" si="336"/>
        <v>162.30000000000001</v>
      </c>
      <c r="P3612" s="3">
        <f t="shared" si="337"/>
        <v>52.35</v>
      </c>
      <c r="Q3612" s="3" t="s">
        <v>8350</v>
      </c>
      <c r="R3612" s="3" t="s">
        <v>8351</v>
      </c>
      <c r="S3612" s="23">
        <f t="shared" si="338"/>
        <v>42203.432129629626</v>
      </c>
      <c r="T3612" s="23">
        <f t="shared" si="339"/>
        <v>42233.432129629626</v>
      </c>
      <c r="U3612" s="3">
        <f t="shared" si="340"/>
        <v>2015</v>
      </c>
      <c r="V3612" s="25">
        <f t="shared" si="341"/>
        <v>42203.432129629626</v>
      </c>
    </row>
    <row r="3613" spans="1:22" ht="48" x14ac:dyDescent="0.2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3">
        <f t="shared" si="336"/>
        <v>136</v>
      </c>
      <c r="P3613" s="3">
        <f t="shared" si="337"/>
        <v>66.67</v>
      </c>
      <c r="Q3613" s="3" t="s">
        <v>8350</v>
      </c>
      <c r="R3613" s="3" t="s">
        <v>8351</v>
      </c>
      <c r="S3613" s="23">
        <f t="shared" si="338"/>
        <v>42072.370381944449</v>
      </c>
      <c r="T3613" s="23">
        <f t="shared" si="339"/>
        <v>42102.370381944449</v>
      </c>
      <c r="U3613" s="3">
        <f t="shared" si="340"/>
        <v>2015</v>
      </c>
      <c r="V3613" s="25">
        <f t="shared" si="341"/>
        <v>42072.370381944449</v>
      </c>
    </row>
    <row r="3614" spans="1:22" ht="48" x14ac:dyDescent="0.2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3">
        <f t="shared" si="336"/>
        <v>144.4</v>
      </c>
      <c r="P3614" s="3">
        <f t="shared" si="337"/>
        <v>126.67</v>
      </c>
      <c r="Q3614" s="3" t="s">
        <v>8350</v>
      </c>
      <c r="R3614" s="3" t="s">
        <v>8351</v>
      </c>
      <c r="S3614" s="23">
        <f t="shared" si="338"/>
        <v>41789.726979166669</v>
      </c>
      <c r="T3614" s="23">
        <f t="shared" si="339"/>
        <v>41799.726979166669</v>
      </c>
      <c r="U3614" s="3">
        <f t="shared" si="340"/>
        <v>2014</v>
      </c>
      <c r="V3614" s="25">
        <f t="shared" si="341"/>
        <v>41789.726979166669</v>
      </c>
    </row>
    <row r="3615" spans="1:22" ht="48" x14ac:dyDescent="0.2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3">
        <f t="shared" si="336"/>
        <v>100</v>
      </c>
      <c r="P3615" s="3">
        <f t="shared" si="337"/>
        <v>62.5</v>
      </c>
      <c r="Q3615" s="3" t="s">
        <v>8350</v>
      </c>
      <c r="R3615" s="3" t="s">
        <v>8351</v>
      </c>
      <c r="S3615" s="23">
        <f t="shared" si="338"/>
        <v>41788.58997685185</v>
      </c>
      <c r="T3615" s="23">
        <f t="shared" si="339"/>
        <v>41818.58997685185</v>
      </c>
      <c r="U3615" s="3">
        <f t="shared" si="340"/>
        <v>2014</v>
      </c>
      <c r="V3615" s="25">
        <f t="shared" si="341"/>
        <v>41788.58997685185</v>
      </c>
    </row>
    <row r="3616" spans="1:22" ht="48" x14ac:dyDescent="0.2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3">
        <f t="shared" si="336"/>
        <v>100.8</v>
      </c>
      <c r="P3616" s="3">
        <f t="shared" si="337"/>
        <v>35.49</v>
      </c>
      <c r="Q3616" s="3" t="s">
        <v>8350</v>
      </c>
      <c r="R3616" s="3" t="s">
        <v>8351</v>
      </c>
      <c r="S3616" s="23">
        <f t="shared" si="338"/>
        <v>42144.041851851856</v>
      </c>
      <c r="T3616" s="23">
        <f t="shared" si="339"/>
        <v>42174.041851851856</v>
      </c>
      <c r="U3616" s="3">
        <f t="shared" si="340"/>
        <v>2015</v>
      </c>
      <c r="V3616" s="25">
        <f t="shared" si="341"/>
        <v>42144.041851851856</v>
      </c>
    </row>
    <row r="3617" spans="1:22" ht="48" x14ac:dyDescent="0.2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3">
        <f t="shared" si="336"/>
        <v>106.8</v>
      </c>
      <c r="P3617" s="3">
        <f t="shared" si="337"/>
        <v>37.08</v>
      </c>
      <c r="Q3617" s="3" t="s">
        <v>8350</v>
      </c>
      <c r="R3617" s="3" t="s">
        <v>8351</v>
      </c>
      <c r="S3617" s="23">
        <f t="shared" si="338"/>
        <v>42318.593703703707</v>
      </c>
      <c r="T3617" s="23">
        <f t="shared" si="339"/>
        <v>42348.593703703707</v>
      </c>
      <c r="U3617" s="3">
        <f t="shared" si="340"/>
        <v>2015</v>
      </c>
      <c r="V3617" s="25">
        <f t="shared" si="341"/>
        <v>42318.593703703707</v>
      </c>
    </row>
    <row r="3618" spans="1:22" ht="48" x14ac:dyDescent="0.2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3">
        <f t="shared" si="336"/>
        <v>124.8</v>
      </c>
      <c r="P3618" s="3">
        <f t="shared" si="337"/>
        <v>69.33</v>
      </c>
      <c r="Q3618" s="3" t="s">
        <v>8350</v>
      </c>
      <c r="R3618" s="3" t="s">
        <v>8351</v>
      </c>
      <c r="S3618" s="23">
        <f t="shared" si="338"/>
        <v>42052.949814814812</v>
      </c>
      <c r="T3618" s="23">
        <f t="shared" si="339"/>
        <v>42082.908148148148</v>
      </c>
      <c r="U3618" s="3">
        <f t="shared" si="340"/>
        <v>2015</v>
      </c>
      <c r="V3618" s="25">
        <f t="shared" si="341"/>
        <v>42052.949814814812</v>
      </c>
    </row>
    <row r="3619" spans="1:22" ht="48" x14ac:dyDescent="0.2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3">
        <f t="shared" si="336"/>
        <v>118.92</v>
      </c>
      <c r="P3619" s="3">
        <f t="shared" si="337"/>
        <v>17.25</v>
      </c>
      <c r="Q3619" s="3" t="s">
        <v>8350</v>
      </c>
      <c r="R3619" s="3" t="s">
        <v>8351</v>
      </c>
      <c r="S3619" s="23">
        <f t="shared" si="338"/>
        <v>42779.610289351855</v>
      </c>
      <c r="T3619" s="23">
        <f t="shared" si="339"/>
        <v>42794</v>
      </c>
      <c r="U3619" s="3">
        <f t="shared" si="340"/>
        <v>2017</v>
      </c>
      <c r="V3619" s="25">
        <f t="shared" si="341"/>
        <v>42779.610289351855</v>
      </c>
    </row>
    <row r="3620" spans="1:22" ht="48" x14ac:dyDescent="0.2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3">
        <f t="shared" si="336"/>
        <v>101</v>
      </c>
      <c r="P3620" s="3">
        <f t="shared" si="337"/>
        <v>36.07</v>
      </c>
      <c r="Q3620" s="3" t="s">
        <v>8350</v>
      </c>
      <c r="R3620" s="3" t="s">
        <v>8351</v>
      </c>
      <c r="S3620" s="23">
        <f t="shared" si="338"/>
        <v>42128.627893518518</v>
      </c>
      <c r="T3620" s="23">
        <f t="shared" si="339"/>
        <v>42158.627893518518</v>
      </c>
      <c r="U3620" s="3">
        <f t="shared" si="340"/>
        <v>2015</v>
      </c>
      <c r="V3620" s="25">
        <f t="shared" si="341"/>
        <v>42128.627893518518</v>
      </c>
    </row>
    <row r="3621" spans="1:22" ht="48" x14ac:dyDescent="0.2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3">
        <f t="shared" si="336"/>
        <v>113</v>
      </c>
      <c r="P3621" s="3">
        <f t="shared" si="337"/>
        <v>66.47</v>
      </c>
      <c r="Q3621" s="3" t="s">
        <v>8350</v>
      </c>
      <c r="R3621" s="3" t="s">
        <v>8351</v>
      </c>
      <c r="S3621" s="23">
        <f t="shared" si="338"/>
        <v>42661.132245370376</v>
      </c>
      <c r="T3621" s="23">
        <f t="shared" si="339"/>
        <v>42693.916666666672</v>
      </c>
      <c r="U3621" s="3">
        <f t="shared" si="340"/>
        <v>2016</v>
      </c>
      <c r="V3621" s="25">
        <f t="shared" si="341"/>
        <v>42661.132245370376</v>
      </c>
    </row>
    <row r="3622" spans="1:22" ht="48" x14ac:dyDescent="0.2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3">
        <f t="shared" si="336"/>
        <v>105.19</v>
      </c>
      <c r="P3622" s="3">
        <f t="shared" si="337"/>
        <v>56.07</v>
      </c>
      <c r="Q3622" s="3" t="s">
        <v>8350</v>
      </c>
      <c r="R3622" s="3" t="s">
        <v>8351</v>
      </c>
      <c r="S3622" s="23">
        <f t="shared" si="338"/>
        <v>42037.938206018516</v>
      </c>
      <c r="T3622" s="23">
        <f t="shared" si="339"/>
        <v>42068.166666666672</v>
      </c>
      <c r="U3622" s="3">
        <f t="shared" si="340"/>
        <v>2015</v>
      </c>
      <c r="V3622" s="25">
        <f t="shared" si="341"/>
        <v>42037.938206018516</v>
      </c>
    </row>
    <row r="3623" spans="1:22" ht="48" x14ac:dyDescent="0.2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3">
        <f t="shared" si="336"/>
        <v>109.73</v>
      </c>
      <c r="P3623" s="3">
        <f t="shared" si="337"/>
        <v>47.03</v>
      </c>
      <c r="Q3623" s="3" t="s">
        <v>8350</v>
      </c>
      <c r="R3623" s="3" t="s">
        <v>8351</v>
      </c>
      <c r="S3623" s="23">
        <f t="shared" si="338"/>
        <v>42619.935694444444</v>
      </c>
      <c r="T3623" s="23">
        <f t="shared" si="339"/>
        <v>42643.875</v>
      </c>
      <c r="U3623" s="3">
        <f t="shared" si="340"/>
        <v>2016</v>
      </c>
      <c r="V3623" s="25">
        <f t="shared" si="341"/>
        <v>42619.935694444444</v>
      </c>
    </row>
    <row r="3624" spans="1:22" ht="32" x14ac:dyDescent="0.2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3">
        <f t="shared" si="336"/>
        <v>100.1</v>
      </c>
      <c r="P3624" s="3">
        <f t="shared" si="337"/>
        <v>47.67</v>
      </c>
      <c r="Q3624" s="3" t="s">
        <v>8350</v>
      </c>
      <c r="R3624" s="3" t="s">
        <v>8351</v>
      </c>
      <c r="S3624" s="23">
        <f t="shared" si="338"/>
        <v>41877.221886574072</v>
      </c>
      <c r="T3624" s="23">
        <f t="shared" si="339"/>
        <v>41910.140972222223</v>
      </c>
      <c r="U3624" s="3">
        <f t="shared" si="340"/>
        <v>2014</v>
      </c>
      <c r="V3624" s="25">
        <f t="shared" si="341"/>
        <v>41877.221886574072</v>
      </c>
    </row>
    <row r="3625" spans="1:22" ht="32" x14ac:dyDescent="0.2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3">
        <f t="shared" si="336"/>
        <v>120</v>
      </c>
      <c r="P3625" s="3">
        <f t="shared" si="337"/>
        <v>88.24</v>
      </c>
      <c r="Q3625" s="3" t="s">
        <v>8350</v>
      </c>
      <c r="R3625" s="3" t="s">
        <v>8351</v>
      </c>
      <c r="S3625" s="23">
        <f t="shared" si="338"/>
        <v>41828.736921296295</v>
      </c>
      <c r="T3625" s="23">
        <f t="shared" si="339"/>
        <v>41846.291666666664</v>
      </c>
      <c r="U3625" s="3">
        <f t="shared" si="340"/>
        <v>2014</v>
      </c>
      <c r="V3625" s="25">
        <f t="shared" si="341"/>
        <v>41828.736921296295</v>
      </c>
    </row>
    <row r="3626" spans="1:22" ht="80" x14ac:dyDescent="0.2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3">
        <f t="shared" si="336"/>
        <v>104.93</v>
      </c>
      <c r="P3626" s="3">
        <f t="shared" si="337"/>
        <v>80.72</v>
      </c>
      <c r="Q3626" s="3" t="s">
        <v>8350</v>
      </c>
      <c r="R3626" s="3" t="s">
        <v>8351</v>
      </c>
      <c r="S3626" s="23">
        <f t="shared" si="338"/>
        <v>42545.774189814809</v>
      </c>
      <c r="T3626" s="23">
        <f t="shared" si="339"/>
        <v>42605.774189814809</v>
      </c>
      <c r="U3626" s="3">
        <f t="shared" si="340"/>
        <v>2016</v>
      </c>
      <c r="V3626" s="25">
        <f t="shared" si="341"/>
        <v>42545.774189814809</v>
      </c>
    </row>
    <row r="3627" spans="1:22" ht="64" x14ac:dyDescent="0.2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3">
        <f t="shared" si="336"/>
        <v>102.67</v>
      </c>
      <c r="P3627" s="3">
        <f t="shared" si="337"/>
        <v>39.49</v>
      </c>
      <c r="Q3627" s="3" t="s">
        <v>8350</v>
      </c>
      <c r="R3627" s="3" t="s">
        <v>8351</v>
      </c>
      <c r="S3627" s="23">
        <f t="shared" si="338"/>
        <v>42157.652511574073</v>
      </c>
      <c r="T3627" s="23">
        <f t="shared" si="339"/>
        <v>42187.652511574073</v>
      </c>
      <c r="U3627" s="3">
        <f t="shared" si="340"/>
        <v>2015</v>
      </c>
      <c r="V3627" s="25">
        <f t="shared" si="341"/>
        <v>42157.652511574073</v>
      </c>
    </row>
    <row r="3628" spans="1:22" ht="48" x14ac:dyDescent="0.2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3">
        <f t="shared" si="336"/>
        <v>101.83</v>
      </c>
      <c r="P3628" s="3">
        <f t="shared" si="337"/>
        <v>84.85</v>
      </c>
      <c r="Q3628" s="3" t="s">
        <v>8350</v>
      </c>
      <c r="R3628" s="3" t="s">
        <v>8351</v>
      </c>
      <c r="S3628" s="23">
        <f t="shared" si="338"/>
        <v>41846.667326388888</v>
      </c>
      <c r="T3628" s="23">
        <f t="shared" si="339"/>
        <v>41867.667326388888</v>
      </c>
      <c r="U3628" s="3">
        <f t="shared" si="340"/>
        <v>2014</v>
      </c>
      <c r="V3628" s="25">
        <f t="shared" si="341"/>
        <v>41846.667326388888</v>
      </c>
    </row>
    <row r="3629" spans="1:22" ht="48" x14ac:dyDescent="0.2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3">
        <f t="shared" si="336"/>
        <v>100</v>
      </c>
      <c r="P3629" s="3">
        <f t="shared" si="337"/>
        <v>68.97</v>
      </c>
      <c r="Q3629" s="3" t="s">
        <v>8350</v>
      </c>
      <c r="R3629" s="3" t="s">
        <v>8351</v>
      </c>
      <c r="S3629" s="23">
        <f t="shared" si="338"/>
        <v>42460.741747685184</v>
      </c>
      <c r="T3629" s="23">
        <f t="shared" si="339"/>
        <v>42511.165972222225</v>
      </c>
      <c r="U3629" s="3">
        <f t="shared" si="340"/>
        <v>2016</v>
      </c>
      <c r="V3629" s="25">
        <f t="shared" si="341"/>
        <v>42460.741747685184</v>
      </c>
    </row>
    <row r="3630" spans="1:22" ht="64" x14ac:dyDescent="0.2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3">
        <f t="shared" si="336"/>
        <v>0</v>
      </c>
      <c r="P3630" s="3" t="e">
        <f t="shared" si="337"/>
        <v>#DIV/0!</v>
      </c>
      <c r="Q3630" s="3" t="s">
        <v>8350</v>
      </c>
      <c r="R3630" s="3" t="s">
        <v>8351</v>
      </c>
      <c r="S3630" s="23">
        <f t="shared" si="338"/>
        <v>42291.833287037036</v>
      </c>
      <c r="T3630" s="23">
        <f t="shared" si="339"/>
        <v>42351.874953703707</v>
      </c>
      <c r="U3630" s="3">
        <f t="shared" si="340"/>
        <v>2015</v>
      </c>
      <c r="V3630" s="25">
        <f t="shared" si="341"/>
        <v>42291.833287037036</v>
      </c>
    </row>
    <row r="3631" spans="1:22" ht="64" x14ac:dyDescent="0.2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3">
        <f t="shared" si="336"/>
        <v>0</v>
      </c>
      <c r="P3631" s="3">
        <f t="shared" si="337"/>
        <v>1</v>
      </c>
      <c r="Q3631" s="3" t="s">
        <v>8350</v>
      </c>
      <c r="R3631" s="3" t="s">
        <v>8392</v>
      </c>
      <c r="S3631" s="23">
        <f t="shared" si="338"/>
        <v>42437.094490740739</v>
      </c>
      <c r="T3631" s="23">
        <f t="shared" si="339"/>
        <v>42495.708333333328</v>
      </c>
      <c r="U3631" s="3">
        <f t="shared" si="340"/>
        <v>2016</v>
      </c>
      <c r="V3631" s="25">
        <f t="shared" si="341"/>
        <v>42437.094490740739</v>
      </c>
    </row>
    <row r="3632" spans="1:22" ht="48" x14ac:dyDescent="0.2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3">
        <f t="shared" si="336"/>
        <v>0.03</v>
      </c>
      <c r="P3632" s="3">
        <f t="shared" si="337"/>
        <v>1</v>
      </c>
      <c r="Q3632" s="3" t="s">
        <v>8350</v>
      </c>
      <c r="R3632" s="3" t="s">
        <v>8392</v>
      </c>
      <c r="S3632" s="23">
        <f t="shared" si="338"/>
        <v>41942.84710648148</v>
      </c>
      <c r="T3632" s="23">
        <f t="shared" si="339"/>
        <v>41972.888773148152</v>
      </c>
      <c r="U3632" s="3">
        <f t="shared" si="340"/>
        <v>2014</v>
      </c>
      <c r="V3632" s="25">
        <f t="shared" si="341"/>
        <v>41942.84710648148</v>
      </c>
    </row>
    <row r="3633" spans="1:22" ht="64" x14ac:dyDescent="0.2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3">
        <f t="shared" si="336"/>
        <v>51.02</v>
      </c>
      <c r="P3633" s="3">
        <f t="shared" si="337"/>
        <v>147.88</v>
      </c>
      <c r="Q3633" s="3" t="s">
        <v>8350</v>
      </c>
      <c r="R3633" s="3" t="s">
        <v>8392</v>
      </c>
      <c r="S3633" s="23">
        <f t="shared" si="338"/>
        <v>41880.753437499996</v>
      </c>
      <c r="T3633" s="23">
        <f t="shared" si="339"/>
        <v>41905.165972222225</v>
      </c>
      <c r="U3633" s="3">
        <f t="shared" si="340"/>
        <v>2014</v>
      </c>
      <c r="V3633" s="25">
        <f t="shared" si="341"/>
        <v>41880.753437499996</v>
      </c>
    </row>
    <row r="3634" spans="1:22" ht="48" x14ac:dyDescent="0.2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3">
        <f t="shared" si="336"/>
        <v>20</v>
      </c>
      <c r="P3634" s="3">
        <f t="shared" si="337"/>
        <v>100</v>
      </c>
      <c r="Q3634" s="3" t="s">
        <v>8350</v>
      </c>
      <c r="R3634" s="3" t="s">
        <v>8392</v>
      </c>
      <c r="S3634" s="23">
        <f t="shared" si="338"/>
        <v>41946.936909722222</v>
      </c>
      <c r="T3634" s="23">
        <f t="shared" si="339"/>
        <v>41966.936909722222</v>
      </c>
      <c r="U3634" s="3">
        <f t="shared" si="340"/>
        <v>2014</v>
      </c>
      <c r="V3634" s="25">
        <f t="shared" si="341"/>
        <v>41946.936909722222</v>
      </c>
    </row>
    <row r="3635" spans="1:22" ht="48" x14ac:dyDescent="0.2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3">
        <f t="shared" si="336"/>
        <v>35.24</v>
      </c>
      <c r="P3635" s="3">
        <f t="shared" si="337"/>
        <v>56.84</v>
      </c>
      <c r="Q3635" s="3" t="s">
        <v>8350</v>
      </c>
      <c r="R3635" s="3" t="s">
        <v>8392</v>
      </c>
      <c r="S3635" s="23">
        <f t="shared" si="338"/>
        <v>42649.623460648145</v>
      </c>
      <c r="T3635" s="23">
        <f t="shared" si="339"/>
        <v>42693.041666666672</v>
      </c>
      <c r="U3635" s="3">
        <f t="shared" si="340"/>
        <v>2016</v>
      </c>
      <c r="V3635" s="25">
        <f t="shared" si="341"/>
        <v>42649.623460648145</v>
      </c>
    </row>
    <row r="3636" spans="1:22" ht="48" x14ac:dyDescent="0.2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3">
        <f t="shared" si="336"/>
        <v>4.25</v>
      </c>
      <c r="P3636" s="3">
        <f t="shared" si="337"/>
        <v>176.94</v>
      </c>
      <c r="Q3636" s="3" t="s">
        <v>8350</v>
      </c>
      <c r="R3636" s="3" t="s">
        <v>8392</v>
      </c>
      <c r="S3636" s="23">
        <f t="shared" si="338"/>
        <v>42701.166365740741</v>
      </c>
      <c r="T3636" s="23">
        <f t="shared" si="339"/>
        <v>42749.165972222225</v>
      </c>
      <c r="U3636" s="3">
        <f t="shared" si="340"/>
        <v>2016</v>
      </c>
      <c r="V3636" s="25">
        <f t="shared" si="341"/>
        <v>42701.166365740741</v>
      </c>
    </row>
    <row r="3637" spans="1:22" ht="32" x14ac:dyDescent="0.2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3">
        <f t="shared" si="336"/>
        <v>36.46</v>
      </c>
      <c r="P3637" s="3">
        <f t="shared" si="337"/>
        <v>127.6</v>
      </c>
      <c r="Q3637" s="3" t="s">
        <v>8350</v>
      </c>
      <c r="R3637" s="3" t="s">
        <v>8392</v>
      </c>
      <c r="S3637" s="23">
        <f t="shared" si="338"/>
        <v>42450.88282407407</v>
      </c>
      <c r="T3637" s="23">
        <f t="shared" si="339"/>
        <v>42480.88282407407</v>
      </c>
      <c r="U3637" s="3">
        <f t="shared" si="340"/>
        <v>2016</v>
      </c>
      <c r="V3637" s="25">
        <f t="shared" si="341"/>
        <v>42450.88282407407</v>
      </c>
    </row>
    <row r="3638" spans="1:22" ht="48" x14ac:dyDescent="0.2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3">
        <f t="shared" si="336"/>
        <v>0</v>
      </c>
      <c r="P3638" s="3" t="e">
        <f t="shared" si="337"/>
        <v>#DIV/0!</v>
      </c>
      <c r="Q3638" s="3" t="s">
        <v>8350</v>
      </c>
      <c r="R3638" s="3" t="s">
        <v>8392</v>
      </c>
      <c r="S3638" s="23">
        <f t="shared" si="338"/>
        <v>42226.694780092599</v>
      </c>
      <c r="T3638" s="23">
        <f t="shared" si="339"/>
        <v>42261.694780092599</v>
      </c>
      <c r="U3638" s="3">
        <f t="shared" si="340"/>
        <v>2015</v>
      </c>
      <c r="V3638" s="25">
        <f t="shared" si="341"/>
        <v>42226.694780092599</v>
      </c>
    </row>
    <row r="3639" spans="1:22" ht="64" x14ac:dyDescent="0.2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3">
        <f t="shared" si="336"/>
        <v>30.87</v>
      </c>
      <c r="P3639" s="3">
        <f t="shared" si="337"/>
        <v>66.14</v>
      </c>
      <c r="Q3639" s="3" t="s">
        <v>8350</v>
      </c>
      <c r="R3639" s="3" t="s">
        <v>8392</v>
      </c>
      <c r="S3639" s="23">
        <f t="shared" si="338"/>
        <v>41975.700636574074</v>
      </c>
      <c r="T3639" s="23">
        <f t="shared" si="339"/>
        <v>42005.700636574074</v>
      </c>
      <c r="U3639" s="3">
        <f t="shared" si="340"/>
        <v>2014</v>
      </c>
      <c r="V3639" s="25">
        <f t="shared" si="341"/>
        <v>41975.700636574074</v>
      </c>
    </row>
    <row r="3640" spans="1:22" ht="32" x14ac:dyDescent="0.2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3">
        <f t="shared" si="336"/>
        <v>6.55</v>
      </c>
      <c r="P3640" s="3">
        <f t="shared" si="337"/>
        <v>108</v>
      </c>
      <c r="Q3640" s="3" t="s">
        <v>8350</v>
      </c>
      <c r="R3640" s="3" t="s">
        <v>8392</v>
      </c>
      <c r="S3640" s="23">
        <f t="shared" si="338"/>
        <v>42053.672824074078</v>
      </c>
      <c r="T3640" s="23">
        <f t="shared" si="339"/>
        <v>42113.631157407406</v>
      </c>
      <c r="U3640" s="3">
        <f t="shared" si="340"/>
        <v>2015</v>
      </c>
      <c r="V3640" s="25">
        <f t="shared" si="341"/>
        <v>42053.672824074078</v>
      </c>
    </row>
    <row r="3641" spans="1:22" ht="64" x14ac:dyDescent="0.2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3">
        <f t="shared" si="336"/>
        <v>0</v>
      </c>
      <c r="P3641" s="3">
        <f t="shared" si="337"/>
        <v>1</v>
      </c>
      <c r="Q3641" s="3" t="s">
        <v>8350</v>
      </c>
      <c r="R3641" s="3" t="s">
        <v>8392</v>
      </c>
      <c r="S3641" s="23">
        <f t="shared" si="338"/>
        <v>42590.677152777775</v>
      </c>
      <c r="T3641" s="23">
        <f t="shared" si="339"/>
        <v>42650.632638888885</v>
      </c>
      <c r="U3641" s="3">
        <f t="shared" si="340"/>
        <v>2016</v>
      </c>
      <c r="V3641" s="25">
        <f t="shared" si="341"/>
        <v>42590.677152777775</v>
      </c>
    </row>
    <row r="3642" spans="1:22" ht="80" x14ac:dyDescent="0.2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3">
        <f t="shared" si="336"/>
        <v>5.5</v>
      </c>
      <c r="P3642" s="3">
        <f t="shared" si="337"/>
        <v>18.329999999999998</v>
      </c>
      <c r="Q3642" s="3" t="s">
        <v>8350</v>
      </c>
      <c r="R3642" s="3" t="s">
        <v>8392</v>
      </c>
      <c r="S3642" s="23">
        <f t="shared" si="338"/>
        <v>42104.781597222223</v>
      </c>
      <c r="T3642" s="23">
        <f t="shared" si="339"/>
        <v>42134.781597222223</v>
      </c>
      <c r="U3642" s="3">
        <f t="shared" si="340"/>
        <v>2015</v>
      </c>
      <c r="V3642" s="25">
        <f t="shared" si="341"/>
        <v>42104.781597222223</v>
      </c>
    </row>
    <row r="3643" spans="1:22" ht="48" x14ac:dyDescent="0.2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3">
        <f t="shared" si="336"/>
        <v>0</v>
      </c>
      <c r="P3643" s="3" t="e">
        <f t="shared" si="337"/>
        <v>#DIV/0!</v>
      </c>
      <c r="Q3643" s="3" t="s">
        <v>8350</v>
      </c>
      <c r="R3643" s="3" t="s">
        <v>8392</v>
      </c>
      <c r="S3643" s="23">
        <f t="shared" si="338"/>
        <v>41899.627071759263</v>
      </c>
      <c r="T3643" s="23">
        <f t="shared" si="339"/>
        <v>41917.208333333336</v>
      </c>
      <c r="U3643" s="3">
        <f t="shared" si="340"/>
        <v>2014</v>
      </c>
      <c r="V3643" s="25">
        <f t="shared" si="341"/>
        <v>41899.627071759263</v>
      </c>
    </row>
    <row r="3644" spans="1:22" ht="64" x14ac:dyDescent="0.2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3">
        <f t="shared" si="336"/>
        <v>2.14</v>
      </c>
      <c r="P3644" s="3">
        <f t="shared" si="337"/>
        <v>7.5</v>
      </c>
      <c r="Q3644" s="3" t="s">
        <v>8350</v>
      </c>
      <c r="R3644" s="3" t="s">
        <v>8392</v>
      </c>
      <c r="S3644" s="23">
        <f t="shared" si="338"/>
        <v>42297.816284722227</v>
      </c>
      <c r="T3644" s="23">
        <f t="shared" si="339"/>
        <v>42338.708333333328</v>
      </c>
      <c r="U3644" s="3">
        <f t="shared" si="340"/>
        <v>2015</v>
      </c>
      <c r="V3644" s="25">
        <f t="shared" si="341"/>
        <v>42297.816284722227</v>
      </c>
    </row>
    <row r="3645" spans="1:22" ht="48" x14ac:dyDescent="0.2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3">
        <f t="shared" si="336"/>
        <v>0</v>
      </c>
      <c r="P3645" s="3" t="e">
        <f t="shared" si="337"/>
        <v>#DIV/0!</v>
      </c>
      <c r="Q3645" s="3" t="s">
        <v>8350</v>
      </c>
      <c r="R3645" s="3" t="s">
        <v>8392</v>
      </c>
      <c r="S3645" s="23">
        <f t="shared" si="338"/>
        <v>42285.143969907411</v>
      </c>
      <c r="T3645" s="23">
        <f t="shared" si="339"/>
        <v>42325.185636574075</v>
      </c>
      <c r="U3645" s="3">
        <f t="shared" si="340"/>
        <v>2015</v>
      </c>
      <c r="V3645" s="25">
        <f t="shared" si="341"/>
        <v>42285.143969907411</v>
      </c>
    </row>
    <row r="3646" spans="1:22" ht="48" x14ac:dyDescent="0.2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3">
        <f t="shared" si="336"/>
        <v>16.420000000000002</v>
      </c>
      <c r="P3646" s="3">
        <f t="shared" si="337"/>
        <v>68.42</v>
      </c>
      <c r="Q3646" s="3" t="s">
        <v>8350</v>
      </c>
      <c r="R3646" s="3" t="s">
        <v>8392</v>
      </c>
      <c r="S3646" s="23">
        <f t="shared" si="338"/>
        <v>42409.241747685184</v>
      </c>
      <c r="T3646" s="23">
        <f t="shared" si="339"/>
        <v>42437.207638888889</v>
      </c>
      <c r="U3646" s="3">
        <f t="shared" si="340"/>
        <v>2016</v>
      </c>
      <c r="V3646" s="25">
        <f t="shared" si="341"/>
        <v>42409.241747685184</v>
      </c>
    </row>
    <row r="3647" spans="1:22" ht="48" x14ac:dyDescent="0.2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3">
        <f t="shared" si="336"/>
        <v>0.1</v>
      </c>
      <c r="P3647" s="3">
        <f t="shared" si="337"/>
        <v>1</v>
      </c>
      <c r="Q3647" s="3" t="s">
        <v>8350</v>
      </c>
      <c r="R3647" s="3" t="s">
        <v>8392</v>
      </c>
      <c r="S3647" s="23">
        <f t="shared" si="338"/>
        <v>42665.970347222217</v>
      </c>
      <c r="T3647" s="23">
        <f t="shared" si="339"/>
        <v>42696.012013888889</v>
      </c>
      <c r="U3647" s="3">
        <f t="shared" si="340"/>
        <v>2016</v>
      </c>
      <c r="V3647" s="25">
        <f t="shared" si="341"/>
        <v>42665.970347222217</v>
      </c>
    </row>
    <row r="3648" spans="1:22" ht="48" x14ac:dyDescent="0.2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3">
        <f t="shared" si="336"/>
        <v>4.8099999999999996</v>
      </c>
      <c r="P3648" s="3">
        <f t="shared" si="337"/>
        <v>60.13</v>
      </c>
      <c r="Q3648" s="3" t="s">
        <v>8350</v>
      </c>
      <c r="R3648" s="3" t="s">
        <v>8392</v>
      </c>
      <c r="S3648" s="23">
        <f t="shared" si="338"/>
        <v>42140.421319444446</v>
      </c>
      <c r="T3648" s="23">
        <f t="shared" si="339"/>
        <v>42171.979166666672</v>
      </c>
      <c r="U3648" s="3">
        <f t="shared" si="340"/>
        <v>2015</v>
      </c>
      <c r="V3648" s="25">
        <f t="shared" si="341"/>
        <v>42140.421319444446</v>
      </c>
    </row>
    <row r="3649" spans="1:22" ht="48" x14ac:dyDescent="0.2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3">
        <f t="shared" si="336"/>
        <v>6</v>
      </c>
      <c r="P3649" s="3">
        <f t="shared" si="337"/>
        <v>15</v>
      </c>
      <c r="Q3649" s="3" t="s">
        <v>8350</v>
      </c>
      <c r="R3649" s="3" t="s">
        <v>8392</v>
      </c>
      <c r="S3649" s="23">
        <f t="shared" si="338"/>
        <v>42598.749155092592</v>
      </c>
      <c r="T3649" s="23">
        <f t="shared" si="339"/>
        <v>42643.749155092592</v>
      </c>
      <c r="U3649" s="3">
        <f t="shared" si="340"/>
        <v>2016</v>
      </c>
      <c r="V3649" s="25">
        <f t="shared" si="341"/>
        <v>42598.749155092592</v>
      </c>
    </row>
    <row r="3650" spans="1:22" ht="32" x14ac:dyDescent="0.2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3">
        <f t="shared" si="336"/>
        <v>100.38</v>
      </c>
      <c r="P3650" s="3">
        <f t="shared" si="337"/>
        <v>550.04</v>
      </c>
      <c r="Q3650" s="3" t="s">
        <v>8350</v>
      </c>
      <c r="R3650" s="3" t="s">
        <v>8392</v>
      </c>
      <c r="S3650" s="23">
        <f t="shared" si="338"/>
        <v>41887.292187500003</v>
      </c>
      <c r="T3650" s="23">
        <f t="shared" si="339"/>
        <v>41917.292187500003</v>
      </c>
      <c r="U3650" s="3">
        <f t="shared" si="340"/>
        <v>2014</v>
      </c>
      <c r="V3650" s="25">
        <f t="shared" si="341"/>
        <v>41887.292187500003</v>
      </c>
    </row>
    <row r="3651" spans="1:22" ht="48" x14ac:dyDescent="0.2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3">
        <f t="shared" ref="O3651:O3714" si="342">ROUND((E3651/D3651)*100,2)</f>
        <v>104</v>
      </c>
      <c r="P3651" s="3">
        <f t="shared" ref="P3651:P3714" si="343">ROUND(E3651/L3651,2)</f>
        <v>97.5</v>
      </c>
      <c r="Q3651" s="3" t="s">
        <v>8350</v>
      </c>
      <c r="R3651" s="3" t="s">
        <v>8351</v>
      </c>
      <c r="S3651" s="23">
        <f t="shared" ref="S3651:S3714" si="344">(((J3651/60)/60)/24)+DATE(1970,1,1)</f>
        <v>41780.712893518517</v>
      </c>
      <c r="T3651" s="23">
        <f t="shared" ref="T3651:T3714" si="345">(((I3651/60)/60)/24)+DATE(1970,1,1)</f>
        <v>41806.712893518517</v>
      </c>
      <c r="U3651" s="3">
        <f t="shared" ref="U3651:U3714" si="346">YEAR(S3651)</f>
        <v>2014</v>
      </c>
      <c r="V3651" s="25">
        <f t="shared" ref="V3651:V3714" si="347">S3651</f>
        <v>41780.712893518517</v>
      </c>
    </row>
    <row r="3652" spans="1:22" ht="48" x14ac:dyDescent="0.2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3">
        <f t="shared" si="342"/>
        <v>100</v>
      </c>
      <c r="P3652" s="3">
        <f t="shared" si="343"/>
        <v>29.41</v>
      </c>
      <c r="Q3652" s="3" t="s">
        <v>8350</v>
      </c>
      <c r="R3652" s="3" t="s">
        <v>8351</v>
      </c>
      <c r="S3652" s="23">
        <f t="shared" si="344"/>
        <v>42381.478981481487</v>
      </c>
      <c r="T3652" s="23">
        <f t="shared" si="345"/>
        <v>42402.478981481487</v>
      </c>
      <c r="U3652" s="3">
        <f t="shared" si="346"/>
        <v>2016</v>
      </c>
      <c r="V3652" s="25">
        <f t="shared" si="347"/>
        <v>42381.478981481487</v>
      </c>
    </row>
    <row r="3653" spans="1:22" ht="48" x14ac:dyDescent="0.2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3">
        <f t="shared" si="342"/>
        <v>104</v>
      </c>
      <c r="P3653" s="3">
        <f t="shared" si="343"/>
        <v>57.78</v>
      </c>
      <c r="Q3653" s="3" t="s">
        <v>8350</v>
      </c>
      <c r="R3653" s="3" t="s">
        <v>8351</v>
      </c>
      <c r="S3653" s="23">
        <f t="shared" si="344"/>
        <v>41828.646319444444</v>
      </c>
      <c r="T3653" s="23">
        <f t="shared" si="345"/>
        <v>41861.665972222225</v>
      </c>
      <c r="U3653" s="3">
        <f t="shared" si="346"/>
        <v>2014</v>
      </c>
      <c r="V3653" s="25">
        <f t="shared" si="347"/>
        <v>41828.646319444444</v>
      </c>
    </row>
    <row r="3654" spans="1:22" ht="48" x14ac:dyDescent="0.2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3">
        <f t="shared" si="342"/>
        <v>250.67</v>
      </c>
      <c r="P3654" s="3">
        <f t="shared" si="343"/>
        <v>44.24</v>
      </c>
      <c r="Q3654" s="3" t="s">
        <v>8350</v>
      </c>
      <c r="R3654" s="3" t="s">
        <v>8351</v>
      </c>
      <c r="S3654" s="23">
        <f t="shared" si="344"/>
        <v>42596.644699074073</v>
      </c>
      <c r="T3654" s="23">
        <f t="shared" si="345"/>
        <v>42607.165972222225</v>
      </c>
      <c r="U3654" s="3">
        <f t="shared" si="346"/>
        <v>2016</v>
      </c>
      <c r="V3654" s="25">
        <f t="shared" si="347"/>
        <v>42596.644699074073</v>
      </c>
    </row>
    <row r="3655" spans="1:22" ht="64" x14ac:dyDescent="0.2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3">
        <f t="shared" si="342"/>
        <v>100.5</v>
      </c>
      <c r="P3655" s="3">
        <f t="shared" si="343"/>
        <v>60.91</v>
      </c>
      <c r="Q3655" s="3" t="s">
        <v>8350</v>
      </c>
      <c r="R3655" s="3" t="s">
        <v>8351</v>
      </c>
      <c r="S3655" s="23">
        <f t="shared" si="344"/>
        <v>42191.363506944443</v>
      </c>
      <c r="T3655" s="23">
        <f t="shared" si="345"/>
        <v>42221.363506944443</v>
      </c>
      <c r="U3655" s="3">
        <f t="shared" si="346"/>
        <v>2015</v>
      </c>
      <c r="V3655" s="25">
        <f t="shared" si="347"/>
        <v>42191.363506944443</v>
      </c>
    </row>
    <row r="3656" spans="1:22" ht="64" x14ac:dyDescent="0.2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3">
        <f t="shared" si="342"/>
        <v>174.4</v>
      </c>
      <c r="P3656" s="3">
        <f t="shared" si="343"/>
        <v>68.84</v>
      </c>
      <c r="Q3656" s="3" t="s">
        <v>8350</v>
      </c>
      <c r="R3656" s="3" t="s">
        <v>8351</v>
      </c>
      <c r="S3656" s="23">
        <f t="shared" si="344"/>
        <v>42440.416504629626</v>
      </c>
      <c r="T3656" s="23">
        <f t="shared" si="345"/>
        <v>42463.708333333328</v>
      </c>
      <c r="U3656" s="3">
        <f t="shared" si="346"/>
        <v>2016</v>
      </c>
      <c r="V3656" s="25">
        <f t="shared" si="347"/>
        <v>42440.416504629626</v>
      </c>
    </row>
    <row r="3657" spans="1:22" ht="64" x14ac:dyDescent="0.2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3">
        <f t="shared" si="342"/>
        <v>116.26</v>
      </c>
      <c r="P3657" s="3">
        <f t="shared" si="343"/>
        <v>73.58</v>
      </c>
      <c r="Q3657" s="3" t="s">
        <v>8350</v>
      </c>
      <c r="R3657" s="3" t="s">
        <v>8351</v>
      </c>
      <c r="S3657" s="23">
        <f t="shared" si="344"/>
        <v>42173.803217592591</v>
      </c>
      <c r="T3657" s="23">
        <f t="shared" si="345"/>
        <v>42203.290972222225</v>
      </c>
      <c r="U3657" s="3">
        <f t="shared" si="346"/>
        <v>2015</v>
      </c>
      <c r="V3657" s="25">
        <f t="shared" si="347"/>
        <v>42173.803217592591</v>
      </c>
    </row>
    <row r="3658" spans="1:22" ht="48" x14ac:dyDescent="0.2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3">
        <f t="shared" si="342"/>
        <v>105.82</v>
      </c>
      <c r="P3658" s="3">
        <f t="shared" si="343"/>
        <v>115.02</v>
      </c>
      <c r="Q3658" s="3" t="s">
        <v>8350</v>
      </c>
      <c r="R3658" s="3" t="s">
        <v>8351</v>
      </c>
      <c r="S3658" s="23">
        <f t="shared" si="344"/>
        <v>42737.910138888896</v>
      </c>
      <c r="T3658" s="23">
        <f t="shared" si="345"/>
        <v>42767.957638888889</v>
      </c>
      <c r="U3658" s="3">
        <f t="shared" si="346"/>
        <v>2017</v>
      </c>
      <c r="V3658" s="25">
        <f t="shared" si="347"/>
        <v>42737.910138888896</v>
      </c>
    </row>
    <row r="3659" spans="1:22" ht="64" x14ac:dyDescent="0.2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3">
        <f t="shared" si="342"/>
        <v>110.75</v>
      </c>
      <c r="P3659" s="3">
        <f t="shared" si="343"/>
        <v>110.75</v>
      </c>
      <c r="Q3659" s="3" t="s">
        <v>8350</v>
      </c>
      <c r="R3659" s="3" t="s">
        <v>8351</v>
      </c>
      <c r="S3659" s="23">
        <f t="shared" si="344"/>
        <v>42499.629849537043</v>
      </c>
      <c r="T3659" s="23">
        <f t="shared" si="345"/>
        <v>42522.904166666667</v>
      </c>
      <c r="U3659" s="3">
        <f t="shared" si="346"/>
        <v>2016</v>
      </c>
      <c r="V3659" s="25">
        <f t="shared" si="347"/>
        <v>42499.629849537043</v>
      </c>
    </row>
    <row r="3660" spans="1:22" ht="32" x14ac:dyDescent="0.2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3">
        <f t="shared" si="342"/>
        <v>100.67</v>
      </c>
      <c r="P3660" s="3">
        <f t="shared" si="343"/>
        <v>75.5</v>
      </c>
      <c r="Q3660" s="3" t="s">
        <v>8350</v>
      </c>
      <c r="R3660" s="3" t="s">
        <v>8351</v>
      </c>
      <c r="S3660" s="23">
        <f t="shared" si="344"/>
        <v>41775.858564814815</v>
      </c>
      <c r="T3660" s="23">
        <f t="shared" si="345"/>
        <v>41822.165972222225</v>
      </c>
      <c r="U3660" s="3">
        <f t="shared" si="346"/>
        <v>2014</v>
      </c>
      <c r="V3660" s="25">
        <f t="shared" si="347"/>
        <v>41775.858564814815</v>
      </c>
    </row>
    <row r="3661" spans="1:22" ht="48" x14ac:dyDescent="0.2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3">
        <f t="shared" si="342"/>
        <v>102.03</v>
      </c>
      <c r="P3661" s="3">
        <f t="shared" si="343"/>
        <v>235.46</v>
      </c>
      <c r="Q3661" s="3" t="s">
        <v>8350</v>
      </c>
      <c r="R3661" s="3" t="s">
        <v>8351</v>
      </c>
      <c r="S3661" s="23">
        <f t="shared" si="344"/>
        <v>42055.277199074073</v>
      </c>
      <c r="T3661" s="23">
        <f t="shared" si="345"/>
        <v>42082.610416666663</v>
      </c>
      <c r="U3661" s="3">
        <f t="shared" si="346"/>
        <v>2015</v>
      </c>
      <c r="V3661" s="25">
        <f t="shared" si="347"/>
        <v>42055.277199074073</v>
      </c>
    </row>
    <row r="3662" spans="1:22" ht="64" x14ac:dyDescent="0.2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3">
        <f t="shared" si="342"/>
        <v>100</v>
      </c>
      <c r="P3662" s="3">
        <f t="shared" si="343"/>
        <v>11.36</v>
      </c>
      <c r="Q3662" s="3" t="s">
        <v>8350</v>
      </c>
      <c r="R3662" s="3" t="s">
        <v>8351</v>
      </c>
      <c r="S3662" s="23">
        <f t="shared" si="344"/>
        <v>41971.881076388891</v>
      </c>
      <c r="T3662" s="23">
        <f t="shared" si="345"/>
        <v>41996.881076388891</v>
      </c>
      <c r="U3662" s="3">
        <f t="shared" si="346"/>
        <v>2014</v>
      </c>
      <c r="V3662" s="25">
        <f t="shared" si="347"/>
        <v>41971.881076388891</v>
      </c>
    </row>
    <row r="3663" spans="1:22" ht="48" x14ac:dyDescent="0.2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3">
        <f t="shared" si="342"/>
        <v>111</v>
      </c>
      <c r="P3663" s="3">
        <f t="shared" si="343"/>
        <v>92.5</v>
      </c>
      <c r="Q3663" s="3" t="s">
        <v>8350</v>
      </c>
      <c r="R3663" s="3" t="s">
        <v>8351</v>
      </c>
      <c r="S3663" s="23">
        <f t="shared" si="344"/>
        <v>42447.896666666667</v>
      </c>
      <c r="T3663" s="23">
        <f t="shared" si="345"/>
        <v>42470.166666666672</v>
      </c>
      <c r="U3663" s="3">
        <f t="shared" si="346"/>
        <v>2016</v>
      </c>
      <c r="V3663" s="25">
        <f t="shared" si="347"/>
        <v>42447.896666666667</v>
      </c>
    </row>
    <row r="3664" spans="1:22" ht="64" x14ac:dyDescent="0.2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3">
        <f t="shared" si="342"/>
        <v>101.43</v>
      </c>
      <c r="P3664" s="3">
        <f t="shared" si="343"/>
        <v>202.85</v>
      </c>
      <c r="Q3664" s="3" t="s">
        <v>8350</v>
      </c>
      <c r="R3664" s="3" t="s">
        <v>8351</v>
      </c>
      <c r="S3664" s="23">
        <f t="shared" si="344"/>
        <v>42064.220069444447</v>
      </c>
      <c r="T3664" s="23">
        <f t="shared" si="345"/>
        <v>42094.178402777776</v>
      </c>
      <c r="U3664" s="3">
        <f t="shared" si="346"/>
        <v>2015</v>
      </c>
      <c r="V3664" s="25">
        <f t="shared" si="347"/>
        <v>42064.220069444447</v>
      </c>
    </row>
    <row r="3665" spans="1:22" ht="48" x14ac:dyDescent="0.2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3">
        <f t="shared" si="342"/>
        <v>104</v>
      </c>
      <c r="P3665" s="3">
        <f t="shared" si="343"/>
        <v>26</v>
      </c>
      <c r="Q3665" s="3" t="s">
        <v>8350</v>
      </c>
      <c r="R3665" s="3" t="s">
        <v>8351</v>
      </c>
      <c r="S3665" s="23">
        <f t="shared" si="344"/>
        <v>42665.451736111107</v>
      </c>
      <c r="T3665" s="23">
        <f t="shared" si="345"/>
        <v>42725.493402777778</v>
      </c>
      <c r="U3665" s="3">
        <f t="shared" si="346"/>
        <v>2016</v>
      </c>
      <c r="V3665" s="25">
        <f t="shared" si="347"/>
        <v>42665.451736111107</v>
      </c>
    </row>
    <row r="3666" spans="1:22" ht="48" x14ac:dyDescent="0.2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3">
        <f t="shared" si="342"/>
        <v>109.38</v>
      </c>
      <c r="P3666" s="3">
        <f t="shared" si="343"/>
        <v>46.05</v>
      </c>
      <c r="Q3666" s="3" t="s">
        <v>8350</v>
      </c>
      <c r="R3666" s="3" t="s">
        <v>8351</v>
      </c>
      <c r="S3666" s="23">
        <f t="shared" si="344"/>
        <v>42523.248715277776</v>
      </c>
      <c r="T3666" s="23">
        <f t="shared" si="345"/>
        <v>42537.248715277776</v>
      </c>
      <c r="U3666" s="3">
        <f t="shared" si="346"/>
        <v>2016</v>
      </c>
      <c r="V3666" s="25">
        <f t="shared" si="347"/>
        <v>42523.248715277776</v>
      </c>
    </row>
    <row r="3667" spans="1:22" ht="48" x14ac:dyDescent="0.2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3">
        <f t="shared" si="342"/>
        <v>115.16</v>
      </c>
      <c r="P3667" s="3">
        <f t="shared" si="343"/>
        <v>51</v>
      </c>
      <c r="Q3667" s="3" t="s">
        <v>8350</v>
      </c>
      <c r="R3667" s="3" t="s">
        <v>8351</v>
      </c>
      <c r="S3667" s="23">
        <f t="shared" si="344"/>
        <v>42294.808124999996</v>
      </c>
      <c r="T3667" s="23">
        <f t="shared" si="345"/>
        <v>42305.829166666663</v>
      </c>
      <c r="U3667" s="3">
        <f t="shared" si="346"/>
        <v>2015</v>
      </c>
      <c r="V3667" s="25">
        <f t="shared" si="347"/>
        <v>42294.808124999996</v>
      </c>
    </row>
    <row r="3668" spans="1:22" ht="32" x14ac:dyDescent="0.2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3">
        <f t="shared" si="342"/>
        <v>100</v>
      </c>
      <c r="P3668" s="3">
        <f t="shared" si="343"/>
        <v>31.58</v>
      </c>
      <c r="Q3668" s="3" t="s">
        <v>8350</v>
      </c>
      <c r="R3668" s="3" t="s">
        <v>8351</v>
      </c>
      <c r="S3668" s="23">
        <f t="shared" si="344"/>
        <v>41822.90488425926</v>
      </c>
      <c r="T3668" s="23">
        <f t="shared" si="345"/>
        <v>41844.291666666664</v>
      </c>
      <c r="U3668" s="3">
        <f t="shared" si="346"/>
        <v>2014</v>
      </c>
      <c r="V3668" s="25">
        <f t="shared" si="347"/>
        <v>41822.90488425926</v>
      </c>
    </row>
    <row r="3669" spans="1:22" ht="48" x14ac:dyDescent="0.2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3">
        <f t="shared" si="342"/>
        <v>103.17</v>
      </c>
      <c r="P3669" s="3">
        <f t="shared" si="343"/>
        <v>53.36</v>
      </c>
      <c r="Q3669" s="3" t="s">
        <v>8350</v>
      </c>
      <c r="R3669" s="3" t="s">
        <v>8351</v>
      </c>
      <c r="S3669" s="23">
        <f t="shared" si="344"/>
        <v>42173.970127314817</v>
      </c>
      <c r="T3669" s="23">
        <f t="shared" si="345"/>
        <v>42203.970127314817</v>
      </c>
      <c r="U3669" s="3">
        <f t="shared" si="346"/>
        <v>2015</v>
      </c>
      <c r="V3669" s="25">
        <f t="shared" si="347"/>
        <v>42173.970127314817</v>
      </c>
    </row>
    <row r="3670" spans="1:22" ht="48" x14ac:dyDescent="0.2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3">
        <f t="shared" si="342"/>
        <v>103.5</v>
      </c>
      <c r="P3670" s="3">
        <f t="shared" si="343"/>
        <v>36.96</v>
      </c>
      <c r="Q3670" s="3" t="s">
        <v>8350</v>
      </c>
      <c r="R3670" s="3" t="s">
        <v>8351</v>
      </c>
      <c r="S3670" s="23">
        <f t="shared" si="344"/>
        <v>42185.556157407409</v>
      </c>
      <c r="T3670" s="23">
        <f t="shared" si="345"/>
        <v>42208.772916666669</v>
      </c>
      <c r="U3670" s="3">
        <f t="shared" si="346"/>
        <v>2015</v>
      </c>
      <c r="V3670" s="25">
        <f t="shared" si="347"/>
        <v>42185.556157407409</v>
      </c>
    </row>
    <row r="3671" spans="1:22" ht="48" x14ac:dyDescent="0.2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3">
        <f t="shared" si="342"/>
        <v>138.19999999999999</v>
      </c>
      <c r="P3671" s="3">
        <f t="shared" si="343"/>
        <v>81.290000000000006</v>
      </c>
      <c r="Q3671" s="3" t="s">
        <v>8350</v>
      </c>
      <c r="R3671" s="3" t="s">
        <v>8351</v>
      </c>
      <c r="S3671" s="23">
        <f t="shared" si="344"/>
        <v>42136.675196759257</v>
      </c>
      <c r="T3671" s="23">
        <f t="shared" si="345"/>
        <v>42166.675196759257</v>
      </c>
      <c r="U3671" s="3">
        <f t="shared" si="346"/>
        <v>2015</v>
      </c>
      <c r="V3671" s="25">
        <f t="shared" si="347"/>
        <v>42136.675196759257</v>
      </c>
    </row>
    <row r="3672" spans="1:22" ht="48" x14ac:dyDescent="0.2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3">
        <f t="shared" si="342"/>
        <v>109.55</v>
      </c>
      <c r="P3672" s="3">
        <f t="shared" si="343"/>
        <v>20.079999999999998</v>
      </c>
      <c r="Q3672" s="3" t="s">
        <v>8350</v>
      </c>
      <c r="R3672" s="3" t="s">
        <v>8351</v>
      </c>
      <c r="S3672" s="23">
        <f t="shared" si="344"/>
        <v>42142.514016203699</v>
      </c>
      <c r="T3672" s="23">
        <f t="shared" si="345"/>
        <v>42155.958333333328</v>
      </c>
      <c r="U3672" s="3">
        <f t="shared" si="346"/>
        <v>2015</v>
      </c>
      <c r="V3672" s="25">
        <f t="shared" si="347"/>
        <v>42142.514016203699</v>
      </c>
    </row>
    <row r="3673" spans="1:22" ht="48" x14ac:dyDescent="0.2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3">
        <f t="shared" si="342"/>
        <v>100.86</v>
      </c>
      <c r="P3673" s="3">
        <f t="shared" si="343"/>
        <v>88.25</v>
      </c>
      <c r="Q3673" s="3" t="s">
        <v>8350</v>
      </c>
      <c r="R3673" s="3" t="s">
        <v>8351</v>
      </c>
      <c r="S3673" s="23">
        <f t="shared" si="344"/>
        <v>41820.62809027778</v>
      </c>
      <c r="T3673" s="23">
        <f t="shared" si="345"/>
        <v>41841.165972222225</v>
      </c>
      <c r="U3673" s="3">
        <f t="shared" si="346"/>
        <v>2014</v>
      </c>
      <c r="V3673" s="25">
        <f t="shared" si="347"/>
        <v>41820.62809027778</v>
      </c>
    </row>
    <row r="3674" spans="1:22" ht="64" x14ac:dyDescent="0.2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3">
        <f t="shared" si="342"/>
        <v>101.53</v>
      </c>
      <c r="P3674" s="3">
        <f t="shared" si="343"/>
        <v>53.44</v>
      </c>
      <c r="Q3674" s="3" t="s">
        <v>8350</v>
      </c>
      <c r="R3674" s="3" t="s">
        <v>8351</v>
      </c>
      <c r="S3674" s="23">
        <f t="shared" si="344"/>
        <v>41878.946574074071</v>
      </c>
      <c r="T3674" s="23">
        <f t="shared" si="345"/>
        <v>41908.946574074071</v>
      </c>
      <c r="U3674" s="3">
        <f t="shared" si="346"/>
        <v>2014</v>
      </c>
      <c r="V3674" s="25">
        <f t="shared" si="347"/>
        <v>41878.946574074071</v>
      </c>
    </row>
    <row r="3675" spans="1:22" ht="48" x14ac:dyDescent="0.2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3">
        <f t="shared" si="342"/>
        <v>113.63</v>
      </c>
      <c r="P3675" s="3">
        <f t="shared" si="343"/>
        <v>39.869999999999997</v>
      </c>
      <c r="Q3675" s="3" t="s">
        <v>8350</v>
      </c>
      <c r="R3675" s="3" t="s">
        <v>8351</v>
      </c>
      <c r="S3675" s="23">
        <f t="shared" si="344"/>
        <v>41914.295104166667</v>
      </c>
      <c r="T3675" s="23">
        <f t="shared" si="345"/>
        <v>41948.536111111112</v>
      </c>
      <c r="U3675" s="3">
        <f t="shared" si="346"/>
        <v>2014</v>
      </c>
      <c r="V3675" s="25">
        <f t="shared" si="347"/>
        <v>41914.295104166667</v>
      </c>
    </row>
    <row r="3676" spans="1:22" ht="64" x14ac:dyDescent="0.2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3">
        <f t="shared" si="342"/>
        <v>100</v>
      </c>
      <c r="P3676" s="3">
        <f t="shared" si="343"/>
        <v>145.16</v>
      </c>
      <c r="Q3676" s="3" t="s">
        <v>8350</v>
      </c>
      <c r="R3676" s="3" t="s">
        <v>8351</v>
      </c>
      <c r="S3676" s="23">
        <f t="shared" si="344"/>
        <v>42556.873020833329</v>
      </c>
      <c r="T3676" s="23">
        <f t="shared" si="345"/>
        <v>42616.873020833329</v>
      </c>
      <c r="U3676" s="3">
        <f t="shared" si="346"/>
        <v>2016</v>
      </c>
      <c r="V3676" s="25">
        <f t="shared" si="347"/>
        <v>42556.873020833329</v>
      </c>
    </row>
    <row r="3677" spans="1:22" ht="48" x14ac:dyDescent="0.2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3">
        <f t="shared" si="342"/>
        <v>140</v>
      </c>
      <c r="P3677" s="3">
        <f t="shared" si="343"/>
        <v>23.33</v>
      </c>
      <c r="Q3677" s="3" t="s">
        <v>8350</v>
      </c>
      <c r="R3677" s="3" t="s">
        <v>8351</v>
      </c>
      <c r="S3677" s="23">
        <f t="shared" si="344"/>
        <v>42493.597013888888</v>
      </c>
      <c r="T3677" s="23">
        <f t="shared" si="345"/>
        <v>42505.958333333328</v>
      </c>
      <c r="U3677" s="3">
        <f t="shared" si="346"/>
        <v>2016</v>
      </c>
      <c r="V3677" s="25">
        <f t="shared" si="347"/>
        <v>42493.597013888888</v>
      </c>
    </row>
    <row r="3678" spans="1:22" ht="48" x14ac:dyDescent="0.2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3">
        <f t="shared" si="342"/>
        <v>128.75</v>
      </c>
      <c r="P3678" s="3">
        <f t="shared" si="343"/>
        <v>64.38</v>
      </c>
      <c r="Q3678" s="3" t="s">
        <v>8350</v>
      </c>
      <c r="R3678" s="3" t="s">
        <v>8351</v>
      </c>
      <c r="S3678" s="23">
        <f t="shared" si="344"/>
        <v>41876.815787037034</v>
      </c>
      <c r="T3678" s="23">
        <f t="shared" si="345"/>
        <v>41894.815787037034</v>
      </c>
      <c r="U3678" s="3">
        <f t="shared" si="346"/>
        <v>2014</v>
      </c>
      <c r="V3678" s="25">
        <f t="shared" si="347"/>
        <v>41876.815787037034</v>
      </c>
    </row>
    <row r="3679" spans="1:22" ht="48" x14ac:dyDescent="0.2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3">
        <f t="shared" si="342"/>
        <v>102.9</v>
      </c>
      <c r="P3679" s="3">
        <f t="shared" si="343"/>
        <v>62.05</v>
      </c>
      <c r="Q3679" s="3" t="s">
        <v>8350</v>
      </c>
      <c r="R3679" s="3" t="s">
        <v>8351</v>
      </c>
      <c r="S3679" s="23">
        <f t="shared" si="344"/>
        <v>41802.574282407404</v>
      </c>
      <c r="T3679" s="23">
        <f t="shared" si="345"/>
        <v>41823.165972222225</v>
      </c>
      <c r="U3679" s="3">
        <f t="shared" si="346"/>
        <v>2014</v>
      </c>
      <c r="V3679" s="25">
        <f t="shared" si="347"/>
        <v>41802.574282407404</v>
      </c>
    </row>
    <row r="3680" spans="1:22" ht="48" x14ac:dyDescent="0.2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3">
        <f t="shared" si="342"/>
        <v>102.5</v>
      </c>
      <c r="P3680" s="3">
        <f t="shared" si="343"/>
        <v>66.13</v>
      </c>
      <c r="Q3680" s="3" t="s">
        <v>8350</v>
      </c>
      <c r="R3680" s="3" t="s">
        <v>8351</v>
      </c>
      <c r="S3680" s="23">
        <f t="shared" si="344"/>
        <v>42120.531226851846</v>
      </c>
      <c r="T3680" s="23">
        <f t="shared" si="345"/>
        <v>42155.531226851846</v>
      </c>
      <c r="U3680" s="3">
        <f t="shared" si="346"/>
        <v>2015</v>
      </c>
      <c r="V3680" s="25">
        <f t="shared" si="347"/>
        <v>42120.531226851846</v>
      </c>
    </row>
    <row r="3681" spans="1:22" ht="48" x14ac:dyDescent="0.2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3">
        <f t="shared" si="342"/>
        <v>110.1</v>
      </c>
      <c r="P3681" s="3">
        <f t="shared" si="343"/>
        <v>73.400000000000006</v>
      </c>
      <c r="Q3681" s="3" t="s">
        <v>8350</v>
      </c>
      <c r="R3681" s="3" t="s">
        <v>8351</v>
      </c>
      <c r="S3681" s="23">
        <f t="shared" si="344"/>
        <v>41786.761354166665</v>
      </c>
      <c r="T3681" s="23">
        <f t="shared" si="345"/>
        <v>41821.207638888889</v>
      </c>
      <c r="U3681" s="3">
        <f t="shared" si="346"/>
        <v>2014</v>
      </c>
      <c r="V3681" s="25">
        <f t="shared" si="347"/>
        <v>41786.761354166665</v>
      </c>
    </row>
    <row r="3682" spans="1:22" ht="48" x14ac:dyDescent="0.2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3">
        <f t="shared" si="342"/>
        <v>112.77</v>
      </c>
      <c r="P3682" s="3">
        <f t="shared" si="343"/>
        <v>99.5</v>
      </c>
      <c r="Q3682" s="3" t="s">
        <v>8350</v>
      </c>
      <c r="R3682" s="3" t="s">
        <v>8351</v>
      </c>
      <c r="S3682" s="23">
        <f t="shared" si="344"/>
        <v>42627.454097222217</v>
      </c>
      <c r="T3682" s="23">
        <f t="shared" si="345"/>
        <v>42648.454097222217</v>
      </c>
      <c r="U3682" s="3">
        <f t="shared" si="346"/>
        <v>2016</v>
      </c>
      <c r="V3682" s="25">
        <f t="shared" si="347"/>
        <v>42627.454097222217</v>
      </c>
    </row>
    <row r="3683" spans="1:22" ht="64" x14ac:dyDescent="0.2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3">
        <f t="shared" si="342"/>
        <v>111.9</v>
      </c>
      <c r="P3683" s="3">
        <f t="shared" si="343"/>
        <v>62.17</v>
      </c>
      <c r="Q3683" s="3" t="s">
        <v>8350</v>
      </c>
      <c r="R3683" s="3" t="s">
        <v>8351</v>
      </c>
      <c r="S3683" s="23">
        <f t="shared" si="344"/>
        <v>42374.651504629626</v>
      </c>
      <c r="T3683" s="23">
        <f t="shared" si="345"/>
        <v>42384.651504629626</v>
      </c>
      <c r="U3683" s="3">
        <f t="shared" si="346"/>
        <v>2016</v>
      </c>
      <c r="V3683" s="25">
        <f t="shared" si="347"/>
        <v>42374.651504629626</v>
      </c>
    </row>
    <row r="3684" spans="1:22" ht="48" x14ac:dyDescent="0.2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3">
        <f t="shared" si="342"/>
        <v>139.19999999999999</v>
      </c>
      <c r="P3684" s="3">
        <f t="shared" si="343"/>
        <v>62.33</v>
      </c>
      <c r="Q3684" s="3" t="s">
        <v>8350</v>
      </c>
      <c r="R3684" s="3" t="s">
        <v>8351</v>
      </c>
      <c r="S3684" s="23">
        <f t="shared" si="344"/>
        <v>41772.685393518521</v>
      </c>
      <c r="T3684" s="23">
        <f t="shared" si="345"/>
        <v>41806.290972222225</v>
      </c>
      <c r="U3684" s="3">
        <f t="shared" si="346"/>
        <v>2014</v>
      </c>
      <c r="V3684" s="25">
        <f t="shared" si="347"/>
        <v>41772.685393518521</v>
      </c>
    </row>
    <row r="3685" spans="1:22" ht="48" x14ac:dyDescent="0.2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3">
        <f t="shared" si="342"/>
        <v>110.86</v>
      </c>
      <c r="P3685" s="3">
        <f t="shared" si="343"/>
        <v>58.79</v>
      </c>
      <c r="Q3685" s="3" t="s">
        <v>8350</v>
      </c>
      <c r="R3685" s="3" t="s">
        <v>8351</v>
      </c>
      <c r="S3685" s="23">
        <f t="shared" si="344"/>
        <v>42633.116851851853</v>
      </c>
      <c r="T3685" s="23">
        <f t="shared" si="345"/>
        <v>42663.116851851853</v>
      </c>
      <c r="U3685" s="3">
        <f t="shared" si="346"/>
        <v>2016</v>
      </c>
      <c r="V3685" s="25">
        <f t="shared" si="347"/>
        <v>42633.116851851853</v>
      </c>
    </row>
    <row r="3686" spans="1:22" ht="48" x14ac:dyDescent="0.2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3">
        <f t="shared" si="342"/>
        <v>139.07</v>
      </c>
      <c r="P3686" s="3">
        <f t="shared" si="343"/>
        <v>45.35</v>
      </c>
      <c r="Q3686" s="3" t="s">
        <v>8350</v>
      </c>
      <c r="R3686" s="3" t="s">
        <v>8351</v>
      </c>
      <c r="S3686" s="23">
        <f t="shared" si="344"/>
        <v>42219.180393518516</v>
      </c>
      <c r="T3686" s="23">
        <f t="shared" si="345"/>
        <v>42249.180393518516</v>
      </c>
      <c r="U3686" s="3">
        <f t="shared" si="346"/>
        <v>2015</v>
      </c>
      <c r="V3686" s="25">
        <f t="shared" si="347"/>
        <v>42219.180393518516</v>
      </c>
    </row>
    <row r="3687" spans="1:22" ht="48" x14ac:dyDescent="0.2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3">
        <f t="shared" si="342"/>
        <v>105.7</v>
      </c>
      <c r="P3687" s="3">
        <f t="shared" si="343"/>
        <v>41.94</v>
      </c>
      <c r="Q3687" s="3" t="s">
        <v>8350</v>
      </c>
      <c r="R3687" s="3" t="s">
        <v>8351</v>
      </c>
      <c r="S3687" s="23">
        <f t="shared" si="344"/>
        <v>41753.593275462961</v>
      </c>
      <c r="T3687" s="23">
        <f t="shared" si="345"/>
        <v>41778.875</v>
      </c>
      <c r="U3687" s="3">
        <f t="shared" si="346"/>
        <v>2014</v>
      </c>
      <c r="V3687" s="25">
        <f t="shared" si="347"/>
        <v>41753.593275462961</v>
      </c>
    </row>
    <row r="3688" spans="1:22" ht="48" x14ac:dyDescent="0.2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3">
        <f t="shared" si="342"/>
        <v>101.43</v>
      </c>
      <c r="P3688" s="3">
        <f t="shared" si="343"/>
        <v>59.17</v>
      </c>
      <c r="Q3688" s="3" t="s">
        <v>8350</v>
      </c>
      <c r="R3688" s="3" t="s">
        <v>8351</v>
      </c>
      <c r="S3688" s="23">
        <f t="shared" si="344"/>
        <v>42230.662731481483</v>
      </c>
      <c r="T3688" s="23">
        <f t="shared" si="345"/>
        <v>42245.165972222225</v>
      </c>
      <c r="U3688" s="3">
        <f t="shared" si="346"/>
        <v>2015</v>
      </c>
      <c r="V3688" s="25">
        <f t="shared" si="347"/>
        <v>42230.662731481483</v>
      </c>
    </row>
    <row r="3689" spans="1:22" ht="64" x14ac:dyDescent="0.2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3">
        <f t="shared" si="342"/>
        <v>100.25</v>
      </c>
      <c r="P3689" s="3">
        <f t="shared" si="343"/>
        <v>200.49</v>
      </c>
      <c r="Q3689" s="3" t="s">
        <v>8350</v>
      </c>
      <c r="R3689" s="3" t="s">
        <v>8351</v>
      </c>
      <c r="S3689" s="23">
        <f t="shared" si="344"/>
        <v>41787.218229166669</v>
      </c>
      <c r="T3689" s="23">
        <f t="shared" si="345"/>
        <v>41817.218229166669</v>
      </c>
      <c r="U3689" s="3">
        <f t="shared" si="346"/>
        <v>2014</v>
      </c>
      <c r="V3689" s="25">
        <f t="shared" si="347"/>
        <v>41787.218229166669</v>
      </c>
    </row>
    <row r="3690" spans="1:22" ht="48" x14ac:dyDescent="0.2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3">
        <f t="shared" si="342"/>
        <v>109.17</v>
      </c>
      <c r="P3690" s="3">
        <f t="shared" si="343"/>
        <v>83.97</v>
      </c>
      <c r="Q3690" s="3" t="s">
        <v>8350</v>
      </c>
      <c r="R3690" s="3" t="s">
        <v>8351</v>
      </c>
      <c r="S3690" s="23">
        <f t="shared" si="344"/>
        <v>41829.787083333329</v>
      </c>
      <c r="T3690" s="23">
        <f t="shared" si="345"/>
        <v>41859.787083333329</v>
      </c>
      <c r="U3690" s="3">
        <f t="shared" si="346"/>
        <v>2014</v>
      </c>
      <c r="V3690" s="25">
        <f t="shared" si="347"/>
        <v>41829.787083333329</v>
      </c>
    </row>
    <row r="3691" spans="1:22" ht="48" x14ac:dyDescent="0.2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3">
        <f t="shared" si="342"/>
        <v>118.33</v>
      </c>
      <c r="P3691" s="3">
        <f t="shared" si="343"/>
        <v>57.26</v>
      </c>
      <c r="Q3691" s="3" t="s">
        <v>8350</v>
      </c>
      <c r="R3691" s="3" t="s">
        <v>8351</v>
      </c>
      <c r="S3691" s="23">
        <f t="shared" si="344"/>
        <v>42147.826840277776</v>
      </c>
      <c r="T3691" s="23">
        <f t="shared" si="345"/>
        <v>42176.934027777781</v>
      </c>
      <c r="U3691" s="3">
        <f t="shared" si="346"/>
        <v>2015</v>
      </c>
      <c r="V3691" s="25">
        <f t="shared" si="347"/>
        <v>42147.826840277776</v>
      </c>
    </row>
    <row r="3692" spans="1:22" ht="48" x14ac:dyDescent="0.2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3">
        <f t="shared" si="342"/>
        <v>120</v>
      </c>
      <c r="P3692" s="3">
        <f t="shared" si="343"/>
        <v>58.06</v>
      </c>
      <c r="Q3692" s="3" t="s">
        <v>8350</v>
      </c>
      <c r="R3692" s="3" t="s">
        <v>8351</v>
      </c>
      <c r="S3692" s="23">
        <f t="shared" si="344"/>
        <v>41940.598182870373</v>
      </c>
      <c r="T3692" s="23">
        <f t="shared" si="345"/>
        <v>41970.639849537038</v>
      </c>
      <c r="U3692" s="3">
        <f t="shared" si="346"/>
        <v>2014</v>
      </c>
      <c r="V3692" s="25">
        <f t="shared" si="347"/>
        <v>41940.598182870373</v>
      </c>
    </row>
    <row r="3693" spans="1:22" ht="32" x14ac:dyDescent="0.2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3">
        <f t="shared" si="342"/>
        <v>127.96</v>
      </c>
      <c r="P3693" s="3">
        <f t="shared" si="343"/>
        <v>186.8</v>
      </c>
      <c r="Q3693" s="3" t="s">
        <v>8350</v>
      </c>
      <c r="R3693" s="3" t="s">
        <v>8351</v>
      </c>
      <c r="S3693" s="23">
        <f t="shared" si="344"/>
        <v>42020.700567129628</v>
      </c>
      <c r="T3693" s="23">
        <f t="shared" si="345"/>
        <v>42065.207638888889</v>
      </c>
      <c r="U3693" s="3">
        <f t="shared" si="346"/>
        <v>2015</v>
      </c>
      <c r="V3693" s="25">
        <f t="shared" si="347"/>
        <v>42020.700567129628</v>
      </c>
    </row>
    <row r="3694" spans="1:22" ht="32" x14ac:dyDescent="0.2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3">
        <f t="shared" si="342"/>
        <v>126</v>
      </c>
      <c r="P3694" s="3">
        <f t="shared" si="343"/>
        <v>74.12</v>
      </c>
      <c r="Q3694" s="3" t="s">
        <v>8350</v>
      </c>
      <c r="R3694" s="3" t="s">
        <v>8351</v>
      </c>
      <c r="S3694" s="23">
        <f t="shared" si="344"/>
        <v>41891.96503472222</v>
      </c>
      <c r="T3694" s="23">
        <f t="shared" si="345"/>
        <v>41901</v>
      </c>
      <c r="U3694" s="3">
        <f t="shared" si="346"/>
        <v>2014</v>
      </c>
      <c r="V3694" s="25">
        <f t="shared" si="347"/>
        <v>41891.96503472222</v>
      </c>
    </row>
    <row r="3695" spans="1:22" ht="48" x14ac:dyDescent="0.2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3">
        <f t="shared" si="342"/>
        <v>129.13</v>
      </c>
      <c r="P3695" s="3">
        <f t="shared" si="343"/>
        <v>30.71</v>
      </c>
      <c r="Q3695" s="3" t="s">
        <v>8350</v>
      </c>
      <c r="R3695" s="3" t="s">
        <v>8351</v>
      </c>
      <c r="S3695" s="23">
        <f t="shared" si="344"/>
        <v>42309.191307870366</v>
      </c>
      <c r="T3695" s="23">
        <f t="shared" si="345"/>
        <v>42338.9375</v>
      </c>
      <c r="U3695" s="3">
        <f t="shared" si="346"/>
        <v>2015</v>
      </c>
      <c r="V3695" s="25">
        <f t="shared" si="347"/>
        <v>42309.191307870366</v>
      </c>
    </row>
    <row r="3696" spans="1:22" ht="64" x14ac:dyDescent="0.2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3">
        <f t="shared" si="342"/>
        <v>107.43</v>
      </c>
      <c r="P3696" s="3">
        <f t="shared" si="343"/>
        <v>62.67</v>
      </c>
      <c r="Q3696" s="3" t="s">
        <v>8350</v>
      </c>
      <c r="R3696" s="3" t="s">
        <v>8351</v>
      </c>
      <c r="S3696" s="23">
        <f t="shared" si="344"/>
        <v>42490.133877314816</v>
      </c>
      <c r="T3696" s="23">
        <f t="shared" si="345"/>
        <v>42527.083333333328</v>
      </c>
      <c r="U3696" s="3">
        <f t="shared" si="346"/>
        <v>2016</v>
      </c>
      <c r="V3696" s="25">
        <f t="shared" si="347"/>
        <v>42490.133877314816</v>
      </c>
    </row>
    <row r="3697" spans="1:22" ht="64" x14ac:dyDescent="0.2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3">
        <f t="shared" si="342"/>
        <v>100.13</v>
      </c>
      <c r="P3697" s="3">
        <f t="shared" si="343"/>
        <v>121.36</v>
      </c>
      <c r="Q3697" s="3" t="s">
        <v>8350</v>
      </c>
      <c r="R3697" s="3" t="s">
        <v>8351</v>
      </c>
      <c r="S3697" s="23">
        <f t="shared" si="344"/>
        <v>41995.870486111111</v>
      </c>
      <c r="T3697" s="23">
        <f t="shared" si="345"/>
        <v>42015.870486111111</v>
      </c>
      <c r="U3697" s="3">
        <f t="shared" si="346"/>
        <v>2014</v>
      </c>
      <c r="V3697" s="25">
        <f t="shared" si="347"/>
        <v>41995.870486111111</v>
      </c>
    </row>
    <row r="3698" spans="1:22" ht="48" x14ac:dyDescent="0.2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3">
        <f t="shared" si="342"/>
        <v>155</v>
      </c>
      <c r="P3698" s="3">
        <f t="shared" si="343"/>
        <v>39.74</v>
      </c>
      <c r="Q3698" s="3" t="s">
        <v>8350</v>
      </c>
      <c r="R3698" s="3" t="s">
        <v>8351</v>
      </c>
      <c r="S3698" s="23">
        <f t="shared" si="344"/>
        <v>41988.617083333331</v>
      </c>
      <c r="T3698" s="23">
        <f t="shared" si="345"/>
        <v>42048.617083333331</v>
      </c>
      <c r="U3698" s="3">
        <f t="shared" si="346"/>
        <v>2014</v>
      </c>
      <c r="V3698" s="25">
        <f t="shared" si="347"/>
        <v>41988.617083333331</v>
      </c>
    </row>
    <row r="3699" spans="1:22" ht="48" x14ac:dyDescent="0.2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3">
        <f t="shared" si="342"/>
        <v>108</v>
      </c>
      <c r="P3699" s="3">
        <f t="shared" si="343"/>
        <v>72</v>
      </c>
      <c r="Q3699" s="3" t="s">
        <v>8350</v>
      </c>
      <c r="R3699" s="3" t="s">
        <v>8351</v>
      </c>
      <c r="S3699" s="23">
        <f t="shared" si="344"/>
        <v>42479.465833333335</v>
      </c>
      <c r="T3699" s="23">
        <f t="shared" si="345"/>
        <v>42500.465833333335</v>
      </c>
      <c r="U3699" s="3">
        <f t="shared" si="346"/>
        <v>2016</v>
      </c>
      <c r="V3699" s="25">
        <f t="shared" si="347"/>
        <v>42479.465833333335</v>
      </c>
    </row>
    <row r="3700" spans="1:22" ht="48" x14ac:dyDescent="0.2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3">
        <f t="shared" si="342"/>
        <v>110.52</v>
      </c>
      <c r="P3700" s="3">
        <f t="shared" si="343"/>
        <v>40.630000000000003</v>
      </c>
      <c r="Q3700" s="3" t="s">
        <v>8350</v>
      </c>
      <c r="R3700" s="3" t="s">
        <v>8351</v>
      </c>
      <c r="S3700" s="23">
        <f t="shared" si="344"/>
        <v>42401.806562500002</v>
      </c>
      <c r="T3700" s="23">
        <f t="shared" si="345"/>
        <v>42431.806562500002</v>
      </c>
      <c r="U3700" s="3">
        <f t="shared" si="346"/>
        <v>2016</v>
      </c>
      <c r="V3700" s="25">
        <f t="shared" si="347"/>
        <v>42401.806562500002</v>
      </c>
    </row>
    <row r="3701" spans="1:22" ht="64" x14ac:dyDescent="0.2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3">
        <f t="shared" si="342"/>
        <v>100.8</v>
      </c>
      <c r="P3701" s="3">
        <f t="shared" si="343"/>
        <v>63</v>
      </c>
      <c r="Q3701" s="3" t="s">
        <v>8350</v>
      </c>
      <c r="R3701" s="3" t="s">
        <v>8351</v>
      </c>
      <c r="S3701" s="23">
        <f t="shared" si="344"/>
        <v>41897.602037037039</v>
      </c>
      <c r="T3701" s="23">
        <f t="shared" si="345"/>
        <v>41927.602037037039</v>
      </c>
      <c r="U3701" s="3">
        <f t="shared" si="346"/>
        <v>2014</v>
      </c>
      <c r="V3701" s="25">
        <f t="shared" si="347"/>
        <v>41897.602037037039</v>
      </c>
    </row>
    <row r="3702" spans="1:22" ht="32" x14ac:dyDescent="0.2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3">
        <f t="shared" si="342"/>
        <v>121.2</v>
      </c>
      <c r="P3702" s="3">
        <f t="shared" si="343"/>
        <v>33.67</v>
      </c>
      <c r="Q3702" s="3" t="s">
        <v>8350</v>
      </c>
      <c r="R3702" s="3" t="s">
        <v>8351</v>
      </c>
      <c r="S3702" s="23">
        <f t="shared" si="344"/>
        <v>41882.585648148146</v>
      </c>
      <c r="T3702" s="23">
        <f t="shared" si="345"/>
        <v>41912.666666666664</v>
      </c>
      <c r="U3702" s="3">
        <f t="shared" si="346"/>
        <v>2014</v>
      </c>
      <c r="V3702" s="25">
        <f t="shared" si="347"/>
        <v>41882.585648148146</v>
      </c>
    </row>
    <row r="3703" spans="1:22" ht="48" x14ac:dyDescent="0.2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3">
        <f t="shared" si="342"/>
        <v>100.33</v>
      </c>
      <c r="P3703" s="3">
        <f t="shared" si="343"/>
        <v>38.590000000000003</v>
      </c>
      <c r="Q3703" s="3" t="s">
        <v>8350</v>
      </c>
      <c r="R3703" s="3" t="s">
        <v>8351</v>
      </c>
      <c r="S3703" s="23">
        <f t="shared" si="344"/>
        <v>42129.541585648149</v>
      </c>
      <c r="T3703" s="23">
        <f t="shared" si="345"/>
        <v>42159.541585648149</v>
      </c>
      <c r="U3703" s="3">
        <f t="shared" si="346"/>
        <v>2015</v>
      </c>
      <c r="V3703" s="25">
        <f t="shared" si="347"/>
        <v>42129.541585648149</v>
      </c>
    </row>
    <row r="3704" spans="1:22" ht="64" x14ac:dyDescent="0.2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3">
        <f t="shared" si="342"/>
        <v>109.17</v>
      </c>
      <c r="P3704" s="3">
        <f t="shared" si="343"/>
        <v>155.94999999999999</v>
      </c>
      <c r="Q3704" s="3" t="s">
        <v>8350</v>
      </c>
      <c r="R3704" s="3" t="s">
        <v>8351</v>
      </c>
      <c r="S3704" s="23">
        <f t="shared" si="344"/>
        <v>42524.53800925926</v>
      </c>
      <c r="T3704" s="23">
        <f t="shared" si="345"/>
        <v>42561.957638888889</v>
      </c>
      <c r="U3704" s="3">
        <f t="shared" si="346"/>
        <v>2016</v>
      </c>
      <c r="V3704" s="25">
        <f t="shared" si="347"/>
        <v>42524.53800925926</v>
      </c>
    </row>
    <row r="3705" spans="1:22" ht="64" x14ac:dyDescent="0.2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3">
        <f t="shared" si="342"/>
        <v>123.43</v>
      </c>
      <c r="P3705" s="3">
        <f t="shared" si="343"/>
        <v>43.2</v>
      </c>
      <c r="Q3705" s="3" t="s">
        <v>8350</v>
      </c>
      <c r="R3705" s="3" t="s">
        <v>8351</v>
      </c>
      <c r="S3705" s="23">
        <f t="shared" si="344"/>
        <v>42556.504490740743</v>
      </c>
      <c r="T3705" s="23">
        <f t="shared" si="345"/>
        <v>42595.290972222225</v>
      </c>
      <c r="U3705" s="3">
        <f t="shared" si="346"/>
        <v>2016</v>
      </c>
      <c r="V3705" s="25">
        <f t="shared" si="347"/>
        <v>42556.504490740743</v>
      </c>
    </row>
    <row r="3706" spans="1:22" ht="48" x14ac:dyDescent="0.2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3">
        <f t="shared" si="342"/>
        <v>136.34</v>
      </c>
      <c r="P3706" s="3">
        <f t="shared" si="343"/>
        <v>15.15</v>
      </c>
      <c r="Q3706" s="3" t="s">
        <v>8350</v>
      </c>
      <c r="R3706" s="3" t="s">
        <v>8351</v>
      </c>
      <c r="S3706" s="23">
        <f t="shared" si="344"/>
        <v>42461.689745370371</v>
      </c>
      <c r="T3706" s="23">
        <f t="shared" si="345"/>
        <v>42521.689745370371</v>
      </c>
      <c r="U3706" s="3">
        <f t="shared" si="346"/>
        <v>2016</v>
      </c>
      <c r="V3706" s="25">
        <f t="shared" si="347"/>
        <v>42461.689745370371</v>
      </c>
    </row>
    <row r="3707" spans="1:22" ht="48" x14ac:dyDescent="0.2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3">
        <f t="shared" si="342"/>
        <v>103.47</v>
      </c>
      <c r="P3707" s="3">
        <f t="shared" si="343"/>
        <v>83.57</v>
      </c>
      <c r="Q3707" s="3" t="s">
        <v>8350</v>
      </c>
      <c r="R3707" s="3" t="s">
        <v>8351</v>
      </c>
      <c r="S3707" s="23">
        <f t="shared" si="344"/>
        <v>41792.542986111112</v>
      </c>
      <c r="T3707" s="23">
        <f t="shared" si="345"/>
        <v>41813.75</v>
      </c>
      <c r="U3707" s="3">
        <f t="shared" si="346"/>
        <v>2014</v>
      </c>
      <c r="V3707" s="25">
        <f t="shared" si="347"/>
        <v>41792.542986111112</v>
      </c>
    </row>
    <row r="3708" spans="1:22" ht="48" x14ac:dyDescent="0.2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3">
        <f t="shared" si="342"/>
        <v>121.33</v>
      </c>
      <c r="P3708" s="3">
        <f t="shared" si="343"/>
        <v>140</v>
      </c>
      <c r="Q3708" s="3" t="s">
        <v>8350</v>
      </c>
      <c r="R3708" s="3" t="s">
        <v>8351</v>
      </c>
      <c r="S3708" s="23">
        <f t="shared" si="344"/>
        <v>41879.913761574076</v>
      </c>
      <c r="T3708" s="23">
        <f t="shared" si="345"/>
        <v>41894.913761574076</v>
      </c>
      <c r="U3708" s="3">
        <f t="shared" si="346"/>
        <v>2014</v>
      </c>
      <c r="V3708" s="25">
        <f t="shared" si="347"/>
        <v>41879.913761574076</v>
      </c>
    </row>
    <row r="3709" spans="1:22" ht="48" x14ac:dyDescent="0.2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3">
        <f t="shared" si="342"/>
        <v>186</v>
      </c>
      <c r="P3709" s="3">
        <f t="shared" si="343"/>
        <v>80.87</v>
      </c>
      <c r="Q3709" s="3" t="s">
        <v>8350</v>
      </c>
      <c r="R3709" s="3" t="s">
        <v>8351</v>
      </c>
      <c r="S3709" s="23">
        <f t="shared" si="344"/>
        <v>42552.048356481479</v>
      </c>
      <c r="T3709" s="23">
        <f t="shared" si="345"/>
        <v>42573.226388888885</v>
      </c>
      <c r="U3709" s="3">
        <f t="shared" si="346"/>
        <v>2016</v>
      </c>
      <c r="V3709" s="25">
        <f t="shared" si="347"/>
        <v>42552.048356481479</v>
      </c>
    </row>
    <row r="3710" spans="1:22" ht="64" x14ac:dyDescent="0.2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3">
        <f t="shared" si="342"/>
        <v>300</v>
      </c>
      <c r="P3710" s="3">
        <f t="shared" si="343"/>
        <v>53.85</v>
      </c>
      <c r="Q3710" s="3" t="s">
        <v>8350</v>
      </c>
      <c r="R3710" s="3" t="s">
        <v>8351</v>
      </c>
      <c r="S3710" s="23">
        <f t="shared" si="344"/>
        <v>41810.142199074071</v>
      </c>
      <c r="T3710" s="23">
        <f t="shared" si="345"/>
        <v>41824.142199074071</v>
      </c>
      <c r="U3710" s="3">
        <f t="shared" si="346"/>
        <v>2014</v>
      </c>
      <c r="V3710" s="25">
        <f t="shared" si="347"/>
        <v>41810.142199074071</v>
      </c>
    </row>
    <row r="3711" spans="1:22" ht="48" x14ac:dyDescent="0.2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3">
        <f t="shared" si="342"/>
        <v>108.25</v>
      </c>
      <c r="P3711" s="3">
        <f t="shared" si="343"/>
        <v>30.93</v>
      </c>
      <c r="Q3711" s="3" t="s">
        <v>8350</v>
      </c>
      <c r="R3711" s="3" t="s">
        <v>8351</v>
      </c>
      <c r="S3711" s="23">
        <f t="shared" si="344"/>
        <v>41785.707708333335</v>
      </c>
      <c r="T3711" s="23">
        <f t="shared" si="345"/>
        <v>41815.707708333335</v>
      </c>
      <c r="U3711" s="3">
        <f t="shared" si="346"/>
        <v>2014</v>
      </c>
      <c r="V3711" s="25">
        <f t="shared" si="347"/>
        <v>41785.707708333335</v>
      </c>
    </row>
    <row r="3712" spans="1:22" ht="32" x14ac:dyDescent="0.2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3">
        <f t="shared" si="342"/>
        <v>141.15</v>
      </c>
      <c r="P3712" s="3">
        <f t="shared" si="343"/>
        <v>67.959999999999994</v>
      </c>
      <c r="Q3712" s="3" t="s">
        <v>8350</v>
      </c>
      <c r="R3712" s="3" t="s">
        <v>8351</v>
      </c>
      <c r="S3712" s="23">
        <f t="shared" si="344"/>
        <v>42072.576249999998</v>
      </c>
      <c r="T3712" s="23">
        <f t="shared" si="345"/>
        <v>42097.576249999998</v>
      </c>
      <c r="U3712" s="3">
        <f t="shared" si="346"/>
        <v>2015</v>
      </c>
      <c r="V3712" s="25">
        <f t="shared" si="347"/>
        <v>42072.576249999998</v>
      </c>
    </row>
    <row r="3713" spans="1:22" ht="32" x14ac:dyDescent="0.2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3">
        <f t="shared" si="342"/>
        <v>114</v>
      </c>
      <c r="P3713" s="3">
        <f t="shared" si="343"/>
        <v>27.14</v>
      </c>
      <c r="Q3713" s="3" t="s">
        <v>8350</v>
      </c>
      <c r="R3713" s="3" t="s">
        <v>8351</v>
      </c>
      <c r="S3713" s="23">
        <f t="shared" si="344"/>
        <v>41779.724224537036</v>
      </c>
      <c r="T3713" s="23">
        <f t="shared" si="345"/>
        <v>41805.666666666664</v>
      </c>
      <c r="U3713" s="3">
        <f t="shared" si="346"/>
        <v>2014</v>
      </c>
      <c r="V3713" s="25">
        <f t="shared" si="347"/>
        <v>41779.724224537036</v>
      </c>
    </row>
    <row r="3714" spans="1:22" ht="64" x14ac:dyDescent="0.2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3">
        <f t="shared" si="342"/>
        <v>153.72999999999999</v>
      </c>
      <c r="P3714" s="3">
        <f t="shared" si="343"/>
        <v>110.87</v>
      </c>
      <c r="Q3714" s="3" t="s">
        <v>8350</v>
      </c>
      <c r="R3714" s="3" t="s">
        <v>8351</v>
      </c>
      <c r="S3714" s="23">
        <f t="shared" si="344"/>
        <v>42134.172071759262</v>
      </c>
      <c r="T3714" s="23">
        <f t="shared" si="345"/>
        <v>42155.290972222225</v>
      </c>
      <c r="U3714" s="3">
        <f t="shared" si="346"/>
        <v>2015</v>
      </c>
      <c r="V3714" s="25">
        <f t="shared" si="347"/>
        <v>42134.172071759262</v>
      </c>
    </row>
    <row r="3715" spans="1:22" ht="48" x14ac:dyDescent="0.2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3">
        <f t="shared" ref="O3715:O3778" si="348">ROUND((E3715/D3715)*100,2)</f>
        <v>101.5</v>
      </c>
      <c r="P3715" s="3">
        <f t="shared" ref="P3715:P3778" si="349">ROUND(E3715/L3715,2)</f>
        <v>106.84</v>
      </c>
      <c r="Q3715" s="3" t="s">
        <v>8350</v>
      </c>
      <c r="R3715" s="3" t="s">
        <v>8351</v>
      </c>
      <c r="S3715" s="23">
        <f t="shared" ref="S3715:S3778" si="350">(((J3715/60)/60)/24)+DATE(1970,1,1)</f>
        <v>42505.738032407404</v>
      </c>
      <c r="T3715" s="23">
        <f t="shared" ref="T3715:T3778" si="351">(((I3715/60)/60)/24)+DATE(1970,1,1)</f>
        <v>42525.738032407404</v>
      </c>
      <c r="U3715" s="3">
        <f t="shared" ref="U3715:U3778" si="352">YEAR(S3715)</f>
        <v>2016</v>
      </c>
      <c r="V3715" s="25">
        <f t="shared" ref="V3715:V3778" si="353">S3715</f>
        <v>42505.738032407404</v>
      </c>
    </row>
    <row r="3716" spans="1:22" ht="48" x14ac:dyDescent="0.2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3">
        <f t="shared" si="348"/>
        <v>102.35</v>
      </c>
      <c r="P3716" s="3">
        <f t="shared" si="349"/>
        <v>105.52</v>
      </c>
      <c r="Q3716" s="3" t="s">
        <v>8350</v>
      </c>
      <c r="R3716" s="3" t="s">
        <v>8351</v>
      </c>
      <c r="S3716" s="23">
        <f t="shared" si="350"/>
        <v>42118.556331018524</v>
      </c>
      <c r="T3716" s="23">
        <f t="shared" si="351"/>
        <v>42150.165972222225</v>
      </c>
      <c r="U3716" s="3">
        <f t="shared" si="352"/>
        <v>2015</v>
      </c>
      <c r="V3716" s="25">
        <f t="shared" si="353"/>
        <v>42118.556331018524</v>
      </c>
    </row>
    <row r="3717" spans="1:22" ht="48" x14ac:dyDescent="0.2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3">
        <f t="shared" si="348"/>
        <v>102.57</v>
      </c>
      <c r="P3717" s="3">
        <f t="shared" si="349"/>
        <v>132.96</v>
      </c>
      <c r="Q3717" s="3" t="s">
        <v>8350</v>
      </c>
      <c r="R3717" s="3" t="s">
        <v>8351</v>
      </c>
      <c r="S3717" s="23">
        <f t="shared" si="350"/>
        <v>42036.995590277773</v>
      </c>
      <c r="T3717" s="23">
        <f t="shared" si="351"/>
        <v>42094.536111111112</v>
      </c>
      <c r="U3717" s="3">
        <f t="shared" si="352"/>
        <v>2015</v>
      </c>
      <c r="V3717" s="25">
        <f t="shared" si="353"/>
        <v>42036.995590277773</v>
      </c>
    </row>
    <row r="3718" spans="1:22" ht="48" x14ac:dyDescent="0.2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3">
        <f t="shared" si="348"/>
        <v>155.75</v>
      </c>
      <c r="P3718" s="3">
        <f t="shared" si="349"/>
        <v>51.92</v>
      </c>
      <c r="Q3718" s="3" t="s">
        <v>8350</v>
      </c>
      <c r="R3718" s="3" t="s">
        <v>8351</v>
      </c>
      <c r="S3718" s="23">
        <f t="shared" si="350"/>
        <v>42360.887835648144</v>
      </c>
      <c r="T3718" s="23">
        <f t="shared" si="351"/>
        <v>42390.887835648144</v>
      </c>
      <c r="U3718" s="3">
        <f t="shared" si="352"/>
        <v>2015</v>
      </c>
      <c r="V3718" s="25">
        <f t="shared" si="353"/>
        <v>42360.887835648144</v>
      </c>
    </row>
    <row r="3719" spans="1:22" ht="48" x14ac:dyDescent="0.2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3">
        <f t="shared" si="348"/>
        <v>100.75</v>
      </c>
      <c r="P3719" s="3">
        <f t="shared" si="349"/>
        <v>310</v>
      </c>
      <c r="Q3719" s="3" t="s">
        <v>8350</v>
      </c>
      <c r="R3719" s="3" t="s">
        <v>8351</v>
      </c>
      <c r="S3719" s="23">
        <f t="shared" si="350"/>
        <v>42102.866307870368</v>
      </c>
      <c r="T3719" s="23">
        <f t="shared" si="351"/>
        <v>42133.866307870368</v>
      </c>
      <c r="U3719" s="3">
        <f t="shared" si="352"/>
        <v>2015</v>
      </c>
      <c r="V3719" s="25">
        <f t="shared" si="353"/>
        <v>42102.866307870368</v>
      </c>
    </row>
    <row r="3720" spans="1:22" ht="48" x14ac:dyDescent="0.2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3">
        <f t="shared" si="348"/>
        <v>239.4</v>
      </c>
      <c r="P3720" s="3">
        <f t="shared" si="349"/>
        <v>26.02</v>
      </c>
      <c r="Q3720" s="3" t="s">
        <v>8350</v>
      </c>
      <c r="R3720" s="3" t="s">
        <v>8351</v>
      </c>
      <c r="S3720" s="23">
        <f t="shared" si="350"/>
        <v>42032.716145833328</v>
      </c>
      <c r="T3720" s="23">
        <f t="shared" si="351"/>
        <v>42062.716145833328</v>
      </c>
      <c r="U3720" s="3">
        <f t="shared" si="352"/>
        <v>2015</v>
      </c>
      <c r="V3720" s="25">
        <f t="shared" si="353"/>
        <v>42032.716145833328</v>
      </c>
    </row>
    <row r="3721" spans="1:22" ht="32" x14ac:dyDescent="0.2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3">
        <f t="shared" si="348"/>
        <v>210</v>
      </c>
      <c r="P3721" s="3">
        <f t="shared" si="349"/>
        <v>105</v>
      </c>
      <c r="Q3721" s="3" t="s">
        <v>8350</v>
      </c>
      <c r="R3721" s="3" t="s">
        <v>8351</v>
      </c>
      <c r="S3721" s="23">
        <f t="shared" si="350"/>
        <v>42147.729930555557</v>
      </c>
      <c r="T3721" s="23">
        <f t="shared" si="351"/>
        <v>42177.729930555557</v>
      </c>
      <c r="U3721" s="3">
        <f t="shared" si="352"/>
        <v>2015</v>
      </c>
      <c r="V3721" s="25">
        <f t="shared" si="353"/>
        <v>42147.729930555557</v>
      </c>
    </row>
    <row r="3722" spans="1:22" ht="32" x14ac:dyDescent="0.2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3">
        <f t="shared" si="348"/>
        <v>104.52</v>
      </c>
      <c r="P3722" s="3">
        <f t="shared" si="349"/>
        <v>86.23</v>
      </c>
      <c r="Q3722" s="3" t="s">
        <v>8350</v>
      </c>
      <c r="R3722" s="3" t="s">
        <v>8351</v>
      </c>
      <c r="S3722" s="23">
        <f t="shared" si="350"/>
        <v>42165.993125000001</v>
      </c>
      <c r="T3722" s="23">
        <f t="shared" si="351"/>
        <v>42187.993125000001</v>
      </c>
      <c r="U3722" s="3">
        <f t="shared" si="352"/>
        <v>2015</v>
      </c>
      <c r="V3722" s="25">
        <f t="shared" si="353"/>
        <v>42165.993125000001</v>
      </c>
    </row>
    <row r="3723" spans="1:22" ht="64" x14ac:dyDescent="0.2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3">
        <f t="shared" si="348"/>
        <v>100.8</v>
      </c>
      <c r="P3723" s="3">
        <f t="shared" si="349"/>
        <v>114.55</v>
      </c>
      <c r="Q3723" s="3" t="s">
        <v>8350</v>
      </c>
      <c r="R3723" s="3" t="s">
        <v>8351</v>
      </c>
      <c r="S3723" s="23">
        <f t="shared" si="350"/>
        <v>41927.936157407406</v>
      </c>
      <c r="T3723" s="23">
        <f t="shared" si="351"/>
        <v>41948.977824074071</v>
      </c>
      <c r="U3723" s="3">
        <f t="shared" si="352"/>
        <v>2014</v>
      </c>
      <c r="V3723" s="25">
        <f t="shared" si="353"/>
        <v>41927.936157407406</v>
      </c>
    </row>
    <row r="3724" spans="1:22" ht="64" x14ac:dyDescent="0.2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3">
        <f t="shared" si="348"/>
        <v>111.2</v>
      </c>
      <c r="P3724" s="3">
        <f t="shared" si="349"/>
        <v>47.66</v>
      </c>
      <c r="Q3724" s="3" t="s">
        <v>8350</v>
      </c>
      <c r="R3724" s="3" t="s">
        <v>8351</v>
      </c>
      <c r="S3724" s="23">
        <f t="shared" si="350"/>
        <v>42381.671840277777</v>
      </c>
      <c r="T3724" s="23">
        <f t="shared" si="351"/>
        <v>42411.957638888889</v>
      </c>
      <c r="U3724" s="3">
        <f t="shared" si="352"/>
        <v>2016</v>
      </c>
      <c r="V3724" s="25">
        <f t="shared" si="353"/>
        <v>42381.671840277777</v>
      </c>
    </row>
    <row r="3725" spans="1:22" ht="32" x14ac:dyDescent="0.2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3">
        <f t="shared" si="348"/>
        <v>102.04</v>
      </c>
      <c r="P3725" s="3">
        <f t="shared" si="349"/>
        <v>72.89</v>
      </c>
      <c r="Q3725" s="3" t="s">
        <v>8350</v>
      </c>
      <c r="R3725" s="3" t="s">
        <v>8351</v>
      </c>
      <c r="S3725" s="23">
        <f t="shared" si="350"/>
        <v>41943.753032407411</v>
      </c>
      <c r="T3725" s="23">
        <f t="shared" si="351"/>
        <v>41973.794699074075</v>
      </c>
      <c r="U3725" s="3">
        <f t="shared" si="352"/>
        <v>2014</v>
      </c>
      <c r="V3725" s="25">
        <f t="shared" si="353"/>
        <v>41943.753032407411</v>
      </c>
    </row>
    <row r="3726" spans="1:22" ht="48" x14ac:dyDescent="0.2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3">
        <f t="shared" si="348"/>
        <v>102.55</v>
      </c>
      <c r="P3726" s="3">
        <f t="shared" si="349"/>
        <v>49.55</v>
      </c>
      <c r="Q3726" s="3" t="s">
        <v>8350</v>
      </c>
      <c r="R3726" s="3" t="s">
        <v>8351</v>
      </c>
      <c r="S3726" s="23">
        <f t="shared" si="350"/>
        <v>42465.491435185191</v>
      </c>
      <c r="T3726" s="23">
        <f t="shared" si="351"/>
        <v>42494.958333333328</v>
      </c>
      <c r="U3726" s="3">
        <f t="shared" si="352"/>
        <v>2016</v>
      </c>
      <c r="V3726" s="25">
        <f t="shared" si="353"/>
        <v>42465.491435185191</v>
      </c>
    </row>
    <row r="3727" spans="1:22" ht="48" x14ac:dyDescent="0.2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3">
        <f t="shared" si="348"/>
        <v>127</v>
      </c>
      <c r="P3727" s="3">
        <f t="shared" si="349"/>
        <v>25.4</v>
      </c>
      <c r="Q3727" s="3" t="s">
        <v>8350</v>
      </c>
      <c r="R3727" s="3" t="s">
        <v>8351</v>
      </c>
      <c r="S3727" s="23">
        <f t="shared" si="350"/>
        <v>42401.945219907408</v>
      </c>
      <c r="T3727" s="23">
        <f t="shared" si="351"/>
        <v>42418.895833333328</v>
      </c>
      <c r="U3727" s="3">
        <f t="shared" si="352"/>
        <v>2016</v>
      </c>
      <c r="V3727" s="25">
        <f t="shared" si="353"/>
        <v>42401.945219907408</v>
      </c>
    </row>
    <row r="3728" spans="1:22" ht="48" x14ac:dyDescent="0.2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3">
        <f t="shared" si="348"/>
        <v>338.71</v>
      </c>
      <c r="P3728" s="3">
        <f t="shared" si="349"/>
        <v>62.59</v>
      </c>
      <c r="Q3728" s="3" t="s">
        <v>8350</v>
      </c>
      <c r="R3728" s="3" t="s">
        <v>8351</v>
      </c>
      <c r="S3728" s="23">
        <f t="shared" si="350"/>
        <v>42462.140868055561</v>
      </c>
      <c r="T3728" s="23">
        <f t="shared" si="351"/>
        <v>42489.875</v>
      </c>
      <c r="U3728" s="3">
        <f t="shared" si="352"/>
        <v>2016</v>
      </c>
      <c r="V3728" s="25">
        <f t="shared" si="353"/>
        <v>42462.140868055561</v>
      </c>
    </row>
    <row r="3729" spans="1:22" ht="48" x14ac:dyDescent="0.2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3">
        <f t="shared" si="348"/>
        <v>100.75</v>
      </c>
      <c r="P3729" s="3">
        <f t="shared" si="349"/>
        <v>61.06</v>
      </c>
      <c r="Q3729" s="3" t="s">
        <v>8350</v>
      </c>
      <c r="R3729" s="3" t="s">
        <v>8351</v>
      </c>
      <c r="S3729" s="23">
        <f t="shared" si="350"/>
        <v>42632.348310185189</v>
      </c>
      <c r="T3729" s="23">
        <f t="shared" si="351"/>
        <v>42663.204861111109</v>
      </c>
      <c r="U3729" s="3">
        <f t="shared" si="352"/>
        <v>2016</v>
      </c>
      <c r="V3729" s="25">
        <f t="shared" si="353"/>
        <v>42632.348310185189</v>
      </c>
    </row>
    <row r="3730" spans="1:22" ht="48" x14ac:dyDescent="0.2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3">
        <f t="shared" si="348"/>
        <v>9.31</v>
      </c>
      <c r="P3730" s="3">
        <f t="shared" si="349"/>
        <v>60.06</v>
      </c>
      <c r="Q3730" s="3" t="s">
        <v>8350</v>
      </c>
      <c r="R3730" s="3" t="s">
        <v>8351</v>
      </c>
      <c r="S3730" s="23">
        <f t="shared" si="350"/>
        <v>42205.171018518522</v>
      </c>
      <c r="T3730" s="23">
        <f t="shared" si="351"/>
        <v>42235.171018518522</v>
      </c>
      <c r="U3730" s="3">
        <f t="shared" si="352"/>
        <v>2015</v>
      </c>
      <c r="V3730" s="25">
        <f t="shared" si="353"/>
        <v>42205.171018518522</v>
      </c>
    </row>
    <row r="3731" spans="1:22" ht="64" x14ac:dyDescent="0.2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3">
        <f t="shared" si="348"/>
        <v>7.24</v>
      </c>
      <c r="P3731" s="3">
        <f t="shared" si="349"/>
        <v>72.400000000000006</v>
      </c>
      <c r="Q3731" s="3" t="s">
        <v>8350</v>
      </c>
      <c r="R3731" s="3" t="s">
        <v>8351</v>
      </c>
      <c r="S3731" s="23">
        <f t="shared" si="350"/>
        <v>42041.205000000002</v>
      </c>
      <c r="T3731" s="23">
        <f t="shared" si="351"/>
        <v>42086.16333333333</v>
      </c>
      <c r="U3731" s="3">
        <f t="shared" si="352"/>
        <v>2015</v>
      </c>
      <c r="V3731" s="25">
        <f t="shared" si="353"/>
        <v>42041.205000000002</v>
      </c>
    </row>
    <row r="3732" spans="1:22" ht="48" x14ac:dyDescent="0.2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3">
        <f t="shared" si="348"/>
        <v>10</v>
      </c>
      <c r="P3732" s="3">
        <f t="shared" si="349"/>
        <v>100</v>
      </c>
      <c r="Q3732" s="3" t="s">
        <v>8350</v>
      </c>
      <c r="R3732" s="3" t="s">
        <v>8351</v>
      </c>
      <c r="S3732" s="23">
        <f t="shared" si="350"/>
        <v>42203.677766203706</v>
      </c>
      <c r="T3732" s="23">
        <f t="shared" si="351"/>
        <v>42233.677766203706</v>
      </c>
      <c r="U3732" s="3">
        <f t="shared" si="352"/>
        <v>2015</v>
      </c>
      <c r="V3732" s="25">
        <f t="shared" si="353"/>
        <v>42203.677766203706</v>
      </c>
    </row>
    <row r="3733" spans="1:22" ht="48" x14ac:dyDescent="0.2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3">
        <f t="shared" si="348"/>
        <v>11.27</v>
      </c>
      <c r="P3733" s="3">
        <f t="shared" si="349"/>
        <v>51.67</v>
      </c>
      <c r="Q3733" s="3" t="s">
        <v>8350</v>
      </c>
      <c r="R3733" s="3" t="s">
        <v>8351</v>
      </c>
      <c r="S3733" s="23">
        <f t="shared" si="350"/>
        <v>41983.752847222218</v>
      </c>
      <c r="T3733" s="23">
        <f t="shared" si="351"/>
        <v>42014.140972222223</v>
      </c>
      <c r="U3733" s="3">
        <f t="shared" si="352"/>
        <v>2014</v>
      </c>
      <c r="V3733" s="25">
        <f t="shared" si="353"/>
        <v>41983.752847222218</v>
      </c>
    </row>
    <row r="3734" spans="1:22" ht="48" x14ac:dyDescent="0.2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3">
        <f t="shared" si="348"/>
        <v>15.41</v>
      </c>
      <c r="P3734" s="3">
        <f t="shared" si="349"/>
        <v>32.75</v>
      </c>
      <c r="Q3734" s="3" t="s">
        <v>8350</v>
      </c>
      <c r="R3734" s="3" t="s">
        <v>8351</v>
      </c>
      <c r="S3734" s="23">
        <f t="shared" si="350"/>
        <v>41968.677465277782</v>
      </c>
      <c r="T3734" s="23">
        <f t="shared" si="351"/>
        <v>42028.5</v>
      </c>
      <c r="U3734" s="3">
        <f t="shared" si="352"/>
        <v>2014</v>
      </c>
      <c r="V3734" s="25">
        <f t="shared" si="353"/>
        <v>41968.677465277782</v>
      </c>
    </row>
    <row r="3735" spans="1:22" ht="48" x14ac:dyDescent="0.2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3">
        <f t="shared" si="348"/>
        <v>0</v>
      </c>
      <c r="P3735" s="3" t="e">
        <f t="shared" si="349"/>
        <v>#DIV/0!</v>
      </c>
      <c r="Q3735" s="3" t="s">
        <v>8350</v>
      </c>
      <c r="R3735" s="3" t="s">
        <v>8351</v>
      </c>
      <c r="S3735" s="23">
        <f t="shared" si="350"/>
        <v>42103.024398148147</v>
      </c>
      <c r="T3735" s="23">
        <f t="shared" si="351"/>
        <v>42112.9375</v>
      </c>
      <c r="U3735" s="3">
        <f t="shared" si="352"/>
        <v>2015</v>
      </c>
      <c r="V3735" s="25">
        <f t="shared" si="353"/>
        <v>42103.024398148147</v>
      </c>
    </row>
    <row r="3736" spans="1:22" ht="64" x14ac:dyDescent="0.2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3">
        <f t="shared" si="348"/>
        <v>28.47</v>
      </c>
      <c r="P3736" s="3">
        <f t="shared" si="349"/>
        <v>61</v>
      </c>
      <c r="Q3736" s="3" t="s">
        <v>8350</v>
      </c>
      <c r="R3736" s="3" t="s">
        <v>8351</v>
      </c>
      <c r="S3736" s="23">
        <f t="shared" si="350"/>
        <v>42089.901574074072</v>
      </c>
      <c r="T3736" s="23">
        <f t="shared" si="351"/>
        <v>42149.901574074072</v>
      </c>
      <c r="U3736" s="3">
        <f t="shared" si="352"/>
        <v>2015</v>
      </c>
      <c r="V3736" s="25">
        <f t="shared" si="353"/>
        <v>42089.901574074072</v>
      </c>
    </row>
    <row r="3737" spans="1:22" ht="32" x14ac:dyDescent="0.2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3">
        <f t="shared" si="348"/>
        <v>13.33</v>
      </c>
      <c r="P3737" s="3">
        <f t="shared" si="349"/>
        <v>10</v>
      </c>
      <c r="Q3737" s="3" t="s">
        <v>8350</v>
      </c>
      <c r="R3737" s="3" t="s">
        <v>8351</v>
      </c>
      <c r="S3737" s="23">
        <f t="shared" si="350"/>
        <v>42122.693159722221</v>
      </c>
      <c r="T3737" s="23">
        <f t="shared" si="351"/>
        <v>42152.693159722221</v>
      </c>
      <c r="U3737" s="3">
        <f t="shared" si="352"/>
        <v>2015</v>
      </c>
      <c r="V3737" s="25">
        <f t="shared" si="353"/>
        <v>42122.693159722221</v>
      </c>
    </row>
    <row r="3738" spans="1:22" ht="48" x14ac:dyDescent="0.2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3">
        <f t="shared" si="348"/>
        <v>0.67</v>
      </c>
      <c r="P3738" s="3">
        <f t="shared" si="349"/>
        <v>10</v>
      </c>
      <c r="Q3738" s="3" t="s">
        <v>8350</v>
      </c>
      <c r="R3738" s="3" t="s">
        <v>8351</v>
      </c>
      <c r="S3738" s="23">
        <f t="shared" si="350"/>
        <v>42048.711724537032</v>
      </c>
      <c r="T3738" s="23">
        <f t="shared" si="351"/>
        <v>42086.75</v>
      </c>
      <c r="U3738" s="3">
        <f t="shared" si="352"/>
        <v>2015</v>
      </c>
      <c r="V3738" s="25">
        <f t="shared" si="353"/>
        <v>42048.711724537032</v>
      </c>
    </row>
    <row r="3739" spans="1:22" ht="48" x14ac:dyDescent="0.2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3">
        <f t="shared" si="348"/>
        <v>21.43</v>
      </c>
      <c r="P3739" s="3">
        <f t="shared" si="349"/>
        <v>37.5</v>
      </c>
      <c r="Q3739" s="3" t="s">
        <v>8350</v>
      </c>
      <c r="R3739" s="3" t="s">
        <v>8351</v>
      </c>
      <c r="S3739" s="23">
        <f t="shared" si="350"/>
        <v>42297.691006944442</v>
      </c>
      <c r="T3739" s="23">
        <f t="shared" si="351"/>
        <v>42320.290972222225</v>
      </c>
      <c r="U3739" s="3">
        <f t="shared" si="352"/>
        <v>2015</v>
      </c>
      <c r="V3739" s="25">
        <f t="shared" si="353"/>
        <v>42297.691006944442</v>
      </c>
    </row>
    <row r="3740" spans="1:22" ht="48" x14ac:dyDescent="0.2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3">
        <f t="shared" si="348"/>
        <v>18</v>
      </c>
      <c r="P3740" s="3">
        <f t="shared" si="349"/>
        <v>45</v>
      </c>
      <c r="Q3740" s="3" t="s">
        <v>8350</v>
      </c>
      <c r="R3740" s="3" t="s">
        <v>8351</v>
      </c>
      <c r="S3740" s="23">
        <f t="shared" si="350"/>
        <v>41813.938715277778</v>
      </c>
      <c r="T3740" s="23">
        <f t="shared" si="351"/>
        <v>41835.916666666664</v>
      </c>
      <c r="U3740" s="3">
        <f t="shared" si="352"/>
        <v>2014</v>
      </c>
      <c r="V3740" s="25">
        <f t="shared" si="353"/>
        <v>41813.938715277778</v>
      </c>
    </row>
    <row r="3741" spans="1:22" ht="48" x14ac:dyDescent="0.2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3">
        <f t="shared" si="348"/>
        <v>20.13</v>
      </c>
      <c r="P3741" s="3">
        <f t="shared" si="349"/>
        <v>100.63</v>
      </c>
      <c r="Q3741" s="3" t="s">
        <v>8350</v>
      </c>
      <c r="R3741" s="3" t="s">
        <v>8351</v>
      </c>
      <c r="S3741" s="23">
        <f t="shared" si="350"/>
        <v>42548.449861111112</v>
      </c>
      <c r="T3741" s="23">
        <f t="shared" si="351"/>
        <v>42568.449861111112</v>
      </c>
      <c r="U3741" s="3">
        <f t="shared" si="352"/>
        <v>2016</v>
      </c>
      <c r="V3741" s="25">
        <f t="shared" si="353"/>
        <v>42548.449861111112</v>
      </c>
    </row>
    <row r="3742" spans="1:22" ht="48" x14ac:dyDescent="0.2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3">
        <f t="shared" si="348"/>
        <v>17.899999999999999</v>
      </c>
      <c r="P3742" s="3">
        <f t="shared" si="349"/>
        <v>25.57</v>
      </c>
      <c r="Q3742" s="3" t="s">
        <v>8350</v>
      </c>
      <c r="R3742" s="3" t="s">
        <v>8351</v>
      </c>
      <c r="S3742" s="23">
        <f t="shared" si="350"/>
        <v>41833.089756944442</v>
      </c>
      <c r="T3742" s="23">
        <f t="shared" si="351"/>
        <v>41863.079143518517</v>
      </c>
      <c r="U3742" s="3">
        <f t="shared" si="352"/>
        <v>2014</v>
      </c>
      <c r="V3742" s="25">
        <f t="shared" si="353"/>
        <v>41833.089756944442</v>
      </c>
    </row>
    <row r="3743" spans="1:22" ht="48" x14ac:dyDescent="0.2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3">
        <f t="shared" si="348"/>
        <v>0</v>
      </c>
      <c r="P3743" s="3" t="e">
        <f t="shared" si="349"/>
        <v>#DIV/0!</v>
      </c>
      <c r="Q3743" s="3" t="s">
        <v>8350</v>
      </c>
      <c r="R3743" s="3" t="s">
        <v>8351</v>
      </c>
      <c r="S3743" s="23">
        <f t="shared" si="350"/>
        <v>42325.920717592591</v>
      </c>
      <c r="T3743" s="23">
        <f t="shared" si="351"/>
        <v>42355.920717592591</v>
      </c>
      <c r="U3743" s="3">
        <f t="shared" si="352"/>
        <v>2015</v>
      </c>
      <c r="V3743" s="25">
        <f t="shared" si="353"/>
        <v>42325.920717592591</v>
      </c>
    </row>
    <row r="3744" spans="1:22" ht="48" x14ac:dyDescent="0.2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3">
        <f t="shared" si="348"/>
        <v>2</v>
      </c>
      <c r="P3744" s="3">
        <f t="shared" si="349"/>
        <v>25</v>
      </c>
      <c r="Q3744" s="3" t="s">
        <v>8350</v>
      </c>
      <c r="R3744" s="3" t="s">
        <v>8351</v>
      </c>
      <c r="S3744" s="23">
        <f t="shared" si="350"/>
        <v>41858.214629629627</v>
      </c>
      <c r="T3744" s="23">
        <f t="shared" si="351"/>
        <v>41888.214629629627</v>
      </c>
      <c r="U3744" s="3">
        <f t="shared" si="352"/>
        <v>2014</v>
      </c>
      <c r="V3744" s="25">
        <f t="shared" si="353"/>
        <v>41858.214629629627</v>
      </c>
    </row>
    <row r="3745" spans="1:22" ht="32" x14ac:dyDescent="0.2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3">
        <f t="shared" si="348"/>
        <v>0</v>
      </c>
      <c r="P3745" s="3" t="e">
        <f t="shared" si="349"/>
        <v>#DIV/0!</v>
      </c>
      <c r="Q3745" s="3" t="s">
        <v>8350</v>
      </c>
      <c r="R3745" s="3" t="s">
        <v>8351</v>
      </c>
      <c r="S3745" s="23">
        <f t="shared" si="350"/>
        <v>41793.710231481484</v>
      </c>
      <c r="T3745" s="23">
        <f t="shared" si="351"/>
        <v>41823.710231481484</v>
      </c>
      <c r="U3745" s="3">
        <f t="shared" si="352"/>
        <v>2014</v>
      </c>
      <c r="V3745" s="25">
        <f t="shared" si="353"/>
        <v>41793.710231481484</v>
      </c>
    </row>
    <row r="3746" spans="1:22" ht="64" x14ac:dyDescent="0.2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3">
        <f t="shared" si="348"/>
        <v>0</v>
      </c>
      <c r="P3746" s="3" t="e">
        <f t="shared" si="349"/>
        <v>#DIV/0!</v>
      </c>
      <c r="Q3746" s="3" t="s">
        <v>8350</v>
      </c>
      <c r="R3746" s="3" t="s">
        <v>8351</v>
      </c>
      <c r="S3746" s="23">
        <f t="shared" si="350"/>
        <v>41793.814259259263</v>
      </c>
      <c r="T3746" s="23">
        <f t="shared" si="351"/>
        <v>41825.165972222225</v>
      </c>
      <c r="U3746" s="3">
        <f t="shared" si="352"/>
        <v>2014</v>
      </c>
      <c r="V3746" s="25">
        <f t="shared" si="353"/>
        <v>41793.814259259263</v>
      </c>
    </row>
    <row r="3747" spans="1:22" ht="48" x14ac:dyDescent="0.2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3">
        <f t="shared" si="348"/>
        <v>10</v>
      </c>
      <c r="P3747" s="3">
        <f t="shared" si="349"/>
        <v>10</v>
      </c>
      <c r="Q3747" s="3" t="s">
        <v>8350</v>
      </c>
      <c r="R3747" s="3" t="s">
        <v>8351</v>
      </c>
      <c r="S3747" s="23">
        <f t="shared" si="350"/>
        <v>41831.697939814818</v>
      </c>
      <c r="T3747" s="23">
        <f t="shared" si="351"/>
        <v>41861.697939814818</v>
      </c>
      <c r="U3747" s="3">
        <f t="shared" si="352"/>
        <v>2014</v>
      </c>
      <c r="V3747" s="25">
        <f t="shared" si="353"/>
        <v>41831.697939814818</v>
      </c>
    </row>
    <row r="3748" spans="1:22" ht="32" x14ac:dyDescent="0.2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3">
        <f t="shared" si="348"/>
        <v>2.38</v>
      </c>
      <c r="P3748" s="3">
        <f t="shared" si="349"/>
        <v>202</v>
      </c>
      <c r="Q3748" s="3" t="s">
        <v>8350</v>
      </c>
      <c r="R3748" s="3" t="s">
        <v>8351</v>
      </c>
      <c r="S3748" s="23">
        <f t="shared" si="350"/>
        <v>42621.389340277776</v>
      </c>
      <c r="T3748" s="23">
        <f t="shared" si="351"/>
        <v>42651.389340277776</v>
      </c>
      <c r="U3748" s="3">
        <f t="shared" si="352"/>
        <v>2016</v>
      </c>
      <c r="V3748" s="25">
        <f t="shared" si="353"/>
        <v>42621.389340277776</v>
      </c>
    </row>
    <row r="3749" spans="1:22" ht="32" x14ac:dyDescent="0.2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3">
        <f t="shared" si="348"/>
        <v>1</v>
      </c>
      <c r="P3749" s="3">
        <f t="shared" si="349"/>
        <v>25</v>
      </c>
      <c r="Q3749" s="3" t="s">
        <v>8350</v>
      </c>
      <c r="R3749" s="3" t="s">
        <v>8351</v>
      </c>
      <c r="S3749" s="23">
        <f t="shared" si="350"/>
        <v>42164.299722222218</v>
      </c>
      <c r="T3749" s="23">
        <f t="shared" si="351"/>
        <v>42190.957638888889</v>
      </c>
      <c r="U3749" s="3">
        <f t="shared" si="352"/>
        <v>2015</v>
      </c>
      <c r="V3749" s="25">
        <f t="shared" si="353"/>
        <v>42164.299722222218</v>
      </c>
    </row>
    <row r="3750" spans="1:22" ht="48" x14ac:dyDescent="0.2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3">
        <f t="shared" si="348"/>
        <v>103.52</v>
      </c>
      <c r="P3750" s="3">
        <f t="shared" si="349"/>
        <v>99.54</v>
      </c>
      <c r="Q3750" s="3" t="s">
        <v>8350</v>
      </c>
      <c r="R3750" s="3" t="s">
        <v>8351</v>
      </c>
      <c r="S3750" s="23">
        <f t="shared" si="350"/>
        <v>42395.706435185188</v>
      </c>
      <c r="T3750" s="23">
        <f t="shared" si="351"/>
        <v>42416.249305555553</v>
      </c>
      <c r="U3750" s="3">
        <f t="shared" si="352"/>
        <v>2016</v>
      </c>
      <c r="V3750" s="25">
        <f t="shared" si="353"/>
        <v>42395.706435185188</v>
      </c>
    </row>
    <row r="3751" spans="1:22" ht="48" x14ac:dyDescent="0.2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3">
        <f t="shared" si="348"/>
        <v>105</v>
      </c>
      <c r="P3751" s="3">
        <f t="shared" si="349"/>
        <v>75</v>
      </c>
      <c r="Q3751" s="3" t="s">
        <v>8350</v>
      </c>
      <c r="R3751" s="3" t="s">
        <v>8392</v>
      </c>
      <c r="S3751" s="23">
        <f t="shared" si="350"/>
        <v>42458.127175925925</v>
      </c>
      <c r="T3751" s="23">
        <f t="shared" si="351"/>
        <v>42489.165972222225</v>
      </c>
      <c r="U3751" s="3">
        <f t="shared" si="352"/>
        <v>2016</v>
      </c>
      <c r="V3751" s="25">
        <f t="shared" si="353"/>
        <v>42458.127175925925</v>
      </c>
    </row>
    <row r="3752" spans="1:22" ht="96" x14ac:dyDescent="0.2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3">
        <f t="shared" si="348"/>
        <v>100.45</v>
      </c>
      <c r="P3752" s="3">
        <f t="shared" si="349"/>
        <v>215.25</v>
      </c>
      <c r="Q3752" s="3" t="s">
        <v>8350</v>
      </c>
      <c r="R3752" s="3" t="s">
        <v>8392</v>
      </c>
      <c r="S3752" s="23">
        <f t="shared" si="350"/>
        <v>42016.981574074074</v>
      </c>
      <c r="T3752" s="23">
        <f t="shared" si="351"/>
        <v>42045.332638888889</v>
      </c>
      <c r="U3752" s="3">
        <f t="shared" si="352"/>
        <v>2015</v>
      </c>
      <c r="V3752" s="25">
        <f t="shared" si="353"/>
        <v>42016.981574074074</v>
      </c>
    </row>
    <row r="3753" spans="1:22" ht="48" x14ac:dyDescent="0.2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3">
        <f t="shared" si="348"/>
        <v>132.6</v>
      </c>
      <c r="P3753" s="3">
        <f t="shared" si="349"/>
        <v>120.55</v>
      </c>
      <c r="Q3753" s="3" t="s">
        <v>8350</v>
      </c>
      <c r="R3753" s="3" t="s">
        <v>8392</v>
      </c>
      <c r="S3753" s="23">
        <f t="shared" si="350"/>
        <v>42403.035567129627</v>
      </c>
      <c r="T3753" s="23">
        <f t="shared" si="351"/>
        <v>42462.993900462956</v>
      </c>
      <c r="U3753" s="3">
        <f t="shared" si="352"/>
        <v>2016</v>
      </c>
      <c r="V3753" s="25">
        <f t="shared" si="353"/>
        <v>42403.035567129627</v>
      </c>
    </row>
    <row r="3754" spans="1:22" ht="64" x14ac:dyDescent="0.2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3">
        <f t="shared" si="348"/>
        <v>113</v>
      </c>
      <c r="P3754" s="3">
        <f t="shared" si="349"/>
        <v>37.67</v>
      </c>
      <c r="Q3754" s="3" t="s">
        <v>8350</v>
      </c>
      <c r="R3754" s="3" t="s">
        <v>8392</v>
      </c>
      <c r="S3754" s="23">
        <f t="shared" si="350"/>
        <v>42619.802488425921</v>
      </c>
      <c r="T3754" s="23">
        <f t="shared" si="351"/>
        <v>42659.875</v>
      </c>
      <c r="U3754" s="3">
        <f t="shared" si="352"/>
        <v>2016</v>
      </c>
      <c r="V3754" s="25">
        <f t="shared" si="353"/>
        <v>42619.802488425921</v>
      </c>
    </row>
    <row r="3755" spans="1:22" ht="48" x14ac:dyDescent="0.2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3">
        <f t="shared" si="348"/>
        <v>103.34</v>
      </c>
      <c r="P3755" s="3">
        <f t="shared" si="349"/>
        <v>172.23</v>
      </c>
      <c r="Q3755" s="3" t="s">
        <v>8350</v>
      </c>
      <c r="R3755" s="3" t="s">
        <v>8392</v>
      </c>
      <c r="S3755" s="23">
        <f t="shared" si="350"/>
        <v>42128.824074074073</v>
      </c>
      <c r="T3755" s="23">
        <f t="shared" si="351"/>
        <v>42158</v>
      </c>
      <c r="U3755" s="3">
        <f t="shared" si="352"/>
        <v>2015</v>
      </c>
      <c r="V3755" s="25">
        <f t="shared" si="353"/>
        <v>42128.824074074073</v>
      </c>
    </row>
    <row r="3756" spans="1:22" ht="48" x14ac:dyDescent="0.2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3">
        <f t="shared" si="348"/>
        <v>120</v>
      </c>
      <c r="P3756" s="3">
        <f t="shared" si="349"/>
        <v>111.11</v>
      </c>
      <c r="Q3756" s="3" t="s">
        <v>8350</v>
      </c>
      <c r="R3756" s="3" t="s">
        <v>8392</v>
      </c>
      <c r="S3756" s="23">
        <f t="shared" si="350"/>
        <v>41808.881215277775</v>
      </c>
      <c r="T3756" s="23">
        <f t="shared" si="351"/>
        <v>41846.207638888889</v>
      </c>
      <c r="U3756" s="3">
        <f t="shared" si="352"/>
        <v>2014</v>
      </c>
      <c r="V3756" s="25">
        <f t="shared" si="353"/>
        <v>41808.881215277775</v>
      </c>
    </row>
    <row r="3757" spans="1:22" ht="48" x14ac:dyDescent="0.2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3">
        <f t="shared" si="348"/>
        <v>129.63999999999999</v>
      </c>
      <c r="P3757" s="3">
        <f t="shared" si="349"/>
        <v>25.46</v>
      </c>
      <c r="Q3757" s="3" t="s">
        <v>8350</v>
      </c>
      <c r="R3757" s="3" t="s">
        <v>8392</v>
      </c>
      <c r="S3757" s="23">
        <f t="shared" si="350"/>
        <v>42445.866979166662</v>
      </c>
      <c r="T3757" s="23">
        <f t="shared" si="351"/>
        <v>42475.866979166662</v>
      </c>
      <c r="U3757" s="3">
        <f t="shared" si="352"/>
        <v>2016</v>
      </c>
      <c r="V3757" s="25">
        <f t="shared" si="353"/>
        <v>42445.866979166662</v>
      </c>
    </row>
    <row r="3758" spans="1:22" ht="48" x14ac:dyDescent="0.2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3">
        <f t="shared" si="348"/>
        <v>101.11</v>
      </c>
      <c r="P3758" s="3">
        <f t="shared" si="349"/>
        <v>267.64999999999998</v>
      </c>
      <c r="Q3758" s="3" t="s">
        <v>8350</v>
      </c>
      <c r="R3758" s="3" t="s">
        <v>8392</v>
      </c>
      <c r="S3758" s="23">
        <f t="shared" si="350"/>
        <v>41771.814791666664</v>
      </c>
      <c r="T3758" s="23">
        <f t="shared" si="351"/>
        <v>41801.814791666664</v>
      </c>
      <c r="U3758" s="3">
        <f t="shared" si="352"/>
        <v>2014</v>
      </c>
      <c r="V3758" s="25">
        <f t="shared" si="353"/>
        <v>41771.814791666664</v>
      </c>
    </row>
    <row r="3759" spans="1:22" ht="48" x14ac:dyDescent="0.2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3">
        <f t="shared" si="348"/>
        <v>108.51</v>
      </c>
      <c r="P3759" s="3">
        <f t="shared" si="349"/>
        <v>75.959999999999994</v>
      </c>
      <c r="Q3759" s="3" t="s">
        <v>8350</v>
      </c>
      <c r="R3759" s="3" t="s">
        <v>8392</v>
      </c>
      <c r="S3759" s="23">
        <f t="shared" si="350"/>
        <v>41954.850868055553</v>
      </c>
      <c r="T3759" s="23">
        <f t="shared" si="351"/>
        <v>41974.850868055553</v>
      </c>
      <c r="U3759" s="3">
        <f t="shared" si="352"/>
        <v>2014</v>
      </c>
      <c r="V3759" s="25">
        <f t="shared" si="353"/>
        <v>41954.850868055553</v>
      </c>
    </row>
    <row r="3760" spans="1:22" ht="32" x14ac:dyDescent="0.2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3">
        <f t="shared" si="348"/>
        <v>102.33</v>
      </c>
      <c r="P3760" s="3">
        <f t="shared" si="349"/>
        <v>59.04</v>
      </c>
      <c r="Q3760" s="3" t="s">
        <v>8350</v>
      </c>
      <c r="R3760" s="3" t="s">
        <v>8392</v>
      </c>
      <c r="S3760" s="23">
        <f t="shared" si="350"/>
        <v>41747.471504629626</v>
      </c>
      <c r="T3760" s="23">
        <f t="shared" si="351"/>
        <v>41778.208333333336</v>
      </c>
      <c r="U3760" s="3">
        <f t="shared" si="352"/>
        <v>2014</v>
      </c>
      <c r="V3760" s="25">
        <f t="shared" si="353"/>
        <v>41747.471504629626</v>
      </c>
    </row>
    <row r="3761" spans="1:22" ht="32" x14ac:dyDescent="0.2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3">
        <f t="shared" si="348"/>
        <v>110.24</v>
      </c>
      <c r="P3761" s="3">
        <f t="shared" si="349"/>
        <v>50.11</v>
      </c>
      <c r="Q3761" s="3" t="s">
        <v>8350</v>
      </c>
      <c r="R3761" s="3" t="s">
        <v>8392</v>
      </c>
      <c r="S3761" s="23">
        <f t="shared" si="350"/>
        <v>42182.108252314814</v>
      </c>
      <c r="T3761" s="23">
        <f t="shared" si="351"/>
        <v>42242.108252314814</v>
      </c>
      <c r="U3761" s="3">
        <f t="shared" si="352"/>
        <v>2015</v>
      </c>
      <c r="V3761" s="25">
        <f t="shared" si="353"/>
        <v>42182.108252314814</v>
      </c>
    </row>
    <row r="3762" spans="1:22" ht="48" x14ac:dyDescent="0.2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3">
        <f t="shared" si="348"/>
        <v>101.02</v>
      </c>
      <c r="P3762" s="3">
        <f t="shared" si="349"/>
        <v>55.5</v>
      </c>
      <c r="Q3762" s="3" t="s">
        <v>8350</v>
      </c>
      <c r="R3762" s="3" t="s">
        <v>8392</v>
      </c>
      <c r="S3762" s="23">
        <f t="shared" si="350"/>
        <v>41739.525300925925</v>
      </c>
      <c r="T3762" s="23">
        <f t="shared" si="351"/>
        <v>41764.525300925925</v>
      </c>
      <c r="U3762" s="3">
        <f t="shared" si="352"/>
        <v>2014</v>
      </c>
      <c r="V3762" s="25">
        <f t="shared" si="353"/>
        <v>41739.525300925925</v>
      </c>
    </row>
    <row r="3763" spans="1:22" ht="64" x14ac:dyDescent="0.2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3">
        <f t="shared" si="348"/>
        <v>100</v>
      </c>
      <c r="P3763" s="3">
        <f t="shared" si="349"/>
        <v>166.67</v>
      </c>
      <c r="Q3763" s="3" t="s">
        <v>8350</v>
      </c>
      <c r="R3763" s="3" t="s">
        <v>8392</v>
      </c>
      <c r="S3763" s="23">
        <f t="shared" si="350"/>
        <v>42173.466863425929</v>
      </c>
      <c r="T3763" s="23">
        <f t="shared" si="351"/>
        <v>42226.958333333328</v>
      </c>
      <c r="U3763" s="3">
        <f t="shared" si="352"/>
        <v>2015</v>
      </c>
      <c r="V3763" s="25">
        <f t="shared" si="353"/>
        <v>42173.466863425929</v>
      </c>
    </row>
    <row r="3764" spans="1:22" ht="48" x14ac:dyDescent="0.2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3">
        <f t="shared" si="348"/>
        <v>106.24</v>
      </c>
      <c r="P3764" s="3">
        <f t="shared" si="349"/>
        <v>47.43</v>
      </c>
      <c r="Q3764" s="3" t="s">
        <v>8350</v>
      </c>
      <c r="R3764" s="3" t="s">
        <v>8392</v>
      </c>
      <c r="S3764" s="23">
        <f t="shared" si="350"/>
        <v>42193.813530092593</v>
      </c>
      <c r="T3764" s="23">
        <f t="shared" si="351"/>
        <v>42218.813530092593</v>
      </c>
      <c r="U3764" s="3">
        <f t="shared" si="352"/>
        <v>2015</v>
      </c>
      <c r="V3764" s="25">
        <f t="shared" si="353"/>
        <v>42193.813530092593</v>
      </c>
    </row>
    <row r="3765" spans="1:22" ht="32" x14ac:dyDescent="0.2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3">
        <f t="shared" si="348"/>
        <v>100</v>
      </c>
      <c r="P3765" s="3">
        <f t="shared" si="349"/>
        <v>64.94</v>
      </c>
      <c r="Q3765" s="3" t="s">
        <v>8350</v>
      </c>
      <c r="R3765" s="3" t="s">
        <v>8392</v>
      </c>
      <c r="S3765" s="23">
        <f t="shared" si="350"/>
        <v>42065.750300925924</v>
      </c>
      <c r="T3765" s="23">
        <f t="shared" si="351"/>
        <v>42095.708634259259</v>
      </c>
      <c r="U3765" s="3">
        <f t="shared" si="352"/>
        <v>2015</v>
      </c>
      <c r="V3765" s="25">
        <f t="shared" si="353"/>
        <v>42065.750300925924</v>
      </c>
    </row>
    <row r="3766" spans="1:22" ht="48" x14ac:dyDescent="0.2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3">
        <f t="shared" si="348"/>
        <v>100</v>
      </c>
      <c r="P3766" s="3">
        <f t="shared" si="349"/>
        <v>55.56</v>
      </c>
      <c r="Q3766" s="3" t="s">
        <v>8350</v>
      </c>
      <c r="R3766" s="3" t="s">
        <v>8392</v>
      </c>
      <c r="S3766" s="23">
        <f t="shared" si="350"/>
        <v>42499.842962962968</v>
      </c>
      <c r="T3766" s="23">
        <f t="shared" si="351"/>
        <v>42519.024999999994</v>
      </c>
      <c r="U3766" s="3">
        <f t="shared" si="352"/>
        <v>2016</v>
      </c>
      <c r="V3766" s="25">
        <f t="shared" si="353"/>
        <v>42499.842962962968</v>
      </c>
    </row>
    <row r="3767" spans="1:22" ht="48" x14ac:dyDescent="0.2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3">
        <f t="shared" si="348"/>
        <v>113.46</v>
      </c>
      <c r="P3767" s="3">
        <f t="shared" si="349"/>
        <v>74.22</v>
      </c>
      <c r="Q3767" s="3" t="s">
        <v>8350</v>
      </c>
      <c r="R3767" s="3" t="s">
        <v>8392</v>
      </c>
      <c r="S3767" s="23">
        <f t="shared" si="350"/>
        <v>41820.776412037041</v>
      </c>
      <c r="T3767" s="23">
        <f t="shared" si="351"/>
        <v>41850.776412037041</v>
      </c>
      <c r="U3767" s="3">
        <f t="shared" si="352"/>
        <v>2014</v>
      </c>
      <c r="V3767" s="25">
        <f t="shared" si="353"/>
        <v>41820.776412037041</v>
      </c>
    </row>
    <row r="3768" spans="1:22" ht="48" x14ac:dyDescent="0.2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3">
        <f t="shared" si="348"/>
        <v>102.65</v>
      </c>
      <c r="P3768" s="3">
        <f t="shared" si="349"/>
        <v>106.93</v>
      </c>
      <c r="Q3768" s="3" t="s">
        <v>8350</v>
      </c>
      <c r="R3768" s="3" t="s">
        <v>8392</v>
      </c>
      <c r="S3768" s="23">
        <f t="shared" si="350"/>
        <v>41788.167187500003</v>
      </c>
      <c r="T3768" s="23">
        <f t="shared" si="351"/>
        <v>41823.167187500003</v>
      </c>
      <c r="U3768" s="3">
        <f t="shared" si="352"/>
        <v>2014</v>
      </c>
      <c r="V3768" s="25">
        <f t="shared" si="353"/>
        <v>41788.167187500003</v>
      </c>
    </row>
    <row r="3769" spans="1:22" ht="48" x14ac:dyDescent="0.2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3">
        <f t="shared" si="348"/>
        <v>116.75</v>
      </c>
      <c r="P3769" s="3">
        <f t="shared" si="349"/>
        <v>41.7</v>
      </c>
      <c r="Q3769" s="3" t="s">
        <v>8350</v>
      </c>
      <c r="R3769" s="3" t="s">
        <v>8392</v>
      </c>
      <c r="S3769" s="23">
        <f t="shared" si="350"/>
        <v>42050.019641203704</v>
      </c>
      <c r="T3769" s="23">
        <f t="shared" si="351"/>
        <v>42064.207638888889</v>
      </c>
      <c r="U3769" s="3">
        <f t="shared" si="352"/>
        <v>2015</v>
      </c>
      <c r="V3769" s="25">
        <f t="shared" si="353"/>
        <v>42050.019641203704</v>
      </c>
    </row>
    <row r="3770" spans="1:22" ht="48" x14ac:dyDescent="0.2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3">
        <f t="shared" si="348"/>
        <v>107.65</v>
      </c>
      <c r="P3770" s="3">
        <f t="shared" si="349"/>
        <v>74.239999999999995</v>
      </c>
      <c r="Q3770" s="3" t="s">
        <v>8350</v>
      </c>
      <c r="R3770" s="3" t="s">
        <v>8392</v>
      </c>
      <c r="S3770" s="23">
        <f t="shared" si="350"/>
        <v>41772.727893518517</v>
      </c>
      <c r="T3770" s="23">
        <f t="shared" si="351"/>
        <v>41802.727893518517</v>
      </c>
      <c r="U3770" s="3">
        <f t="shared" si="352"/>
        <v>2014</v>
      </c>
      <c r="V3770" s="25">
        <f t="shared" si="353"/>
        <v>41772.727893518517</v>
      </c>
    </row>
    <row r="3771" spans="1:22" ht="48" x14ac:dyDescent="0.2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3">
        <f t="shared" si="348"/>
        <v>100</v>
      </c>
      <c r="P3771" s="3">
        <f t="shared" si="349"/>
        <v>73.33</v>
      </c>
      <c r="Q3771" s="3" t="s">
        <v>8350</v>
      </c>
      <c r="R3771" s="3" t="s">
        <v>8392</v>
      </c>
      <c r="S3771" s="23">
        <f t="shared" si="350"/>
        <v>42445.598136574074</v>
      </c>
      <c r="T3771" s="23">
        <f t="shared" si="351"/>
        <v>42475.598136574074</v>
      </c>
      <c r="U3771" s="3">
        <f t="shared" si="352"/>
        <v>2016</v>
      </c>
      <c r="V3771" s="25">
        <f t="shared" si="353"/>
        <v>42445.598136574074</v>
      </c>
    </row>
    <row r="3772" spans="1:22" ht="48" x14ac:dyDescent="0.2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3">
        <f t="shared" si="348"/>
        <v>100</v>
      </c>
      <c r="P3772" s="3">
        <f t="shared" si="349"/>
        <v>100</v>
      </c>
      <c r="Q3772" s="3" t="s">
        <v>8350</v>
      </c>
      <c r="R3772" s="3" t="s">
        <v>8392</v>
      </c>
      <c r="S3772" s="23">
        <f t="shared" si="350"/>
        <v>42138.930671296301</v>
      </c>
      <c r="T3772" s="23">
        <f t="shared" si="351"/>
        <v>42168.930671296301</v>
      </c>
      <c r="U3772" s="3">
        <f t="shared" si="352"/>
        <v>2015</v>
      </c>
      <c r="V3772" s="25">
        <f t="shared" si="353"/>
        <v>42138.930671296301</v>
      </c>
    </row>
    <row r="3773" spans="1:22" ht="32" x14ac:dyDescent="0.2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3">
        <f t="shared" si="348"/>
        <v>146</v>
      </c>
      <c r="P3773" s="3">
        <f t="shared" si="349"/>
        <v>38.42</v>
      </c>
      <c r="Q3773" s="3" t="s">
        <v>8350</v>
      </c>
      <c r="R3773" s="3" t="s">
        <v>8392</v>
      </c>
      <c r="S3773" s="23">
        <f t="shared" si="350"/>
        <v>42493.857083333336</v>
      </c>
      <c r="T3773" s="23">
        <f t="shared" si="351"/>
        <v>42508</v>
      </c>
      <c r="U3773" s="3">
        <f t="shared" si="352"/>
        <v>2016</v>
      </c>
      <c r="V3773" s="25">
        <f t="shared" si="353"/>
        <v>42493.857083333336</v>
      </c>
    </row>
    <row r="3774" spans="1:22" ht="48" x14ac:dyDescent="0.2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3">
        <f t="shared" si="348"/>
        <v>110.2</v>
      </c>
      <c r="P3774" s="3">
        <f t="shared" si="349"/>
        <v>166.97</v>
      </c>
      <c r="Q3774" s="3" t="s">
        <v>8350</v>
      </c>
      <c r="R3774" s="3" t="s">
        <v>8392</v>
      </c>
      <c r="S3774" s="23">
        <f t="shared" si="350"/>
        <v>42682.616967592592</v>
      </c>
      <c r="T3774" s="23">
        <f t="shared" si="351"/>
        <v>42703.25</v>
      </c>
      <c r="U3774" s="3">
        <f t="shared" si="352"/>
        <v>2016</v>
      </c>
      <c r="V3774" s="25">
        <f t="shared" si="353"/>
        <v>42682.616967592592</v>
      </c>
    </row>
    <row r="3775" spans="1:22" ht="32" x14ac:dyDescent="0.2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3">
        <f t="shared" si="348"/>
        <v>108.2</v>
      </c>
      <c r="P3775" s="3">
        <f t="shared" si="349"/>
        <v>94.91</v>
      </c>
      <c r="Q3775" s="3" t="s">
        <v>8350</v>
      </c>
      <c r="R3775" s="3" t="s">
        <v>8392</v>
      </c>
      <c r="S3775" s="23">
        <f t="shared" si="350"/>
        <v>42656.005173611105</v>
      </c>
      <c r="T3775" s="23">
        <f t="shared" si="351"/>
        <v>42689.088888888888</v>
      </c>
      <c r="U3775" s="3">
        <f t="shared" si="352"/>
        <v>2016</v>
      </c>
      <c r="V3775" s="25">
        <f t="shared" si="353"/>
        <v>42656.005173611105</v>
      </c>
    </row>
    <row r="3776" spans="1:22" ht="64" x14ac:dyDescent="0.2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3">
        <f t="shared" si="348"/>
        <v>100</v>
      </c>
      <c r="P3776" s="3">
        <f t="shared" si="349"/>
        <v>100</v>
      </c>
      <c r="Q3776" s="3" t="s">
        <v>8350</v>
      </c>
      <c r="R3776" s="3" t="s">
        <v>8392</v>
      </c>
      <c r="S3776" s="23">
        <f t="shared" si="350"/>
        <v>42087.792303240742</v>
      </c>
      <c r="T3776" s="23">
        <f t="shared" si="351"/>
        <v>42103.792303240742</v>
      </c>
      <c r="U3776" s="3">
        <f t="shared" si="352"/>
        <v>2015</v>
      </c>
      <c r="V3776" s="25">
        <f t="shared" si="353"/>
        <v>42087.792303240742</v>
      </c>
    </row>
    <row r="3777" spans="1:22" ht="48" x14ac:dyDescent="0.2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3">
        <f t="shared" si="348"/>
        <v>100.25</v>
      </c>
      <c r="P3777" s="3">
        <f t="shared" si="349"/>
        <v>143.21</v>
      </c>
      <c r="Q3777" s="3" t="s">
        <v>8350</v>
      </c>
      <c r="R3777" s="3" t="s">
        <v>8392</v>
      </c>
      <c r="S3777" s="23">
        <f t="shared" si="350"/>
        <v>42075.942627314813</v>
      </c>
      <c r="T3777" s="23">
        <f t="shared" si="351"/>
        <v>42103.166666666672</v>
      </c>
      <c r="U3777" s="3">
        <f t="shared" si="352"/>
        <v>2015</v>
      </c>
      <c r="V3777" s="25">
        <f t="shared" si="353"/>
        <v>42075.942627314813</v>
      </c>
    </row>
    <row r="3778" spans="1:22" ht="64" x14ac:dyDescent="0.2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3">
        <f t="shared" si="348"/>
        <v>106.71</v>
      </c>
      <c r="P3778" s="3">
        <f t="shared" si="349"/>
        <v>90.82</v>
      </c>
      <c r="Q3778" s="3" t="s">
        <v>8350</v>
      </c>
      <c r="R3778" s="3" t="s">
        <v>8392</v>
      </c>
      <c r="S3778" s="23">
        <f t="shared" si="350"/>
        <v>41814.367800925924</v>
      </c>
      <c r="T3778" s="23">
        <f t="shared" si="351"/>
        <v>41852.041666666664</v>
      </c>
      <c r="U3778" s="3">
        <f t="shared" si="352"/>
        <v>2014</v>
      </c>
      <c r="V3778" s="25">
        <f t="shared" si="353"/>
        <v>41814.367800925924</v>
      </c>
    </row>
    <row r="3779" spans="1:22" ht="48" x14ac:dyDescent="0.2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3">
        <f t="shared" ref="O3779:O3842" si="354">ROUND((E3779/D3779)*100,2)</f>
        <v>143.19999999999999</v>
      </c>
      <c r="P3779" s="3">
        <f t="shared" ref="P3779:P3842" si="355">ROUND(E3779/L3779,2)</f>
        <v>48.54</v>
      </c>
      <c r="Q3779" s="3" t="s">
        <v>8350</v>
      </c>
      <c r="R3779" s="3" t="s">
        <v>8392</v>
      </c>
      <c r="S3779" s="23">
        <f t="shared" ref="S3779:S3842" si="356">(((J3779/60)/60)/24)+DATE(1970,1,1)</f>
        <v>41887.111354166671</v>
      </c>
      <c r="T3779" s="23">
        <f t="shared" ref="T3779:T3842" si="357">(((I3779/60)/60)/24)+DATE(1970,1,1)</f>
        <v>41909.166666666664</v>
      </c>
      <c r="U3779" s="3">
        <f t="shared" ref="U3779:U3842" si="358">YEAR(S3779)</f>
        <v>2014</v>
      </c>
      <c r="V3779" s="25">
        <f t="shared" ref="V3779:V3842" si="359">S3779</f>
        <v>41887.111354166671</v>
      </c>
    </row>
    <row r="3780" spans="1:22" ht="32" x14ac:dyDescent="0.2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3">
        <f t="shared" si="354"/>
        <v>105.04</v>
      </c>
      <c r="P3780" s="3">
        <f t="shared" si="355"/>
        <v>70.03</v>
      </c>
      <c r="Q3780" s="3" t="s">
        <v>8350</v>
      </c>
      <c r="R3780" s="3" t="s">
        <v>8392</v>
      </c>
      <c r="S3780" s="23">
        <f t="shared" si="356"/>
        <v>41989.819212962961</v>
      </c>
      <c r="T3780" s="23">
        <f t="shared" si="357"/>
        <v>42049.819212962961</v>
      </c>
      <c r="U3780" s="3">
        <f t="shared" si="358"/>
        <v>2014</v>
      </c>
      <c r="V3780" s="25">
        <f t="shared" si="359"/>
        <v>41989.819212962961</v>
      </c>
    </row>
    <row r="3781" spans="1:22" ht="32" x14ac:dyDescent="0.2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3">
        <f t="shared" si="354"/>
        <v>103.98</v>
      </c>
      <c r="P3781" s="3">
        <f t="shared" si="355"/>
        <v>135.63</v>
      </c>
      <c r="Q3781" s="3" t="s">
        <v>8350</v>
      </c>
      <c r="R3781" s="3" t="s">
        <v>8392</v>
      </c>
      <c r="S3781" s="23">
        <f t="shared" si="356"/>
        <v>42425.735416666663</v>
      </c>
      <c r="T3781" s="23">
        <f t="shared" si="357"/>
        <v>42455.693750000006</v>
      </c>
      <c r="U3781" s="3">
        <f t="shared" si="358"/>
        <v>2016</v>
      </c>
      <c r="V3781" s="25">
        <f t="shared" si="359"/>
        <v>42425.735416666663</v>
      </c>
    </row>
    <row r="3782" spans="1:22" ht="48" x14ac:dyDescent="0.2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3">
        <f t="shared" si="354"/>
        <v>120</v>
      </c>
      <c r="P3782" s="3">
        <f t="shared" si="355"/>
        <v>100</v>
      </c>
      <c r="Q3782" s="3" t="s">
        <v>8350</v>
      </c>
      <c r="R3782" s="3" t="s">
        <v>8392</v>
      </c>
      <c r="S3782" s="23">
        <f t="shared" si="356"/>
        <v>42166.219733796301</v>
      </c>
      <c r="T3782" s="23">
        <f t="shared" si="357"/>
        <v>42198.837499999994</v>
      </c>
      <c r="U3782" s="3">
        <f t="shared" si="358"/>
        <v>2015</v>
      </c>
      <c r="V3782" s="25">
        <f t="shared" si="359"/>
        <v>42166.219733796301</v>
      </c>
    </row>
    <row r="3783" spans="1:22" ht="64" x14ac:dyDescent="0.2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3">
        <f t="shared" si="354"/>
        <v>109.67</v>
      </c>
      <c r="P3783" s="3">
        <f t="shared" si="355"/>
        <v>94.9</v>
      </c>
      <c r="Q3783" s="3" t="s">
        <v>8350</v>
      </c>
      <c r="R3783" s="3" t="s">
        <v>8392</v>
      </c>
      <c r="S3783" s="23">
        <f t="shared" si="356"/>
        <v>41865.882928240739</v>
      </c>
      <c r="T3783" s="23">
        <f t="shared" si="357"/>
        <v>41890.882928240739</v>
      </c>
      <c r="U3783" s="3">
        <f t="shared" si="358"/>
        <v>2014</v>
      </c>
      <c r="V3783" s="25">
        <f t="shared" si="359"/>
        <v>41865.882928240739</v>
      </c>
    </row>
    <row r="3784" spans="1:22" ht="48" x14ac:dyDescent="0.2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3">
        <f t="shared" si="354"/>
        <v>101.75</v>
      </c>
      <c r="P3784" s="3">
        <f t="shared" si="355"/>
        <v>75.37</v>
      </c>
      <c r="Q3784" s="3" t="s">
        <v>8350</v>
      </c>
      <c r="R3784" s="3" t="s">
        <v>8392</v>
      </c>
      <c r="S3784" s="23">
        <f t="shared" si="356"/>
        <v>42546.862233796302</v>
      </c>
      <c r="T3784" s="23">
        <f t="shared" si="357"/>
        <v>42575.958333333328</v>
      </c>
      <c r="U3784" s="3">
        <f t="shared" si="358"/>
        <v>2016</v>
      </c>
      <c r="V3784" s="25">
        <f t="shared" si="359"/>
        <v>42546.862233796302</v>
      </c>
    </row>
    <row r="3785" spans="1:22" ht="48" x14ac:dyDescent="0.2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3">
        <f t="shared" si="354"/>
        <v>128.91999999999999</v>
      </c>
      <c r="P3785" s="3">
        <f t="shared" si="355"/>
        <v>64.459999999999994</v>
      </c>
      <c r="Q3785" s="3" t="s">
        <v>8350</v>
      </c>
      <c r="R3785" s="3" t="s">
        <v>8392</v>
      </c>
      <c r="S3785" s="23">
        <f t="shared" si="356"/>
        <v>42420.140277777777</v>
      </c>
      <c r="T3785" s="23">
        <f t="shared" si="357"/>
        <v>42444.666666666672</v>
      </c>
      <c r="U3785" s="3">
        <f t="shared" si="358"/>
        <v>2016</v>
      </c>
      <c r="V3785" s="25">
        <f t="shared" si="359"/>
        <v>42420.140277777777</v>
      </c>
    </row>
    <row r="3786" spans="1:22" ht="48" x14ac:dyDescent="0.2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3">
        <f t="shared" si="354"/>
        <v>115</v>
      </c>
      <c r="P3786" s="3">
        <f t="shared" si="355"/>
        <v>115</v>
      </c>
      <c r="Q3786" s="3" t="s">
        <v>8350</v>
      </c>
      <c r="R3786" s="3" t="s">
        <v>8392</v>
      </c>
      <c r="S3786" s="23">
        <f t="shared" si="356"/>
        <v>42531.980694444443</v>
      </c>
      <c r="T3786" s="23">
        <f t="shared" si="357"/>
        <v>42561.980694444443</v>
      </c>
      <c r="U3786" s="3">
        <f t="shared" si="358"/>
        <v>2016</v>
      </c>
      <c r="V3786" s="25">
        <f t="shared" si="359"/>
        <v>42531.980694444443</v>
      </c>
    </row>
    <row r="3787" spans="1:22" ht="48" x14ac:dyDescent="0.2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3">
        <f t="shared" si="354"/>
        <v>150.75</v>
      </c>
      <c r="P3787" s="3">
        <f t="shared" si="355"/>
        <v>100.5</v>
      </c>
      <c r="Q3787" s="3" t="s">
        <v>8350</v>
      </c>
      <c r="R3787" s="3" t="s">
        <v>8392</v>
      </c>
      <c r="S3787" s="23">
        <f t="shared" si="356"/>
        <v>42548.63853009259</v>
      </c>
      <c r="T3787" s="23">
        <f t="shared" si="357"/>
        <v>42584.418749999997</v>
      </c>
      <c r="U3787" s="3">
        <f t="shared" si="358"/>
        <v>2016</v>
      </c>
      <c r="V3787" s="25">
        <f t="shared" si="359"/>
        <v>42548.63853009259</v>
      </c>
    </row>
    <row r="3788" spans="1:22" ht="48" x14ac:dyDescent="0.2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3">
        <f t="shared" si="354"/>
        <v>110.97</v>
      </c>
      <c r="P3788" s="3">
        <f t="shared" si="355"/>
        <v>93.77</v>
      </c>
      <c r="Q3788" s="3" t="s">
        <v>8350</v>
      </c>
      <c r="R3788" s="3" t="s">
        <v>8392</v>
      </c>
      <c r="S3788" s="23">
        <f t="shared" si="356"/>
        <v>42487.037905092591</v>
      </c>
      <c r="T3788" s="23">
        <f t="shared" si="357"/>
        <v>42517.037905092591</v>
      </c>
      <c r="U3788" s="3">
        <f t="shared" si="358"/>
        <v>2016</v>
      </c>
      <c r="V3788" s="25">
        <f t="shared" si="359"/>
        <v>42487.037905092591</v>
      </c>
    </row>
    <row r="3789" spans="1:22" ht="48" x14ac:dyDescent="0.2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3">
        <f t="shared" si="354"/>
        <v>100.29</v>
      </c>
      <c r="P3789" s="3">
        <f t="shared" si="355"/>
        <v>35.1</v>
      </c>
      <c r="Q3789" s="3" t="s">
        <v>8350</v>
      </c>
      <c r="R3789" s="3" t="s">
        <v>8392</v>
      </c>
      <c r="S3789" s="23">
        <f t="shared" si="356"/>
        <v>42167.534791666665</v>
      </c>
      <c r="T3789" s="23">
        <f t="shared" si="357"/>
        <v>42196.165972222225</v>
      </c>
      <c r="U3789" s="3">
        <f t="shared" si="358"/>
        <v>2015</v>
      </c>
      <c r="V3789" s="25">
        <f t="shared" si="359"/>
        <v>42167.534791666665</v>
      </c>
    </row>
    <row r="3790" spans="1:22" ht="80" x14ac:dyDescent="0.2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3">
        <f t="shared" si="354"/>
        <v>0.67</v>
      </c>
      <c r="P3790" s="3">
        <f t="shared" si="355"/>
        <v>500</v>
      </c>
      <c r="Q3790" s="3" t="s">
        <v>8350</v>
      </c>
      <c r="R3790" s="3" t="s">
        <v>8392</v>
      </c>
      <c r="S3790" s="23">
        <f t="shared" si="356"/>
        <v>42333.695821759262</v>
      </c>
      <c r="T3790" s="23">
        <f t="shared" si="357"/>
        <v>42361.679166666669</v>
      </c>
      <c r="U3790" s="3">
        <f t="shared" si="358"/>
        <v>2015</v>
      </c>
      <c r="V3790" s="25">
        <f t="shared" si="359"/>
        <v>42333.695821759262</v>
      </c>
    </row>
    <row r="3791" spans="1:22" ht="48" x14ac:dyDescent="0.2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3">
        <f t="shared" si="354"/>
        <v>3.27</v>
      </c>
      <c r="P3791" s="3">
        <f t="shared" si="355"/>
        <v>29</v>
      </c>
      <c r="Q3791" s="3" t="s">
        <v>8350</v>
      </c>
      <c r="R3791" s="3" t="s">
        <v>8392</v>
      </c>
      <c r="S3791" s="23">
        <f t="shared" si="356"/>
        <v>42138.798819444448</v>
      </c>
      <c r="T3791" s="23">
        <f t="shared" si="357"/>
        <v>42170.798819444448</v>
      </c>
      <c r="U3791" s="3">
        <f t="shared" si="358"/>
        <v>2015</v>
      </c>
      <c r="V3791" s="25">
        <f t="shared" si="359"/>
        <v>42138.798819444448</v>
      </c>
    </row>
    <row r="3792" spans="1:22" ht="48" x14ac:dyDescent="0.2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3">
        <f t="shared" si="354"/>
        <v>0</v>
      </c>
      <c r="P3792" s="3" t="e">
        <f t="shared" si="355"/>
        <v>#DIV/0!</v>
      </c>
      <c r="Q3792" s="3" t="s">
        <v>8350</v>
      </c>
      <c r="R3792" s="3" t="s">
        <v>8392</v>
      </c>
      <c r="S3792" s="23">
        <f t="shared" si="356"/>
        <v>42666.666932870372</v>
      </c>
      <c r="T3792" s="23">
        <f t="shared" si="357"/>
        <v>42696.708599537036</v>
      </c>
      <c r="U3792" s="3">
        <f t="shared" si="358"/>
        <v>2016</v>
      </c>
      <c r="V3792" s="25">
        <f t="shared" si="359"/>
        <v>42666.666932870372</v>
      </c>
    </row>
    <row r="3793" spans="1:22" ht="32" x14ac:dyDescent="0.2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3">
        <f t="shared" si="354"/>
        <v>0</v>
      </c>
      <c r="P3793" s="3" t="e">
        <f t="shared" si="355"/>
        <v>#DIV/0!</v>
      </c>
      <c r="Q3793" s="3" t="s">
        <v>8350</v>
      </c>
      <c r="R3793" s="3" t="s">
        <v>8392</v>
      </c>
      <c r="S3793" s="23">
        <f t="shared" si="356"/>
        <v>41766.692037037035</v>
      </c>
      <c r="T3793" s="23">
        <f t="shared" si="357"/>
        <v>41826.692037037035</v>
      </c>
      <c r="U3793" s="3">
        <f t="shared" si="358"/>
        <v>2014</v>
      </c>
      <c r="V3793" s="25">
        <f t="shared" si="359"/>
        <v>41766.692037037035</v>
      </c>
    </row>
    <row r="3794" spans="1:22" ht="32" x14ac:dyDescent="0.2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3">
        <f t="shared" si="354"/>
        <v>0.28000000000000003</v>
      </c>
      <c r="P3794" s="3">
        <f t="shared" si="355"/>
        <v>17.5</v>
      </c>
      <c r="Q3794" s="3" t="s">
        <v>8350</v>
      </c>
      <c r="R3794" s="3" t="s">
        <v>8392</v>
      </c>
      <c r="S3794" s="23">
        <f t="shared" si="356"/>
        <v>42170.447013888886</v>
      </c>
      <c r="T3794" s="23">
        <f t="shared" si="357"/>
        <v>42200.447013888886</v>
      </c>
      <c r="U3794" s="3">
        <f t="shared" si="358"/>
        <v>2015</v>
      </c>
      <c r="V3794" s="25">
        <f t="shared" si="359"/>
        <v>42170.447013888886</v>
      </c>
    </row>
    <row r="3795" spans="1:22" ht="48" x14ac:dyDescent="0.2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3">
        <f t="shared" si="354"/>
        <v>59.66</v>
      </c>
      <c r="P3795" s="3">
        <f t="shared" si="355"/>
        <v>174</v>
      </c>
      <c r="Q3795" s="3" t="s">
        <v>8350</v>
      </c>
      <c r="R3795" s="3" t="s">
        <v>8392</v>
      </c>
      <c r="S3795" s="23">
        <f t="shared" si="356"/>
        <v>41968.938993055555</v>
      </c>
      <c r="T3795" s="23">
        <f t="shared" si="357"/>
        <v>41989.938993055555</v>
      </c>
      <c r="U3795" s="3">
        <f t="shared" si="358"/>
        <v>2014</v>
      </c>
      <c r="V3795" s="25">
        <f t="shared" si="359"/>
        <v>41968.938993055555</v>
      </c>
    </row>
    <row r="3796" spans="1:22" ht="48" x14ac:dyDescent="0.2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3">
        <f t="shared" si="354"/>
        <v>1</v>
      </c>
      <c r="P3796" s="3">
        <f t="shared" si="355"/>
        <v>50</v>
      </c>
      <c r="Q3796" s="3" t="s">
        <v>8350</v>
      </c>
      <c r="R3796" s="3" t="s">
        <v>8392</v>
      </c>
      <c r="S3796" s="23">
        <f t="shared" si="356"/>
        <v>42132.58048611111</v>
      </c>
      <c r="T3796" s="23">
        <f t="shared" si="357"/>
        <v>42162.58048611111</v>
      </c>
      <c r="U3796" s="3">
        <f t="shared" si="358"/>
        <v>2015</v>
      </c>
      <c r="V3796" s="25">
        <f t="shared" si="359"/>
        <v>42132.58048611111</v>
      </c>
    </row>
    <row r="3797" spans="1:22" ht="48" x14ac:dyDescent="0.2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3">
        <f t="shared" si="354"/>
        <v>1.67</v>
      </c>
      <c r="P3797" s="3">
        <f t="shared" si="355"/>
        <v>5</v>
      </c>
      <c r="Q3797" s="3" t="s">
        <v>8350</v>
      </c>
      <c r="R3797" s="3" t="s">
        <v>8392</v>
      </c>
      <c r="S3797" s="23">
        <f t="shared" si="356"/>
        <v>42201.436226851853</v>
      </c>
      <c r="T3797" s="23">
        <f t="shared" si="357"/>
        <v>42244.9375</v>
      </c>
      <c r="U3797" s="3">
        <f t="shared" si="358"/>
        <v>2015</v>
      </c>
      <c r="V3797" s="25">
        <f t="shared" si="359"/>
        <v>42201.436226851853</v>
      </c>
    </row>
    <row r="3798" spans="1:22" ht="48" x14ac:dyDescent="0.2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3">
        <f t="shared" si="354"/>
        <v>0</v>
      </c>
      <c r="P3798" s="3">
        <f t="shared" si="355"/>
        <v>1</v>
      </c>
      <c r="Q3798" s="3" t="s">
        <v>8350</v>
      </c>
      <c r="R3798" s="3" t="s">
        <v>8392</v>
      </c>
      <c r="S3798" s="23">
        <f t="shared" si="356"/>
        <v>42689.029583333337</v>
      </c>
      <c r="T3798" s="23">
        <f t="shared" si="357"/>
        <v>42749.029583333337</v>
      </c>
      <c r="U3798" s="3">
        <f t="shared" si="358"/>
        <v>2016</v>
      </c>
      <c r="V3798" s="25">
        <f t="shared" si="359"/>
        <v>42689.029583333337</v>
      </c>
    </row>
    <row r="3799" spans="1:22" ht="64" x14ac:dyDescent="0.2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3">
        <f t="shared" si="354"/>
        <v>89.67</v>
      </c>
      <c r="P3799" s="3">
        <f t="shared" si="355"/>
        <v>145.41</v>
      </c>
      <c r="Q3799" s="3" t="s">
        <v>8350</v>
      </c>
      <c r="R3799" s="3" t="s">
        <v>8392</v>
      </c>
      <c r="S3799" s="23">
        <f t="shared" si="356"/>
        <v>42084.881539351853</v>
      </c>
      <c r="T3799" s="23">
        <f t="shared" si="357"/>
        <v>42114.881539351853</v>
      </c>
      <c r="U3799" s="3">
        <f t="shared" si="358"/>
        <v>2015</v>
      </c>
      <c r="V3799" s="25">
        <f t="shared" si="359"/>
        <v>42084.881539351853</v>
      </c>
    </row>
    <row r="3800" spans="1:22" ht="48" x14ac:dyDescent="0.2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3">
        <f t="shared" si="354"/>
        <v>1.46</v>
      </c>
      <c r="P3800" s="3">
        <f t="shared" si="355"/>
        <v>205</v>
      </c>
      <c r="Q3800" s="3" t="s">
        <v>8350</v>
      </c>
      <c r="R3800" s="3" t="s">
        <v>8392</v>
      </c>
      <c r="S3800" s="23">
        <f t="shared" si="356"/>
        <v>41831.722777777781</v>
      </c>
      <c r="T3800" s="23">
        <f t="shared" si="357"/>
        <v>41861.722777777781</v>
      </c>
      <c r="U3800" s="3">
        <f t="shared" si="358"/>
        <v>2014</v>
      </c>
      <c r="V3800" s="25">
        <f t="shared" si="359"/>
        <v>41831.722777777781</v>
      </c>
    </row>
    <row r="3801" spans="1:22" ht="48" x14ac:dyDescent="0.2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3">
        <f t="shared" si="354"/>
        <v>4.0199999999999996</v>
      </c>
      <c r="P3801" s="3">
        <f t="shared" si="355"/>
        <v>100.5</v>
      </c>
      <c r="Q3801" s="3" t="s">
        <v>8350</v>
      </c>
      <c r="R3801" s="3" t="s">
        <v>8392</v>
      </c>
      <c r="S3801" s="23">
        <f t="shared" si="356"/>
        <v>42410.93105324074</v>
      </c>
      <c r="T3801" s="23">
        <f t="shared" si="357"/>
        <v>42440.93105324074</v>
      </c>
      <c r="U3801" s="3">
        <f t="shared" si="358"/>
        <v>2016</v>
      </c>
      <c r="V3801" s="25">
        <f t="shared" si="359"/>
        <v>42410.93105324074</v>
      </c>
    </row>
    <row r="3802" spans="1:22" ht="48" x14ac:dyDescent="0.2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3">
        <f t="shared" si="354"/>
        <v>4</v>
      </c>
      <c r="P3802" s="3">
        <f t="shared" si="355"/>
        <v>55.06</v>
      </c>
      <c r="Q3802" s="3" t="s">
        <v>8350</v>
      </c>
      <c r="R3802" s="3" t="s">
        <v>8392</v>
      </c>
      <c r="S3802" s="23">
        <f t="shared" si="356"/>
        <v>41982.737071759257</v>
      </c>
      <c r="T3802" s="23">
        <f t="shared" si="357"/>
        <v>42015.207638888889</v>
      </c>
      <c r="U3802" s="3">
        <f t="shared" si="358"/>
        <v>2014</v>
      </c>
      <c r="V3802" s="25">
        <f t="shared" si="359"/>
        <v>41982.737071759257</v>
      </c>
    </row>
    <row r="3803" spans="1:22" ht="48" x14ac:dyDescent="0.2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3">
        <f t="shared" si="354"/>
        <v>8.52</v>
      </c>
      <c r="P3803" s="3">
        <f t="shared" si="355"/>
        <v>47.33</v>
      </c>
      <c r="Q3803" s="3" t="s">
        <v>8350</v>
      </c>
      <c r="R3803" s="3" t="s">
        <v>8392</v>
      </c>
      <c r="S3803" s="23">
        <f t="shared" si="356"/>
        <v>41975.676111111112</v>
      </c>
      <c r="T3803" s="23">
        <f t="shared" si="357"/>
        <v>42006.676111111112</v>
      </c>
      <c r="U3803" s="3">
        <f t="shared" si="358"/>
        <v>2014</v>
      </c>
      <c r="V3803" s="25">
        <f t="shared" si="359"/>
        <v>41975.676111111112</v>
      </c>
    </row>
    <row r="3804" spans="1:22" ht="48" x14ac:dyDescent="0.2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3">
        <f t="shared" si="354"/>
        <v>0</v>
      </c>
      <c r="P3804" s="3" t="e">
        <f t="shared" si="355"/>
        <v>#DIV/0!</v>
      </c>
      <c r="Q3804" s="3" t="s">
        <v>8350</v>
      </c>
      <c r="R3804" s="3" t="s">
        <v>8392</v>
      </c>
      <c r="S3804" s="23">
        <f t="shared" si="356"/>
        <v>42269.126226851848</v>
      </c>
      <c r="T3804" s="23">
        <f t="shared" si="357"/>
        <v>42299.126226851848</v>
      </c>
      <c r="U3804" s="3">
        <f t="shared" si="358"/>
        <v>2015</v>
      </c>
      <c r="V3804" s="25">
        <f t="shared" si="359"/>
        <v>42269.126226851848</v>
      </c>
    </row>
    <row r="3805" spans="1:22" ht="32" x14ac:dyDescent="0.2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3">
        <f t="shared" si="354"/>
        <v>19.649999999999999</v>
      </c>
      <c r="P3805" s="3">
        <f t="shared" si="355"/>
        <v>58.95</v>
      </c>
      <c r="Q3805" s="3" t="s">
        <v>8350</v>
      </c>
      <c r="R3805" s="3" t="s">
        <v>8392</v>
      </c>
      <c r="S3805" s="23">
        <f t="shared" si="356"/>
        <v>42403.971851851849</v>
      </c>
      <c r="T3805" s="23">
        <f t="shared" si="357"/>
        <v>42433.971851851849</v>
      </c>
      <c r="U3805" s="3">
        <f t="shared" si="358"/>
        <v>2016</v>
      </c>
      <c r="V3805" s="25">
        <f t="shared" si="359"/>
        <v>42403.971851851849</v>
      </c>
    </row>
    <row r="3806" spans="1:22" ht="64" x14ac:dyDescent="0.2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3">
        <f t="shared" si="354"/>
        <v>0</v>
      </c>
      <c r="P3806" s="3" t="e">
        <f t="shared" si="355"/>
        <v>#DIV/0!</v>
      </c>
      <c r="Q3806" s="3" t="s">
        <v>8350</v>
      </c>
      <c r="R3806" s="3" t="s">
        <v>8392</v>
      </c>
      <c r="S3806" s="23">
        <f t="shared" si="356"/>
        <v>42527.00953703704</v>
      </c>
      <c r="T3806" s="23">
        <f t="shared" si="357"/>
        <v>42582.291666666672</v>
      </c>
      <c r="U3806" s="3">
        <f t="shared" si="358"/>
        <v>2016</v>
      </c>
      <c r="V3806" s="25">
        <f t="shared" si="359"/>
        <v>42527.00953703704</v>
      </c>
    </row>
    <row r="3807" spans="1:22" ht="48" x14ac:dyDescent="0.2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3">
        <f t="shared" si="354"/>
        <v>0</v>
      </c>
      <c r="P3807" s="3">
        <f t="shared" si="355"/>
        <v>1.5</v>
      </c>
      <c r="Q3807" s="3" t="s">
        <v>8350</v>
      </c>
      <c r="R3807" s="3" t="s">
        <v>8392</v>
      </c>
      <c r="S3807" s="23">
        <f t="shared" si="356"/>
        <v>41849.887037037035</v>
      </c>
      <c r="T3807" s="23">
        <f t="shared" si="357"/>
        <v>41909.887037037035</v>
      </c>
      <c r="U3807" s="3">
        <f t="shared" si="358"/>
        <v>2014</v>
      </c>
      <c r="V3807" s="25">
        <f t="shared" si="359"/>
        <v>41849.887037037035</v>
      </c>
    </row>
    <row r="3808" spans="1:22" ht="64" x14ac:dyDescent="0.2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3">
        <f t="shared" si="354"/>
        <v>7.0000000000000007E-2</v>
      </c>
      <c r="P3808" s="3">
        <f t="shared" si="355"/>
        <v>5</v>
      </c>
      <c r="Q3808" s="3" t="s">
        <v>8350</v>
      </c>
      <c r="R3808" s="3" t="s">
        <v>8392</v>
      </c>
      <c r="S3808" s="23">
        <f t="shared" si="356"/>
        <v>41799.259039351848</v>
      </c>
      <c r="T3808" s="23">
        <f t="shared" si="357"/>
        <v>41819.259039351848</v>
      </c>
      <c r="U3808" s="3">
        <f t="shared" si="358"/>
        <v>2014</v>
      </c>
      <c r="V3808" s="25">
        <f t="shared" si="359"/>
        <v>41799.259039351848</v>
      </c>
    </row>
    <row r="3809" spans="1:22" ht="48" x14ac:dyDescent="0.2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3">
        <f t="shared" si="354"/>
        <v>30.33</v>
      </c>
      <c r="P3809" s="3">
        <f t="shared" si="355"/>
        <v>50.56</v>
      </c>
      <c r="Q3809" s="3" t="s">
        <v>8350</v>
      </c>
      <c r="R3809" s="3" t="s">
        <v>8392</v>
      </c>
      <c r="S3809" s="23">
        <f t="shared" si="356"/>
        <v>42090.909016203703</v>
      </c>
      <c r="T3809" s="23">
        <f t="shared" si="357"/>
        <v>42097.909016203703</v>
      </c>
      <c r="U3809" s="3">
        <f t="shared" si="358"/>
        <v>2015</v>
      </c>
      <c r="V3809" s="25">
        <f t="shared" si="359"/>
        <v>42090.909016203703</v>
      </c>
    </row>
    <row r="3810" spans="1:22" ht="48" x14ac:dyDescent="0.2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3">
        <f t="shared" si="354"/>
        <v>100</v>
      </c>
      <c r="P3810" s="3">
        <f t="shared" si="355"/>
        <v>41.67</v>
      </c>
      <c r="Q3810" s="3" t="s">
        <v>8350</v>
      </c>
      <c r="R3810" s="3" t="s">
        <v>8392</v>
      </c>
      <c r="S3810" s="23">
        <f t="shared" si="356"/>
        <v>42059.453923611116</v>
      </c>
      <c r="T3810" s="23">
        <f t="shared" si="357"/>
        <v>42119.412256944444</v>
      </c>
      <c r="U3810" s="3">
        <f t="shared" si="358"/>
        <v>2015</v>
      </c>
      <c r="V3810" s="25">
        <f t="shared" si="359"/>
        <v>42059.453923611116</v>
      </c>
    </row>
    <row r="3811" spans="1:22" ht="64" x14ac:dyDescent="0.2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3">
        <f t="shared" si="354"/>
        <v>101.25</v>
      </c>
      <c r="P3811" s="3">
        <f t="shared" si="355"/>
        <v>53.29</v>
      </c>
      <c r="Q3811" s="3" t="s">
        <v>8350</v>
      </c>
      <c r="R3811" s="3" t="s">
        <v>8351</v>
      </c>
      <c r="S3811" s="23">
        <f t="shared" si="356"/>
        <v>41800.526701388888</v>
      </c>
      <c r="T3811" s="23">
        <f t="shared" si="357"/>
        <v>41850.958333333336</v>
      </c>
      <c r="U3811" s="3">
        <f t="shared" si="358"/>
        <v>2014</v>
      </c>
      <c r="V3811" s="25">
        <f t="shared" si="359"/>
        <v>41800.526701388888</v>
      </c>
    </row>
    <row r="3812" spans="1:22" ht="48" x14ac:dyDescent="0.2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3">
        <f t="shared" si="354"/>
        <v>121.73</v>
      </c>
      <c r="P3812" s="3">
        <f t="shared" si="355"/>
        <v>70.23</v>
      </c>
      <c r="Q3812" s="3" t="s">
        <v>8350</v>
      </c>
      <c r="R3812" s="3" t="s">
        <v>8351</v>
      </c>
      <c r="S3812" s="23">
        <f t="shared" si="356"/>
        <v>42054.849050925928</v>
      </c>
      <c r="T3812" s="23">
        <f t="shared" si="357"/>
        <v>42084.807384259257</v>
      </c>
      <c r="U3812" s="3">
        <f t="shared" si="358"/>
        <v>2015</v>
      </c>
      <c r="V3812" s="25">
        <f t="shared" si="359"/>
        <v>42054.849050925928</v>
      </c>
    </row>
    <row r="3813" spans="1:22" ht="48" x14ac:dyDescent="0.2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3">
        <f t="shared" si="354"/>
        <v>330</v>
      </c>
      <c r="P3813" s="3">
        <f t="shared" si="355"/>
        <v>43.42</v>
      </c>
      <c r="Q3813" s="3" t="s">
        <v>8350</v>
      </c>
      <c r="R3813" s="3" t="s">
        <v>8351</v>
      </c>
      <c r="S3813" s="23">
        <f t="shared" si="356"/>
        <v>42487.62700231481</v>
      </c>
      <c r="T3813" s="23">
        <f t="shared" si="357"/>
        <v>42521.458333333328</v>
      </c>
      <c r="U3813" s="3">
        <f t="shared" si="358"/>
        <v>2016</v>
      </c>
      <c r="V3813" s="25">
        <f t="shared" si="359"/>
        <v>42487.62700231481</v>
      </c>
    </row>
    <row r="3814" spans="1:22" ht="48" x14ac:dyDescent="0.2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3">
        <f t="shared" si="354"/>
        <v>109.55</v>
      </c>
      <c r="P3814" s="3">
        <f t="shared" si="355"/>
        <v>199.18</v>
      </c>
      <c r="Q3814" s="3" t="s">
        <v>8350</v>
      </c>
      <c r="R3814" s="3" t="s">
        <v>8351</v>
      </c>
      <c r="S3814" s="23">
        <f t="shared" si="356"/>
        <v>42109.751250000001</v>
      </c>
      <c r="T3814" s="23">
        <f t="shared" si="357"/>
        <v>42156.165972222225</v>
      </c>
      <c r="U3814" s="3">
        <f t="shared" si="358"/>
        <v>2015</v>
      </c>
      <c r="V3814" s="25">
        <f t="shared" si="359"/>
        <v>42109.751250000001</v>
      </c>
    </row>
    <row r="3815" spans="1:22" ht="64" x14ac:dyDescent="0.2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3">
        <f t="shared" si="354"/>
        <v>100.95</v>
      </c>
      <c r="P3815" s="3">
        <f t="shared" si="355"/>
        <v>78.52</v>
      </c>
      <c r="Q3815" s="3" t="s">
        <v>8350</v>
      </c>
      <c r="R3815" s="3" t="s">
        <v>8351</v>
      </c>
      <c r="S3815" s="23">
        <f t="shared" si="356"/>
        <v>42497.275706018518</v>
      </c>
      <c r="T3815" s="23">
        <f t="shared" si="357"/>
        <v>42535.904861111107</v>
      </c>
      <c r="U3815" s="3">
        <f t="shared" si="358"/>
        <v>2016</v>
      </c>
      <c r="V3815" s="25">
        <f t="shared" si="359"/>
        <v>42497.275706018518</v>
      </c>
    </row>
    <row r="3816" spans="1:22" ht="48" x14ac:dyDescent="0.2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3">
        <f t="shared" si="354"/>
        <v>140.13</v>
      </c>
      <c r="P3816" s="3">
        <f t="shared" si="355"/>
        <v>61.82</v>
      </c>
      <c r="Q3816" s="3" t="s">
        <v>8350</v>
      </c>
      <c r="R3816" s="3" t="s">
        <v>8351</v>
      </c>
      <c r="S3816" s="23">
        <f t="shared" si="356"/>
        <v>42058.904074074075</v>
      </c>
      <c r="T3816" s="23">
        <f t="shared" si="357"/>
        <v>42095.165972222225</v>
      </c>
      <c r="U3816" s="3">
        <f t="shared" si="358"/>
        <v>2015</v>
      </c>
      <c r="V3816" s="25">
        <f t="shared" si="359"/>
        <v>42058.904074074075</v>
      </c>
    </row>
    <row r="3817" spans="1:22" ht="32" x14ac:dyDescent="0.2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3">
        <f t="shared" si="354"/>
        <v>100</v>
      </c>
      <c r="P3817" s="3">
        <f t="shared" si="355"/>
        <v>50</v>
      </c>
      <c r="Q3817" s="3" t="s">
        <v>8350</v>
      </c>
      <c r="R3817" s="3" t="s">
        <v>8351</v>
      </c>
      <c r="S3817" s="23">
        <f t="shared" si="356"/>
        <v>42207.259918981479</v>
      </c>
      <c r="T3817" s="23">
        <f t="shared" si="357"/>
        <v>42236.958333333328</v>
      </c>
      <c r="U3817" s="3">
        <f t="shared" si="358"/>
        <v>2015</v>
      </c>
      <c r="V3817" s="25">
        <f t="shared" si="359"/>
        <v>42207.259918981479</v>
      </c>
    </row>
    <row r="3818" spans="1:22" ht="64" x14ac:dyDescent="0.2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3">
        <f t="shared" si="354"/>
        <v>119.24</v>
      </c>
      <c r="P3818" s="3">
        <f t="shared" si="355"/>
        <v>48.34</v>
      </c>
      <c r="Q3818" s="3" t="s">
        <v>8350</v>
      </c>
      <c r="R3818" s="3" t="s">
        <v>8351</v>
      </c>
      <c r="S3818" s="23">
        <f t="shared" si="356"/>
        <v>41807.690081018518</v>
      </c>
      <c r="T3818" s="23">
        <f t="shared" si="357"/>
        <v>41837.690081018518</v>
      </c>
      <c r="U3818" s="3">
        <f t="shared" si="358"/>
        <v>2014</v>
      </c>
      <c r="V3818" s="25">
        <f t="shared" si="359"/>
        <v>41807.690081018518</v>
      </c>
    </row>
    <row r="3819" spans="1:22" ht="48" x14ac:dyDescent="0.2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3">
        <f t="shared" si="354"/>
        <v>107.25</v>
      </c>
      <c r="P3819" s="3">
        <f t="shared" si="355"/>
        <v>107.25</v>
      </c>
      <c r="Q3819" s="3" t="s">
        <v>8350</v>
      </c>
      <c r="R3819" s="3" t="s">
        <v>8351</v>
      </c>
      <c r="S3819" s="23">
        <f t="shared" si="356"/>
        <v>42284.69694444444</v>
      </c>
      <c r="T3819" s="23">
        <f t="shared" si="357"/>
        <v>42301.165972222225</v>
      </c>
      <c r="U3819" s="3">
        <f t="shared" si="358"/>
        <v>2015</v>
      </c>
      <c r="V3819" s="25">
        <f t="shared" si="359"/>
        <v>42284.69694444444</v>
      </c>
    </row>
    <row r="3820" spans="1:22" ht="48" x14ac:dyDescent="0.2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3">
        <f t="shared" si="354"/>
        <v>228</v>
      </c>
      <c r="P3820" s="3">
        <f t="shared" si="355"/>
        <v>57</v>
      </c>
      <c r="Q3820" s="3" t="s">
        <v>8350</v>
      </c>
      <c r="R3820" s="3" t="s">
        <v>8351</v>
      </c>
      <c r="S3820" s="23">
        <f t="shared" si="356"/>
        <v>42045.84238425926</v>
      </c>
      <c r="T3820" s="23">
        <f t="shared" si="357"/>
        <v>42075.800717592589</v>
      </c>
      <c r="U3820" s="3">
        <f t="shared" si="358"/>
        <v>2015</v>
      </c>
      <c r="V3820" s="25">
        <f t="shared" si="359"/>
        <v>42045.84238425926</v>
      </c>
    </row>
    <row r="3821" spans="1:22" ht="48" x14ac:dyDescent="0.2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3">
        <f t="shared" si="354"/>
        <v>106.4</v>
      </c>
      <c r="P3821" s="3">
        <f t="shared" si="355"/>
        <v>40.92</v>
      </c>
      <c r="Q3821" s="3" t="s">
        <v>8350</v>
      </c>
      <c r="R3821" s="3" t="s">
        <v>8351</v>
      </c>
      <c r="S3821" s="23">
        <f t="shared" si="356"/>
        <v>42184.209537037037</v>
      </c>
      <c r="T3821" s="23">
        <f t="shared" si="357"/>
        <v>42202.876388888893</v>
      </c>
      <c r="U3821" s="3">
        <f t="shared" si="358"/>
        <v>2015</v>
      </c>
      <c r="V3821" s="25">
        <f t="shared" si="359"/>
        <v>42184.209537037037</v>
      </c>
    </row>
    <row r="3822" spans="1:22" ht="48" x14ac:dyDescent="0.2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3">
        <f t="shared" si="354"/>
        <v>143.33000000000001</v>
      </c>
      <c r="P3822" s="3">
        <f t="shared" si="355"/>
        <v>21.5</v>
      </c>
      <c r="Q3822" s="3" t="s">
        <v>8350</v>
      </c>
      <c r="R3822" s="3" t="s">
        <v>8351</v>
      </c>
      <c r="S3822" s="23">
        <f t="shared" si="356"/>
        <v>42160.651817129634</v>
      </c>
      <c r="T3822" s="23">
        <f t="shared" si="357"/>
        <v>42190.651817129634</v>
      </c>
      <c r="U3822" s="3">
        <f t="shared" si="358"/>
        <v>2015</v>
      </c>
      <c r="V3822" s="25">
        <f t="shared" si="359"/>
        <v>42160.651817129634</v>
      </c>
    </row>
    <row r="3823" spans="1:22" ht="48" x14ac:dyDescent="0.2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3">
        <f t="shared" si="354"/>
        <v>104.54</v>
      </c>
      <c r="P3823" s="3">
        <f t="shared" si="355"/>
        <v>79.540000000000006</v>
      </c>
      <c r="Q3823" s="3" t="s">
        <v>8350</v>
      </c>
      <c r="R3823" s="3" t="s">
        <v>8351</v>
      </c>
      <c r="S3823" s="23">
        <f t="shared" si="356"/>
        <v>42341.180636574078</v>
      </c>
      <c r="T3823" s="23">
        <f t="shared" si="357"/>
        <v>42373.180636574078</v>
      </c>
      <c r="U3823" s="3">
        <f t="shared" si="358"/>
        <v>2015</v>
      </c>
      <c r="V3823" s="25">
        <f t="shared" si="359"/>
        <v>42341.180636574078</v>
      </c>
    </row>
    <row r="3824" spans="1:22" ht="64" x14ac:dyDescent="0.2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3">
        <f t="shared" si="354"/>
        <v>110.02</v>
      </c>
      <c r="P3824" s="3">
        <f t="shared" si="355"/>
        <v>72.38</v>
      </c>
      <c r="Q3824" s="3" t="s">
        <v>8350</v>
      </c>
      <c r="R3824" s="3" t="s">
        <v>8351</v>
      </c>
      <c r="S3824" s="23">
        <f t="shared" si="356"/>
        <v>42329.838159722218</v>
      </c>
      <c r="T3824" s="23">
        <f t="shared" si="357"/>
        <v>42388.957638888889</v>
      </c>
      <c r="U3824" s="3">
        <f t="shared" si="358"/>
        <v>2015</v>
      </c>
      <c r="V3824" s="25">
        <f t="shared" si="359"/>
        <v>42329.838159722218</v>
      </c>
    </row>
    <row r="3825" spans="1:22" ht="48" x14ac:dyDescent="0.2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3">
        <f t="shared" si="354"/>
        <v>106</v>
      </c>
      <c r="P3825" s="3">
        <f t="shared" si="355"/>
        <v>64.63</v>
      </c>
      <c r="Q3825" s="3" t="s">
        <v>8350</v>
      </c>
      <c r="R3825" s="3" t="s">
        <v>8351</v>
      </c>
      <c r="S3825" s="23">
        <f t="shared" si="356"/>
        <v>42170.910231481481</v>
      </c>
      <c r="T3825" s="23">
        <f t="shared" si="357"/>
        <v>42205.165972222225</v>
      </c>
      <c r="U3825" s="3">
        <f t="shared" si="358"/>
        <v>2015</v>
      </c>
      <c r="V3825" s="25">
        <f t="shared" si="359"/>
        <v>42170.910231481481</v>
      </c>
    </row>
    <row r="3826" spans="1:22" ht="48" x14ac:dyDescent="0.2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3">
        <f t="shared" si="354"/>
        <v>108</v>
      </c>
      <c r="P3826" s="3">
        <f t="shared" si="355"/>
        <v>38.57</v>
      </c>
      <c r="Q3826" s="3" t="s">
        <v>8350</v>
      </c>
      <c r="R3826" s="3" t="s">
        <v>8351</v>
      </c>
      <c r="S3826" s="23">
        <f t="shared" si="356"/>
        <v>42571.626192129625</v>
      </c>
      <c r="T3826" s="23">
        <f t="shared" si="357"/>
        <v>42583.570138888885</v>
      </c>
      <c r="U3826" s="3">
        <f t="shared" si="358"/>
        <v>2016</v>
      </c>
      <c r="V3826" s="25">
        <f t="shared" si="359"/>
        <v>42571.626192129625</v>
      </c>
    </row>
    <row r="3827" spans="1:22" ht="48" x14ac:dyDescent="0.2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3">
        <f t="shared" si="354"/>
        <v>105.42</v>
      </c>
      <c r="P3827" s="3">
        <f t="shared" si="355"/>
        <v>107.57</v>
      </c>
      <c r="Q3827" s="3" t="s">
        <v>8350</v>
      </c>
      <c r="R3827" s="3" t="s">
        <v>8351</v>
      </c>
      <c r="S3827" s="23">
        <f t="shared" si="356"/>
        <v>42151.069606481484</v>
      </c>
      <c r="T3827" s="23">
        <f t="shared" si="357"/>
        <v>42172.069606481484</v>
      </c>
      <c r="U3827" s="3">
        <f t="shared" si="358"/>
        <v>2015</v>
      </c>
      <c r="V3827" s="25">
        <f t="shared" si="359"/>
        <v>42151.069606481484</v>
      </c>
    </row>
    <row r="3828" spans="1:22" ht="48" x14ac:dyDescent="0.2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3">
        <f t="shared" si="354"/>
        <v>119.17</v>
      </c>
      <c r="P3828" s="3">
        <f t="shared" si="355"/>
        <v>27.5</v>
      </c>
      <c r="Q3828" s="3" t="s">
        <v>8350</v>
      </c>
      <c r="R3828" s="3" t="s">
        <v>8351</v>
      </c>
      <c r="S3828" s="23">
        <f t="shared" si="356"/>
        <v>42101.423541666663</v>
      </c>
      <c r="T3828" s="23">
        <f t="shared" si="357"/>
        <v>42131.423541666663</v>
      </c>
      <c r="U3828" s="3">
        <f t="shared" si="358"/>
        <v>2015</v>
      </c>
      <c r="V3828" s="25">
        <f t="shared" si="359"/>
        <v>42101.423541666663</v>
      </c>
    </row>
    <row r="3829" spans="1:22" ht="64" x14ac:dyDescent="0.2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3">
        <f t="shared" si="354"/>
        <v>152.66999999999999</v>
      </c>
      <c r="P3829" s="3">
        <f t="shared" si="355"/>
        <v>70.459999999999994</v>
      </c>
      <c r="Q3829" s="3" t="s">
        <v>8350</v>
      </c>
      <c r="R3829" s="3" t="s">
        <v>8351</v>
      </c>
      <c r="S3829" s="23">
        <f t="shared" si="356"/>
        <v>42034.928252314814</v>
      </c>
      <c r="T3829" s="23">
        <f t="shared" si="357"/>
        <v>42090</v>
      </c>
      <c r="U3829" s="3">
        <f t="shared" si="358"/>
        <v>2015</v>
      </c>
      <c r="V3829" s="25">
        <f t="shared" si="359"/>
        <v>42034.928252314814</v>
      </c>
    </row>
    <row r="3830" spans="1:22" ht="48" x14ac:dyDescent="0.2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3">
        <f t="shared" si="354"/>
        <v>100</v>
      </c>
      <c r="P3830" s="3">
        <f t="shared" si="355"/>
        <v>178.57</v>
      </c>
      <c r="Q3830" s="3" t="s">
        <v>8350</v>
      </c>
      <c r="R3830" s="3" t="s">
        <v>8351</v>
      </c>
      <c r="S3830" s="23">
        <f t="shared" si="356"/>
        <v>41944.527627314819</v>
      </c>
      <c r="T3830" s="23">
        <f t="shared" si="357"/>
        <v>42004.569293981483</v>
      </c>
      <c r="U3830" s="3">
        <f t="shared" si="358"/>
        <v>2014</v>
      </c>
      <c r="V3830" s="25">
        <f t="shared" si="359"/>
        <v>41944.527627314819</v>
      </c>
    </row>
    <row r="3831" spans="1:22" ht="64" x14ac:dyDescent="0.2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3">
        <f t="shared" si="354"/>
        <v>100.2</v>
      </c>
      <c r="P3831" s="3">
        <f t="shared" si="355"/>
        <v>62.63</v>
      </c>
      <c r="Q3831" s="3" t="s">
        <v>8350</v>
      </c>
      <c r="R3831" s="3" t="s">
        <v>8351</v>
      </c>
      <c r="S3831" s="23">
        <f t="shared" si="356"/>
        <v>42593.865405092598</v>
      </c>
      <c r="T3831" s="23">
        <f t="shared" si="357"/>
        <v>42613.865405092598</v>
      </c>
      <c r="U3831" s="3">
        <f t="shared" si="358"/>
        <v>2016</v>
      </c>
      <c r="V3831" s="25">
        <f t="shared" si="359"/>
        <v>42593.865405092598</v>
      </c>
    </row>
    <row r="3832" spans="1:22" ht="48" x14ac:dyDescent="0.2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3">
        <f t="shared" si="354"/>
        <v>225</v>
      </c>
      <c r="P3832" s="3">
        <f t="shared" si="355"/>
        <v>75</v>
      </c>
      <c r="Q3832" s="3" t="s">
        <v>8350</v>
      </c>
      <c r="R3832" s="3" t="s">
        <v>8351</v>
      </c>
      <c r="S3832" s="23">
        <f t="shared" si="356"/>
        <v>42503.740868055553</v>
      </c>
      <c r="T3832" s="23">
        <f t="shared" si="357"/>
        <v>42517.740868055553</v>
      </c>
      <c r="U3832" s="3">
        <f t="shared" si="358"/>
        <v>2016</v>
      </c>
      <c r="V3832" s="25">
        <f t="shared" si="359"/>
        <v>42503.740868055553</v>
      </c>
    </row>
    <row r="3833" spans="1:22" ht="64" x14ac:dyDescent="0.2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3">
        <f t="shared" si="354"/>
        <v>106.02</v>
      </c>
      <c r="P3833" s="3">
        <f t="shared" si="355"/>
        <v>58.9</v>
      </c>
      <c r="Q3833" s="3" t="s">
        <v>8350</v>
      </c>
      <c r="R3833" s="3" t="s">
        <v>8351</v>
      </c>
      <c r="S3833" s="23">
        <f t="shared" si="356"/>
        <v>41927.848900462966</v>
      </c>
      <c r="T3833" s="23">
        <f t="shared" si="357"/>
        <v>41948.890567129631</v>
      </c>
      <c r="U3833" s="3">
        <f t="shared" si="358"/>
        <v>2014</v>
      </c>
      <c r="V3833" s="25">
        <f t="shared" si="359"/>
        <v>41927.848900462966</v>
      </c>
    </row>
    <row r="3834" spans="1:22" ht="48" x14ac:dyDescent="0.2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3">
        <f t="shared" si="354"/>
        <v>104.67</v>
      </c>
      <c r="P3834" s="3">
        <f t="shared" si="355"/>
        <v>139.56</v>
      </c>
      <c r="Q3834" s="3" t="s">
        <v>8350</v>
      </c>
      <c r="R3834" s="3" t="s">
        <v>8351</v>
      </c>
      <c r="S3834" s="23">
        <f t="shared" si="356"/>
        <v>42375.114988425921</v>
      </c>
      <c r="T3834" s="23">
        <f t="shared" si="357"/>
        <v>42420.114988425921</v>
      </c>
      <c r="U3834" s="3">
        <f t="shared" si="358"/>
        <v>2016</v>
      </c>
      <c r="V3834" s="25">
        <f t="shared" si="359"/>
        <v>42375.114988425921</v>
      </c>
    </row>
    <row r="3835" spans="1:22" ht="64" x14ac:dyDescent="0.2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3">
        <f t="shared" si="354"/>
        <v>116.67</v>
      </c>
      <c r="P3835" s="3">
        <f t="shared" si="355"/>
        <v>70</v>
      </c>
      <c r="Q3835" s="3" t="s">
        <v>8350</v>
      </c>
      <c r="R3835" s="3" t="s">
        <v>8351</v>
      </c>
      <c r="S3835" s="23">
        <f t="shared" si="356"/>
        <v>41963.872361111105</v>
      </c>
      <c r="T3835" s="23">
        <f t="shared" si="357"/>
        <v>41974.797916666663</v>
      </c>
      <c r="U3835" s="3">
        <f t="shared" si="358"/>
        <v>2014</v>
      </c>
      <c r="V3835" s="25">
        <f t="shared" si="359"/>
        <v>41963.872361111105</v>
      </c>
    </row>
    <row r="3836" spans="1:22" ht="48" x14ac:dyDescent="0.2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3">
        <f t="shared" si="354"/>
        <v>109.03</v>
      </c>
      <c r="P3836" s="3">
        <f t="shared" si="355"/>
        <v>57.39</v>
      </c>
      <c r="Q3836" s="3" t="s">
        <v>8350</v>
      </c>
      <c r="R3836" s="3" t="s">
        <v>8351</v>
      </c>
      <c r="S3836" s="23">
        <f t="shared" si="356"/>
        <v>42143.445219907408</v>
      </c>
      <c r="T3836" s="23">
        <f t="shared" si="357"/>
        <v>42173.445219907408</v>
      </c>
      <c r="U3836" s="3">
        <f t="shared" si="358"/>
        <v>2015</v>
      </c>
      <c r="V3836" s="25">
        <f t="shared" si="359"/>
        <v>42143.445219907408</v>
      </c>
    </row>
    <row r="3837" spans="1:22" ht="64" x14ac:dyDescent="0.2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3">
        <f t="shared" si="354"/>
        <v>160</v>
      </c>
      <c r="P3837" s="3">
        <f t="shared" si="355"/>
        <v>40</v>
      </c>
      <c r="Q3837" s="3" t="s">
        <v>8350</v>
      </c>
      <c r="R3837" s="3" t="s">
        <v>8351</v>
      </c>
      <c r="S3837" s="23">
        <f t="shared" si="356"/>
        <v>42460.94222222222</v>
      </c>
      <c r="T3837" s="23">
        <f t="shared" si="357"/>
        <v>42481.94222222222</v>
      </c>
      <c r="U3837" s="3">
        <f t="shared" si="358"/>
        <v>2016</v>
      </c>
      <c r="V3837" s="25">
        <f t="shared" si="359"/>
        <v>42460.94222222222</v>
      </c>
    </row>
    <row r="3838" spans="1:22" ht="48" x14ac:dyDescent="0.2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3">
        <f t="shared" si="354"/>
        <v>112.5</v>
      </c>
      <c r="P3838" s="3">
        <f t="shared" si="355"/>
        <v>64.290000000000006</v>
      </c>
      <c r="Q3838" s="3" t="s">
        <v>8350</v>
      </c>
      <c r="R3838" s="3" t="s">
        <v>8351</v>
      </c>
      <c r="S3838" s="23">
        <f t="shared" si="356"/>
        <v>42553.926527777774</v>
      </c>
      <c r="T3838" s="23">
        <f t="shared" si="357"/>
        <v>42585.172916666663</v>
      </c>
      <c r="U3838" s="3">
        <f t="shared" si="358"/>
        <v>2016</v>
      </c>
      <c r="V3838" s="25">
        <f t="shared" si="359"/>
        <v>42553.926527777774</v>
      </c>
    </row>
    <row r="3839" spans="1:22" ht="32" x14ac:dyDescent="0.2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3">
        <f t="shared" si="354"/>
        <v>102.1</v>
      </c>
      <c r="P3839" s="3">
        <f t="shared" si="355"/>
        <v>120.12</v>
      </c>
      <c r="Q3839" s="3" t="s">
        <v>8350</v>
      </c>
      <c r="R3839" s="3" t="s">
        <v>8351</v>
      </c>
      <c r="S3839" s="23">
        <f t="shared" si="356"/>
        <v>42152.765717592592</v>
      </c>
      <c r="T3839" s="23">
        <f t="shared" si="357"/>
        <v>42188.765717592592</v>
      </c>
      <c r="U3839" s="3">
        <f t="shared" si="358"/>
        <v>2015</v>
      </c>
      <c r="V3839" s="25">
        <f t="shared" si="359"/>
        <v>42152.765717592592</v>
      </c>
    </row>
    <row r="3840" spans="1:22" ht="64" x14ac:dyDescent="0.2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3">
        <f t="shared" si="354"/>
        <v>100.82</v>
      </c>
      <c r="P3840" s="3">
        <f t="shared" si="355"/>
        <v>1008.24</v>
      </c>
      <c r="Q3840" s="3" t="s">
        <v>8350</v>
      </c>
      <c r="R3840" s="3" t="s">
        <v>8351</v>
      </c>
      <c r="S3840" s="23">
        <f t="shared" si="356"/>
        <v>42116.710752314815</v>
      </c>
      <c r="T3840" s="23">
        <f t="shared" si="357"/>
        <v>42146.710752314815</v>
      </c>
      <c r="U3840" s="3">
        <f t="shared" si="358"/>
        <v>2015</v>
      </c>
      <c r="V3840" s="25">
        <f t="shared" si="359"/>
        <v>42116.710752314815</v>
      </c>
    </row>
    <row r="3841" spans="1:22" ht="48" x14ac:dyDescent="0.2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3">
        <f t="shared" si="354"/>
        <v>101.25</v>
      </c>
      <c r="P3841" s="3">
        <f t="shared" si="355"/>
        <v>63.28</v>
      </c>
      <c r="Q3841" s="3" t="s">
        <v>8350</v>
      </c>
      <c r="R3841" s="3" t="s">
        <v>8351</v>
      </c>
      <c r="S3841" s="23">
        <f t="shared" si="356"/>
        <v>42155.142638888887</v>
      </c>
      <c r="T3841" s="23">
        <f t="shared" si="357"/>
        <v>42215.142638888887</v>
      </c>
      <c r="U3841" s="3">
        <f t="shared" si="358"/>
        <v>2015</v>
      </c>
      <c r="V3841" s="25">
        <f t="shared" si="359"/>
        <v>42155.142638888887</v>
      </c>
    </row>
    <row r="3842" spans="1:22" ht="48" x14ac:dyDescent="0.2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3">
        <f t="shared" si="354"/>
        <v>6500</v>
      </c>
      <c r="P3842" s="3">
        <f t="shared" si="355"/>
        <v>21.67</v>
      </c>
      <c r="Q3842" s="3" t="s">
        <v>8350</v>
      </c>
      <c r="R3842" s="3" t="s">
        <v>8351</v>
      </c>
      <c r="S3842" s="23">
        <f t="shared" si="356"/>
        <v>42432.701724537037</v>
      </c>
      <c r="T3842" s="23">
        <f t="shared" si="357"/>
        <v>42457.660057870366</v>
      </c>
      <c r="U3842" s="3">
        <f t="shared" si="358"/>
        <v>2016</v>
      </c>
      <c r="V3842" s="25">
        <f t="shared" si="359"/>
        <v>42432.701724537037</v>
      </c>
    </row>
    <row r="3843" spans="1:22" ht="48" x14ac:dyDescent="0.2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3">
        <f t="shared" ref="O3843:O3906" si="360">ROUND((E3843/D3843)*100,2)</f>
        <v>8.7200000000000006</v>
      </c>
      <c r="P3843" s="3">
        <f t="shared" ref="P3843:P3906" si="361">ROUND(E3843/L3843,2)</f>
        <v>25.65</v>
      </c>
      <c r="Q3843" s="3" t="s">
        <v>8350</v>
      </c>
      <c r="R3843" s="3" t="s">
        <v>8351</v>
      </c>
      <c r="S3843" s="23">
        <f t="shared" ref="S3843:S3906" si="362">(((J3843/60)/60)/24)+DATE(1970,1,1)</f>
        <v>41780.785729166666</v>
      </c>
      <c r="T3843" s="23">
        <f t="shared" ref="T3843:T3906" si="363">(((I3843/60)/60)/24)+DATE(1970,1,1)</f>
        <v>41840.785729166666</v>
      </c>
      <c r="U3843" s="3">
        <f t="shared" ref="U3843:U3906" si="364">YEAR(S3843)</f>
        <v>2014</v>
      </c>
      <c r="V3843" s="25">
        <f t="shared" ref="V3843:V3906" si="365">S3843</f>
        <v>41780.785729166666</v>
      </c>
    </row>
    <row r="3844" spans="1:22" ht="48" x14ac:dyDescent="0.2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3">
        <f t="shared" si="360"/>
        <v>21.94</v>
      </c>
      <c r="P3844" s="3">
        <f t="shared" si="361"/>
        <v>47.7</v>
      </c>
      <c r="Q3844" s="3" t="s">
        <v>8350</v>
      </c>
      <c r="R3844" s="3" t="s">
        <v>8351</v>
      </c>
      <c r="S3844" s="23">
        <f t="shared" si="362"/>
        <v>41740.493657407409</v>
      </c>
      <c r="T3844" s="23">
        <f t="shared" si="363"/>
        <v>41770.493657407409</v>
      </c>
      <c r="U3844" s="3">
        <f t="shared" si="364"/>
        <v>2014</v>
      </c>
      <c r="V3844" s="25">
        <f t="shared" si="365"/>
        <v>41740.493657407409</v>
      </c>
    </row>
    <row r="3845" spans="1:22" ht="48" x14ac:dyDescent="0.2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3">
        <f t="shared" si="360"/>
        <v>21.3</v>
      </c>
      <c r="P3845" s="3">
        <f t="shared" si="361"/>
        <v>56.05</v>
      </c>
      <c r="Q3845" s="3" t="s">
        <v>8350</v>
      </c>
      <c r="R3845" s="3" t="s">
        <v>8351</v>
      </c>
      <c r="S3845" s="23">
        <f t="shared" si="362"/>
        <v>41766.072500000002</v>
      </c>
      <c r="T3845" s="23">
        <f t="shared" si="363"/>
        <v>41791.072500000002</v>
      </c>
      <c r="U3845" s="3">
        <f t="shared" si="364"/>
        <v>2014</v>
      </c>
      <c r="V3845" s="25">
        <f t="shared" si="365"/>
        <v>41766.072500000002</v>
      </c>
    </row>
    <row r="3846" spans="1:22" ht="48" x14ac:dyDescent="0.2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3">
        <f t="shared" si="360"/>
        <v>41.49</v>
      </c>
      <c r="P3846" s="3">
        <f t="shared" si="361"/>
        <v>81.319999999999993</v>
      </c>
      <c r="Q3846" s="3" t="s">
        <v>8350</v>
      </c>
      <c r="R3846" s="3" t="s">
        <v>8351</v>
      </c>
      <c r="S3846" s="23">
        <f t="shared" si="362"/>
        <v>41766.617291666669</v>
      </c>
      <c r="T3846" s="23">
        <f t="shared" si="363"/>
        <v>41793.290972222225</v>
      </c>
      <c r="U3846" s="3">
        <f t="shared" si="364"/>
        <v>2014</v>
      </c>
      <c r="V3846" s="25">
        <f t="shared" si="365"/>
        <v>41766.617291666669</v>
      </c>
    </row>
    <row r="3847" spans="1:22" ht="64" x14ac:dyDescent="0.2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3">
        <f t="shared" si="360"/>
        <v>2.11</v>
      </c>
      <c r="P3847" s="3">
        <f t="shared" si="361"/>
        <v>70.17</v>
      </c>
      <c r="Q3847" s="3" t="s">
        <v>8350</v>
      </c>
      <c r="R3847" s="3" t="s">
        <v>8351</v>
      </c>
      <c r="S3847" s="23">
        <f t="shared" si="362"/>
        <v>42248.627013888887</v>
      </c>
      <c r="T3847" s="23">
        <f t="shared" si="363"/>
        <v>42278.627013888887</v>
      </c>
      <c r="U3847" s="3">
        <f t="shared" si="364"/>
        <v>2015</v>
      </c>
      <c r="V3847" s="25">
        <f t="shared" si="365"/>
        <v>42248.627013888887</v>
      </c>
    </row>
    <row r="3848" spans="1:22" ht="48" x14ac:dyDescent="0.2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3">
        <f t="shared" si="360"/>
        <v>2.7</v>
      </c>
      <c r="P3848" s="3">
        <f t="shared" si="361"/>
        <v>23.63</v>
      </c>
      <c r="Q3848" s="3" t="s">
        <v>8350</v>
      </c>
      <c r="R3848" s="3" t="s">
        <v>8351</v>
      </c>
      <c r="S3848" s="23">
        <f t="shared" si="362"/>
        <v>41885.221550925926</v>
      </c>
      <c r="T3848" s="23">
        <f t="shared" si="363"/>
        <v>41916.290972222225</v>
      </c>
      <c r="U3848" s="3">
        <f t="shared" si="364"/>
        <v>2014</v>
      </c>
      <c r="V3848" s="25">
        <f t="shared" si="365"/>
        <v>41885.221550925926</v>
      </c>
    </row>
    <row r="3849" spans="1:22" ht="48" x14ac:dyDescent="0.2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3">
        <f t="shared" si="360"/>
        <v>16.16</v>
      </c>
      <c r="P3849" s="3">
        <f t="shared" si="361"/>
        <v>188.56</v>
      </c>
      <c r="Q3849" s="3" t="s">
        <v>8350</v>
      </c>
      <c r="R3849" s="3" t="s">
        <v>8351</v>
      </c>
      <c r="S3849" s="23">
        <f t="shared" si="362"/>
        <v>42159.224432870367</v>
      </c>
      <c r="T3849" s="23">
        <f t="shared" si="363"/>
        <v>42204.224432870367</v>
      </c>
      <c r="U3849" s="3">
        <f t="shared" si="364"/>
        <v>2015</v>
      </c>
      <c r="V3849" s="25">
        <f t="shared" si="365"/>
        <v>42159.224432870367</v>
      </c>
    </row>
    <row r="3850" spans="1:22" ht="48" x14ac:dyDescent="0.2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3">
        <f t="shared" si="360"/>
        <v>16.38</v>
      </c>
      <c r="P3850" s="3">
        <f t="shared" si="361"/>
        <v>49.51</v>
      </c>
      <c r="Q3850" s="3" t="s">
        <v>8350</v>
      </c>
      <c r="R3850" s="3" t="s">
        <v>8351</v>
      </c>
      <c r="S3850" s="23">
        <f t="shared" si="362"/>
        <v>42265.817002314812</v>
      </c>
      <c r="T3850" s="23">
        <f t="shared" si="363"/>
        <v>42295.817002314812</v>
      </c>
      <c r="U3850" s="3">
        <f t="shared" si="364"/>
        <v>2015</v>
      </c>
      <c r="V3850" s="25">
        <f t="shared" si="365"/>
        <v>42265.817002314812</v>
      </c>
    </row>
    <row r="3851" spans="1:22" ht="64" x14ac:dyDescent="0.2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3">
        <f t="shared" si="360"/>
        <v>7.04</v>
      </c>
      <c r="P3851" s="3">
        <f t="shared" si="361"/>
        <v>75.459999999999994</v>
      </c>
      <c r="Q3851" s="3" t="s">
        <v>8350</v>
      </c>
      <c r="R3851" s="3" t="s">
        <v>8351</v>
      </c>
      <c r="S3851" s="23">
        <f t="shared" si="362"/>
        <v>42136.767175925925</v>
      </c>
      <c r="T3851" s="23">
        <f t="shared" si="363"/>
        <v>42166.767175925925</v>
      </c>
      <c r="U3851" s="3">
        <f t="shared" si="364"/>
        <v>2015</v>
      </c>
      <c r="V3851" s="25">
        <f t="shared" si="365"/>
        <v>42136.767175925925</v>
      </c>
    </row>
    <row r="3852" spans="1:22" ht="32" x14ac:dyDescent="0.2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3">
        <f t="shared" si="360"/>
        <v>3.8</v>
      </c>
      <c r="P3852" s="3">
        <f t="shared" si="361"/>
        <v>9.5</v>
      </c>
      <c r="Q3852" s="3" t="s">
        <v>8350</v>
      </c>
      <c r="R3852" s="3" t="s">
        <v>8351</v>
      </c>
      <c r="S3852" s="23">
        <f t="shared" si="362"/>
        <v>41975.124340277776</v>
      </c>
      <c r="T3852" s="23">
        <f t="shared" si="363"/>
        <v>42005.124340277776</v>
      </c>
      <c r="U3852" s="3">
        <f t="shared" si="364"/>
        <v>2014</v>
      </c>
      <c r="V3852" s="25">
        <f t="shared" si="365"/>
        <v>41975.124340277776</v>
      </c>
    </row>
    <row r="3853" spans="1:22" ht="48" x14ac:dyDescent="0.2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3">
        <f t="shared" si="360"/>
        <v>34.08</v>
      </c>
      <c r="P3853" s="3">
        <f t="shared" si="361"/>
        <v>35.5</v>
      </c>
      <c r="Q3853" s="3" t="s">
        <v>8350</v>
      </c>
      <c r="R3853" s="3" t="s">
        <v>8351</v>
      </c>
      <c r="S3853" s="23">
        <f t="shared" si="362"/>
        <v>42172.439571759256</v>
      </c>
      <c r="T3853" s="23">
        <f t="shared" si="363"/>
        <v>42202.439571759256</v>
      </c>
      <c r="U3853" s="3">
        <f t="shared" si="364"/>
        <v>2015</v>
      </c>
      <c r="V3853" s="25">
        <f t="shared" si="365"/>
        <v>42172.439571759256</v>
      </c>
    </row>
    <row r="3854" spans="1:22" ht="48" x14ac:dyDescent="0.2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3">
        <f t="shared" si="360"/>
        <v>0.2</v>
      </c>
      <c r="P3854" s="3">
        <f t="shared" si="361"/>
        <v>10</v>
      </c>
      <c r="Q3854" s="3" t="s">
        <v>8350</v>
      </c>
      <c r="R3854" s="3" t="s">
        <v>8351</v>
      </c>
      <c r="S3854" s="23">
        <f t="shared" si="362"/>
        <v>42065.190694444449</v>
      </c>
      <c r="T3854" s="23">
        <f t="shared" si="363"/>
        <v>42090.149027777778</v>
      </c>
      <c r="U3854" s="3">
        <f t="shared" si="364"/>
        <v>2015</v>
      </c>
      <c r="V3854" s="25">
        <f t="shared" si="365"/>
        <v>42065.190694444449</v>
      </c>
    </row>
    <row r="3855" spans="1:22" ht="48" x14ac:dyDescent="0.2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3">
        <f t="shared" si="360"/>
        <v>0.03</v>
      </c>
      <c r="P3855" s="3">
        <f t="shared" si="361"/>
        <v>13</v>
      </c>
      <c r="Q3855" s="3" t="s">
        <v>8350</v>
      </c>
      <c r="R3855" s="3" t="s">
        <v>8351</v>
      </c>
      <c r="S3855" s="23">
        <f t="shared" si="362"/>
        <v>41848.84002314815</v>
      </c>
      <c r="T3855" s="23">
        <f t="shared" si="363"/>
        <v>41883.84002314815</v>
      </c>
      <c r="U3855" s="3">
        <f t="shared" si="364"/>
        <v>2014</v>
      </c>
      <c r="V3855" s="25">
        <f t="shared" si="365"/>
        <v>41848.84002314815</v>
      </c>
    </row>
    <row r="3856" spans="1:22" ht="32" x14ac:dyDescent="0.2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3">
        <f t="shared" si="360"/>
        <v>16.25</v>
      </c>
      <c r="P3856" s="3">
        <f t="shared" si="361"/>
        <v>89.4</v>
      </c>
      <c r="Q3856" s="3" t="s">
        <v>8350</v>
      </c>
      <c r="R3856" s="3" t="s">
        <v>8351</v>
      </c>
      <c r="S3856" s="23">
        <f t="shared" si="362"/>
        <v>42103.884930555556</v>
      </c>
      <c r="T3856" s="23">
        <f t="shared" si="363"/>
        <v>42133.884930555556</v>
      </c>
      <c r="U3856" s="3">
        <f t="shared" si="364"/>
        <v>2015</v>
      </c>
      <c r="V3856" s="25">
        <f t="shared" si="365"/>
        <v>42103.884930555556</v>
      </c>
    </row>
    <row r="3857" spans="1:22" ht="64" x14ac:dyDescent="0.2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3">
        <f t="shared" si="360"/>
        <v>2.5</v>
      </c>
      <c r="P3857" s="3">
        <f t="shared" si="361"/>
        <v>25</v>
      </c>
      <c r="Q3857" s="3" t="s">
        <v>8350</v>
      </c>
      <c r="R3857" s="3" t="s">
        <v>8351</v>
      </c>
      <c r="S3857" s="23">
        <f t="shared" si="362"/>
        <v>42059.970729166671</v>
      </c>
      <c r="T3857" s="23">
        <f t="shared" si="363"/>
        <v>42089.929062499999</v>
      </c>
      <c r="U3857" s="3">
        <f t="shared" si="364"/>
        <v>2015</v>
      </c>
      <c r="V3857" s="25">
        <f t="shared" si="365"/>
        <v>42059.970729166671</v>
      </c>
    </row>
    <row r="3858" spans="1:22" ht="64" x14ac:dyDescent="0.2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3">
        <f t="shared" si="360"/>
        <v>0.02</v>
      </c>
      <c r="P3858" s="3">
        <f t="shared" si="361"/>
        <v>1</v>
      </c>
      <c r="Q3858" s="3" t="s">
        <v>8350</v>
      </c>
      <c r="R3858" s="3" t="s">
        <v>8351</v>
      </c>
      <c r="S3858" s="23">
        <f t="shared" si="362"/>
        <v>42041.743090277778</v>
      </c>
      <c r="T3858" s="23">
        <f t="shared" si="363"/>
        <v>42071.701423611114</v>
      </c>
      <c r="U3858" s="3">
        <f t="shared" si="364"/>
        <v>2015</v>
      </c>
      <c r="V3858" s="25">
        <f t="shared" si="365"/>
        <v>42041.743090277778</v>
      </c>
    </row>
    <row r="3859" spans="1:22" ht="48" x14ac:dyDescent="0.2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3">
        <f t="shared" si="360"/>
        <v>5.2</v>
      </c>
      <c r="P3859" s="3">
        <f t="shared" si="361"/>
        <v>65</v>
      </c>
      <c r="Q3859" s="3" t="s">
        <v>8350</v>
      </c>
      <c r="R3859" s="3" t="s">
        <v>8351</v>
      </c>
      <c r="S3859" s="23">
        <f t="shared" si="362"/>
        <v>41829.73715277778</v>
      </c>
      <c r="T3859" s="23">
        <f t="shared" si="363"/>
        <v>41852.716666666667</v>
      </c>
      <c r="U3859" s="3">
        <f t="shared" si="364"/>
        <v>2014</v>
      </c>
      <c r="V3859" s="25">
        <f t="shared" si="365"/>
        <v>41829.73715277778</v>
      </c>
    </row>
    <row r="3860" spans="1:22" ht="64" x14ac:dyDescent="0.2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3">
        <f t="shared" si="360"/>
        <v>2</v>
      </c>
      <c r="P3860" s="3">
        <f t="shared" si="361"/>
        <v>10</v>
      </c>
      <c r="Q3860" s="3" t="s">
        <v>8350</v>
      </c>
      <c r="R3860" s="3" t="s">
        <v>8351</v>
      </c>
      <c r="S3860" s="23">
        <f t="shared" si="362"/>
        <v>42128.431064814817</v>
      </c>
      <c r="T3860" s="23">
        <f t="shared" si="363"/>
        <v>42146.875</v>
      </c>
      <c r="U3860" s="3">
        <f t="shared" si="364"/>
        <v>2015</v>
      </c>
      <c r="V3860" s="25">
        <f t="shared" si="365"/>
        <v>42128.431064814817</v>
      </c>
    </row>
    <row r="3861" spans="1:22" ht="48" x14ac:dyDescent="0.2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3">
        <f t="shared" si="360"/>
        <v>0.04</v>
      </c>
      <c r="P3861" s="3">
        <f t="shared" si="361"/>
        <v>1</v>
      </c>
      <c r="Q3861" s="3" t="s">
        <v>8350</v>
      </c>
      <c r="R3861" s="3" t="s">
        <v>8351</v>
      </c>
      <c r="S3861" s="23">
        <f t="shared" si="362"/>
        <v>41789.893599537041</v>
      </c>
      <c r="T3861" s="23">
        <f t="shared" si="363"/>
        <v>41815.875</v>
      </c>
      <c r="U3861" s="3">
        <f t="shared" si="364"/>
        <v>2014</v>
      </c>
      <c r="V3861" s="25">
        <f t="shared" si="365"/>
        <v>41789.893599537041</v>
      </c>
    </row>
    <row r="3862" spans="1:22" ht="64" x14ac:dyDescent="0.2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3">
        <f t="shared" si="360"/>
        <v>17.670000000000002</v>
      </c>
      <c r="P3862" s="3">
        <f t="shared" si="361"/>
        <v>81.540000000000006</v>
      </c>
      <c r="Q3862" s="3" t="s">
        <v>8350</v>
      </c>
      <c r="R3862" s="3" t="s">
        <v>8351</v>
      </c>
      <c r="S3862" s="23">
        <f t="shared" si="362"/>
        <v>41833.660995370366</v>
      </c>
      <c r="T3862" s="23">
        <f t="shared" si="363"/>
        <v>41863.660995370366</v>
      </c>
      <c r="U3862" s="3">
        <f t="shared" si="364"/>
        <v>2014</v>
      </c>
      <c r="V3862" s="25">
        <f t="shared" si="365"/>
        <v>41833.660995370366</v>
      </c>
    </row>
    <row r="3863" spans="1:22" ht="18" x14ac:dyDescent="0.2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3">
        <f t="shared" si="360"/>
        <v>5</v>
      </c>
      <c r="P3863" s="3">
        <f t="shared" si="361"/>
        <v>100</v>
      </c>
      <c r="Q3863" s="3" t="s">
        <v>8350</v>
      </c>
      <c r="R3863" s="3" t="s">
        <v>8351</v>
      </c>
      <c r="S3863" s="23">
        <f t="shared" si="362"/>
        <v>41914.590011574073</v>
      </c>
      <c r="T3863" s="23">
        <f t="shared" si="363"/>
        <v>41955.907638888893</v>
      </c>
      <c r="U3863" s="3">
        <f t="shared" si="364"/>
        <v>2014</v>
      </c>
      <c r="V3863" s="25">
        <f t="shared" si="365"/>
        <v>41914.590011574073</v>
      </c>
    </row>
    <row r="3864" spans="1:22" ht="32" x14ac:dyDescent="0.2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3">
        <f t="shared" si="360"/>
        <v>0.01</v>
      </c>
      <c r="P3864" s="3">
        <f t="shared" si="361"/>
        <v>1</v>
      </c>
      <c r="Q3864" s="3" t="s">
        <v>8350</v>
      </c>
      <c r="R3864" s="3" t="s">
        <v>8351</v>
      </c>
      <c r="S3864" s="23">
        <f t="shared" si="362"/>
        <v>42611.261064814811</v>
      </c>
      <c r="T3864" s="23">
        <f t="shared" si="363"/>
        <v>42625.707638888889</v>
      </c>
      <c r="U3864" s="3">
        <f t="shared" si="364"/>
        <v>2016</v>
      </c>
      <c r="V3864" s="25">
        <f t="shared" si="365"/>
        <v>42611.261064814811</v>
      </c>
    </row>
    <row r="3865" spans="1:22" ht="48" x14ac:dyDescent="0.2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3">
        <f t="shared" si="360"/>
        <v>0</v>
      </c>
      <c r="P3865" s="3" t="e">
        <f t="shared" si="361"/>
        <v>#DIV/0!</v>
      </c>
      <c r="Q3865" s="3" t="s">
        <v>8350</v>
      </c>
      <c r="R3865" s="3" t="s">
        <v>8351</v>
      </c>
      <c r="S3865" s="23">
        <f t="shared" si="362"/>
        <v>42253.633159722223</v>
      </c>
      <c r="T3865" s="23">
        <f t="shared" si="363"/>
        <v>42313.674826388888</v>
      </c>
      <c r="U3865" s="3">
        <f t="shared" si="364"/>
        <v>2015</v>
      </c>
      <c r="V3865" s="25">
        <f t="shared" si="365"/>
        <v>42253.633159722223</v>
      </c>
    </row>
    <row r="3866" spans="1:22" ht="48" x14ac:dyDescent="0.2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3">
        <f t="shared" si="360"/>
        <v>1.2</v>
      </c>
      <c r="P3866" s="3">
        <f t="shared" si="361"/>
        <v>20</v>
      </c>
      <c r="Q3866" s="3" t="s">
        <v>8350</v>
      </c>
      <c r="R3866" s="3" t="s">
        <v>8351</v>
      </c>
      <c r="S3866" s="23">
        <f t="shared" si="362"/>
        <v>42295.891828703709</v>
      </c>
      <c r="T3866" s="23">
        <f t="shared" si="363"/>
        <v>42325.933495370366</v>
      </c>
      <c r="U3866" s="3">
        <f t="shared" si="364"/>
        <v>2015</v>
      </c>
      <c r="V3866" s="25">
        <f t="shared" si="365"/>
        <v>42295.891828703709</v>
      </c>
    </row>
    <row r="3867" spans="1:22" ht="48" x14ac:dyDescent="0.2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3">
        <f t="shared" si="360"/>
        <v>26.94</v>
      </c>
      <c r="P3867" s="3">
        <f t="shared" si="361"/>
        <v>46.43</v>
      </c>
      <c r="Q3867" s="3" t="s">
        <v>8350</v>
      </c>
      <c r="R3867" s="3" t="s">
        <v>8351</v>
      </c>
      <c r="S3867" s="23">
        <f t="shared" si="362"/>
        <v>41841.651597222226</v>
      </c>
      <c r="T3867" s="23">
        <f t="shared" si="363"/>
        <v>41881.229166666664</v>
      </c>
      <c r="U3867" s="3">
        <f t="shared" si="364"/>
        <v>2014</v>
      </c>
      <c r="V3867" s="25">
        <f t="shared" si="365"/>
        <v>41841.651597222226</v>
      </c>
    </row>
    <row r="3868" spans="1:22" ht="32" x14ac:dyDescent="0.2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3">
        <f t="shared" si="360"/>
        <v>0.55000000000000004</v>
      </c>
      <c r="P3868" s="3">
        <f t="shared" si="361"/>
        <v>5.5</v>
      </c>
      <c r="Q3868" s="3" t="s">
        <v>8350</v>
      </c>
      <c r="R3868" s="3" t="s">
        <v>8351</v>
      </c>
      <c r="S3868" s="23">
        <f t="shared" si="362"/>
        <v>42402.947002314817</v>
      </c>
      <c r="T3868" s="23">
        <f t="shared" si="363"/>
        <v>42452.145138888889</v>
      </c>
      <c r="U3868" s="3">
        <f t="shared" si="364"/>
        <v>2016</v>
      </c>
      <c r="V3868" s="25">
        <f t="shared" si="365"/>
        <v>42402.947002314817</v>
      </c>
    </row>
    <row r="3869" spans="1:22" ht="48" x14ac:dyDescent="0.2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3">
        <f t="shared" si="360"/>
        <v>12.55</v>
      </c>
      <c r="P3869" s="3">
        <f t="shared" si="361"/>
        <v>50.2</v>
      </c>
      <c r="Q3869" s="3" t="s">
        <v>8350</v>
      </c>
      <c r="R3869" s="3" t="s">
        <v>8351</v>
      </c>
      <c r="S3869" s="23">
        <f t="shared" si="362"/>
        <v>42509.814108796301</v>
      </c>
      <c r="T3869" s="23">
        <f t="shared" si="363"/>
        <v>42539.814108796301</v>
      </c>
      <c r="U3869" s="3">
        <f t="shared" si="364"/>
        <v>2016</v>
      </c>
      <c r="V3869" s="25">
        <f t="shared" si="365"/>
        <v>42509.814108796301</v>
      </c>
    </row>
    <row r="3870" spans="1:22" ht="18" x14ac:dyDescent="0.2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3">
        <f t="shared" si="360"/>
        <v>0.2</v>
      </c>
      <c r="P3870" s="3">
        <f t="shared" si="361"/>
        <v>10</v>
      </c>
      <c r="Q3870" s="3" t="s">
        <v>8350</v>
      </c>
      <c r="R3870" s="3" t="s">
        <v>8351</v>
      </c>
      <c r="S3870" s="23">
        <f t="shared" si="362"/>
        <v>41865.659780092588</v>
      </c>
      <c r="T3870" s="23">
        <f t="shared" si="363"/>
        <v>41890.659780092588</v>
      </c>
      <c r="U3870" s="3">
        <f t="shared" si="364"/>
        <v>2014</v>
      </c>
      <c r="V3870" s="25">
        <f t="shared" si="365"/>
        <v>41865.659780092588</v>
      </c>
    </row>
    <row r="3871" spans="1:22" ht="32" x14ac:dyDescent="0.2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3">
        <f t="shared" si="360"/>
        <v>3.45</v>
      </c>
      <c r="P3871" s="3">
        <f t="shared" si="361"/>
        <v>30.13</v>
      </c>
      <c r="Q3871" s="3" t="s">
        <v>8350</v>
      </c>
      <c r="R3871" s="3" t="s">
        <v>8392</v>
      </c>
      <c r="S3871" s="23">
        <f t="shared" si="362"/>
        <v>42047.724444444444</v>
      </c>
      <c r="T3871" s="23">
        <f t="shared" si="363"/>
        <v>42077.132638888885</v>
      </c>
      <c r="U3871" s="3">
        <f t="shared" si="364"/>
        <v>2015</v>
      </c>
      <c r="V3871" s="25">
        <f t="shared" si="365"/>
        <v>42047.724444444444</v>
      </c>
    </row>
    <row r="3872" spans="1:22" ht="64" x14ac:dyDescent="0.2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3">
        <f t="shared" si="360"/>
        <v>15</v>
      </c>
      <c r="P3872" s="3">
        <f t="shared" si="361"/>
        <v>150</v>
      </c>
      <c r="Q3872" s="3" t="s">
        <v>8350</v>
      </c>
      <c r="R3872" s="3" t="s">
        <v>8392</v>
      </c>
      <c r="S3872" s="23">
        <f t="shared" si="362"/>
        <v>41793.17219907407</v>
      </c>
      <c r="T3872" s="23">
        <f t="shared" si="363"/>
        <v>41823.17219907407</v>
      </c>
      <c r="U3872" s="3">
        <f t="shared" si="364"/>
        <v>2014</v>
      </c>
      <c r="V3872" s="25">
        <f t="shared" si="365"/>
        <v>41793.17219907407</v>
      </c>
    </row>
    <row r="3873" spans="1:22" ht="48" x14ac:dyDescent="0.2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3">
        <f t="shared" si="360"/>
        <v>2.67</v>
      </c>
      <c r="P3873" s="3">
        <f t="shared" si="361"/>
        <v>13.33</v>
      </c>
      <c r="Q3873" s="3" t="s">
        <v>8350</v>
      </c>
      <c r="R3873" s="3" t="s">
        <v>8392</v>
      </c>
      <c r="S3873" s="23">
        <f t="shared" si="362"/>
        <v>42763.780671296292</v>
      </c>
      <c r="T3873" s="23">
        <f t="shared" si="363"/>
        <v>42823.739004629635</v>
      </c>
      <c r="U3873" s="3">
        <f t="shared" si="364"/>
        <v>2017</v>
      </c>
      <c r="V3873" s="25">
        <f t="shared" si="365"/>
        <v>42763.780671296292</v>
      </c>
    </row>
    <row r="3874" spans="1:22" ht="48" x14ac:dyDescent="0.2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3">
        <f t="shared" si="360"/>
        <v>0</v>
      </c>
      <c r="P3874" s="3" t="e">
        <f t="shared" si="361"/>
        <v>#DIV/0!</v>
      </c>
      <c r="Q3874" s="3" t="s">
        <v>8350</v>
      </c>
      <c r="R3874" s="3" t="s">
        <v>8392</v>
      </c>
      <c r="S3874" s="23">
        <f t="shared" si="362"/>
        <v>42180.145787037036</v>
      </c>
      <c r="T3874" s="23">
        <f t="shared" si="363"/>
        <v>42230.145787037036</v>
      </c>
      <c r="U3874" s="3">
        <f t="shared" si="364"/>
        <v>2015</v>
      </c>
      <c r="V3874" s="25">
        <f t="shared" si="365"/>
        <v>42180.145787037036</v>
      </c>
    </row>
    <row r="3875" spans="1:22" ht="48" x14ac:dyDescent="0.2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3">
        <f t="shared" si="360"/>
        <v>0</v>
      </c>
      <c r="P3875" s="3" t="e">
        <f t="shared" si="361"/>
        <v>#DIV/0!</v>
      </c>
      <c r="Q3875" s="3" t="s">
        <v>8350</v>
      </c>
      <c r="R3875" s="3" t="s">
        <v>8392</v>
      </c>
      <c r="S3875" s="23">
        <f t="shared" si="362"/>
        <v>42255.696006944447</v>
      </c>
      <c r="T3875" s="23">
        <f t="shared" si="363"/>
        <v>42285.696006944447</v>
      </c>
      <c r="U3875" s="3">
        <f t="shared" si="364"/>
        <v>2015</v>
      </c>
      <c r="V3875" s="25">
        <f t="shared" si="365"/>
        <v>42255.696006944447</v>
      </c>
    </row>
    <row r="3876" spans="1:22" ht="64" x14ac:dyDescent="0.2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3">
        <f t="shared" si="360"/>
        <v>0</v>
      </c>
      <c r="P3876" s="3" t="e">
        <f t="shared" si="361"/>
        <v>#DIV/0!</v>
      </c>
      <c r="Q3876" s="3" t="s">
        <v>8350</v>
      </c>
      <c r="R3876" s="3" t="s">
        <v>8392</v>
      </c>
      <c r="S3876" s="23">
        <f t="shared" si="362"/>
        <v>42007.016458333332</v>
      </c>
      <c r="T3876" s="23">
        <f t="shared" si="363"/>
        <v>42028.041666666672</v>
      </c>
      <c r="U3876" s="3">
        <f t="shared" si="364"/>
        <v>2015</v>
      </c>
      <c r="V3876" s="25">
        <f t="shared" si="365"/>
        <v>42007.016458333332</v>
      </c>
    </row>
    <row r="3877" spans="1:22" ht="48" x14ac:dyDescent="0.2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3">
        <f t="shared" si="360"/>
        <v>0</v>
      </c>
      <c r="P3877" s="3" t="e">
        <f t="shared" si="361"/>
        <v>#DIV/0!</v>
      </c>
      <c r="Q3877" s="3" t="s">
        <v>8350</v>
      </c>
      <c r="R3877" s="3" t="s">
        <v>8392</v>
      </c>
      <c r="S3877" s="23">
        <f t="shared" si="362"/>
        <v>42615.346817129626</v>
      </c>
      <c r="T3877" s="23">
        <f t="shared" si="363"/>
        <v>42616.416666666672</v>
      </c>
      <c r="U3877" s="3">
        <f t="shared" si="364"/>
        <v>2016</v>
      </c>
      <c r="V3877" s="25">
        <f t="shared" si="365"/>
        <v>42615.346817129626</v>
      </c>
    </row>
    <row r="3878" spans="1:22" ht="64" x14ac:dyDescent="0.2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3">
        <f t="shared" si="360"/>
        <v>52.79</v>
      </c>
      <c r="P3878" s="3">
        <f t="shared" si="361"/>
        <v>44.76</v>
      </c>
      <c r="Q3878" s="3" t="s">
        <v>8350</v>
      </c>
      <c r="R3878" s="3" t="s">
        <v>8392</v>
      </c>
      <c r="S3878" s="23">
        <f t="shared" si="362"/>
        <v>42372.624166666668</v>
      </c>
      <c r="T3878" s="23">
        <f t="shared" si="363"/>
        <v>42402.624166666668</v>
      </c>
      <c r="U3878" s="3">
        <f t="shared" si="364"/>
        <v>2016</v>
      </c>
      <c r="V3878" s="25">
        <f t="shared" si="365"/>
        <v>42372.624166666668</v>
      </c>
    </row>
    <row r="3879" spans="1:22" ht="48" x14ac:dyDescent="0.2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3">
        <f t="shared" si="360"/>
        <v>4.96</v>
      </c>
      <c r="P3879" s="3">
        <f t="shared" si="361"/>
        <v>88.64</v>
      </c>
      <c r="Q3879" s="3" t="s">
        <v>8350</v>
      </c>
      <c r="R3879" s="3" t="s">
        <v>8392</v>
      </c>
      <c r="S3879" s="23">
        <f t="shared" si="362"/>
        <v>42682.67768518519</v>
      </c>
      <c r="T3879" s="23">
        <f t="shared" si="363"/>
        <v>42712.67768518519</v>
      </c>
      <c r="U3879" s="3">
        <f t="shared" si="364"/>
        <v>2016</v>
      </c>
      <c r="V3879" s="25">
        <f t="shared" si="365"/>
        <v>42682.67768518519</v>
      </c>
    </row>
    <row r="3880" spans="1:22" ht="48" x14ac:dyDescent="0.2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3">
        <f t="shared" si="360"/>
        <v>0.06</v>
      </c>
      <c r="P3880" s="3">
        <f t="shared" si="361"/>
        <v>10</v>
      </c>
      <c r="Q3880" s="3" t="s">
        <v>8350</v>
      </c>
      <c r="R3880" s="3" t="s">
        <v>8392</v>
      </c>
      <c r="S3880" s="23">
        <f t="shared" si="362"/>
        <v>42154.818819444445</v>
      </c>
      <c r="T3880" s="23">
        <f t="shared" si="363"/>
        <v>42185.165972222225</v>
      </c>
      <c r="U3880" s="3">
        <f t="shared" si="364"/>
        <v>2015</v>
      </c>
      <c r="V3880" s="25">
        <f t="shared" si="365"/>
        <v>42154.818819444445</v>
      </c>
    </row>
    <row r="3881" spans="1:22" ht="48" x14ac:dyDescent="0.2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3">
        <f t="shared" si="360"/>
        <v>0</v>
      </c>
      <c r="P3881" s="3" t="e">
        <f t="shared" si="361"/>
        <v>#DIV/0!</v>
      </c>
      <c r="Q3881" s="3" t="s">
        <v>8350</v>
      </c>
      <c r="R3881" s="3" t="s">
        <v>8392</v>
      </c>
      <c r="S3881" s="23">
        <f t="shared" si="362"/>
        <v>41999.861064814817</v>
      </c>
      <c r="T3881" s="23">
        <f t="shared" si="363"/>
        <v>42029.861064814817</v>
      </c>
      <c r="U3881" s="3">
        <f t="shared" si="364"/>
        <v>2014</v>
      </c>
      <c r="V3881" s="25">
        <f t="shared" si="365"/>
        <v>41999.861064814817</v>
      </c>
    </row>
    <row r="3882" spans="1:22" ht="48" x14ac:dyDescent="0.2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3">
        <f t="shared" si="360"/>
        <v>13.07</v>
      </c>
      <c r="P3882" s="3">
        <f t="shared" si="361"/>
        <v>57.65</v>
      </c>
      <c r="Q3882" s="3" t="s">
        <v>8350</v>
      </c>
      <c r="R3882" s="3" t="s">
        <v>8392</v>
      </c>
      <c r="S3882" s="23">
        <f t="shared" si="362"/>
        <v>41815.815046296295</v>
      </c>
      <c r="T3882" s="23">
        <f t="shared" si="363"/>
        <v>41850.958333333336</v>
      </c>
      <c r="U3882" s="3">
        <f t="shared" si="364"/>
        <v>2014</v>
      </c>
      <c r="V3882" s="25">
        <f t="shared" si="365"/>
        <v>41815.815046296295</v>
      </c>
    </row>
    <row r="3883" spans="1:22" ht="32" x14ac:dyDescent="0.2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3">
        <f t="shared" si="360"/>
        <v>5</v>
      </c>
      <c r="P3883" s="3">
        <f t="shared" si="361"/>
        <v>25</v>
      </c>
      <c r="Q3883" s="3" t="s">
        <v>8350</v>
      </c>
      <c r="R3883" s="3" t="s">
        <v>8392</v>
      </c>
      <c r="S3883" s="23">
        <f t="shared" si="362"/>
        <v>42756.018506944441</v>
      </c>
      <c r="T3883" s="23">
        <f t="shared" si="363"/>
        <v>42786.018506944441</v>
      </c>
      <c r="U3883" s="3">
        <f t="shared" si="364"/>
        <v>2017</v>
      </c>
      <c r="V3883" s="25">
        <f t="shared" si="365"/>
        <v>42756.018506944441</v>
      </c>
    </row>
    <row r="3884" spans="1:22" ht="48" x14ac:dyDescent="0.2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3">
        <f t="shared" si="360"/>
        <v>0</v>
      </c>
      <c r="P3884" s="3" t="e">
        <f t="shared" si="361"/>
        <v>#DIV/0!</v>
      </c>
      <c r="Q3884" s="3" t="s">
        <v>8350</v>
      </c>
      <c r="R3884" s="3" t="s">
        <v>8392</v>
      </c>
      <c r="S3884" s="23">
        <f t="shared" si="362"/>
        <v>42373.983449074076</v>
      </c>
      <c r="T3884" s="23">
        <f t="shared" si="363"/>
        <v>42400.960416666669</v>
      </c>
      <c r="U3884" s="3">
        <f t="shared" si="364"/>
        <v>2016</v>
      </c>
      <c r="V3884" s="25">
        <f t="shared" si="365"/>
        <v>42373.983449074076</v>
      </c>
    </row>
    <row r="3885" spans="1:22" ht="64" x14ac:dyDescent="0.2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3">
        <f t="shared" si="360"/>
        <v>0</v>
      </c>
      <c r="P3885" s="3" t="e">
        <f t="shared" si="361"/>
        <v>#DIV/0!</v>
      </c>
      <c r="Q3885" s="3" t="s">
        <v>8350</v>
      </c>
      <c r="R3885" s="3" t="s">
        <v>8392</v>
      </c>
      <c r="S3885" s="23">
        <f t="shared" si="362"/>
        <v>41854.602650462963</v>
      </c>
      <c r="T3885" s="23">
        <f t="shared" si="363"/>
        <v>41884.602650462963</v>
      </c>
      <c r="U3885" s="3">
        <f t="shared" si="364"/>
        <v>2014</v>
      </c>
      <c r="V3885" s="25">
        <f t="shared" si="365"/>
        <v>41854.602650462963</v>
      </c>
    </row>
    <row r="3886" spans="1:22" ht="48" x14ac:dyDescent="0.2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3">
        <f t="shared" si="360"/>
        <v>0</v>
      </c>
      <c r="P3886" s="3" t="e">
        <f t="shared" si="361"/>
        <v>#DIV/0!</v>
      </c>
      <c r="Q3886" s="3" t="s">
        <v>8350</v>
      </c>
      <c r="R3886" s="3" t="s">
        <v>8392</v>
      </c>
      <c r="S3886" s="23">
        <f t="shared" si="362"/>
        <v>42065.791574074072</v>
      </c>
      <c r="T3886" s="23">
        <f t="shared" si="363"/>
        <v>42090.749907407408</v>
      </c>
      <c r="U3886" s="3">
        <f t="shared" si="364"/>
        <v>2015</v>
      </c>
      <c r="V3886" s="25">
        <f t="shared" si="365"/>
        <v>42065.791574074072</v>
      </c>
    </row>
    <row r="3887" spans="1:22" ht="48" x14ac:dyDescent="0.2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3">
        <f t="shared" si="360"/>
        <v>0</v>
      </c>
      <c r="P3887" s="3" t="e">
        <f t="shared" si="361"/>
        <v>#DIV/0!</v>
      </c>
      <c r="Q3887" s="3" t="s">
        <v>8350</v>
      </c>
      <c r="R3887" s="3" t="s">
        <v>8392</v>
      </c>
      <c r="S3887" s="23">
        <f t="shared" si="362"/>
        <v>42469.951284722221</v>
      </c>
      <c r="T3887" s="23">
        <f t="shared" si="363"/>
        <v>42499.951284722221</v>
      </c>
      <c r="U3887" s="3">
        <f t="shared" si="364"/>
        <v>2016</v>
      </c>
      <c r="V3887" s="25">
        <f t="shared" si="365"/>
        <v>42469.951284722221</v>
      </c>
    </row>
    <row r="3888" spans="1:22" ht="18" x14ac:dyDescent="0.2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3">
        <f t="shared" si="360"/>
        <v>0</v>
      </c>
      <c r="P3888" s="3" t="e">
        <f t="shared" si="361"/>
        <v>#DIV/0!</v>
      </c>
      <c r="Q3888" s="3" t="s">
        <v>8350</v>
      </c>
      <c r="R3888" s="3" t="s">
        <v>8392</v>
      </c>
      <c r="S3888" s="23">
        <f t="shared" si="362"/>
        <v>41954.228032407409</v>
      </c>
      <c r="T3888" s="23">
        <f t="shared" si="363"/>
        <v>41984.228032407409</v>
      </c>
      <c r="U3888" s="3">
        <f t="shared" si="364"/>
        <v>2014</v>
      </c>
      <c r="V3888" s="25">
        <f t="shared" si="365"/>
        <v>41954.228032407409</v>
      </c>
    </row>
    <row r="3889" spans="1:22" ht="48" x14ac:dyDescent="0.2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3">
        <f t="shared" si="360"/>
        <v>1.75</v>
      </c>
      <c r="P3889" s="3">
        <f t="shared" si="361"/>
        <v>17.5</v>
      </c>
      <c r="Q3889" s="3" t="s">
        <v>8350</v>
      </c>
      <c r="R3889" s="3" t="s">
        <v>8392</v>
      </c>
      <c r="S3889" s="23">
        <f t="shared" si="362"/>
        <v>42079.857974537037</v>
      </c>
      <c r="T3889" s="23">
        <f t="shared" si="363"/>
        <v>42125.916666666672</v>
      </c>
      <c r="U3889" s="3">
        <f t="shared" si="364"/>
        <v>2015</v>
      </c>
      <c r="V3889" s="25">
        <f t="shared" si="365"/>
        <v>42079.857974537037</v>
      </c>
    </row>
    <row r="3890" spans="1:22" ht="64" x14ac:dyDescent="0.2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3">
        <f t="shared" si="360"/>
        <v>27.1</v>
      </c>
      <c r="P3890" s="3">
        <f t="shared" si="361"/>
        <v>38.71</v>
      </c>
      <c r="Q3890" s="3" t="s">
        <v>8350</v>
      </c>
      <c r="R3890" s="3" t="s">
        <v>8392</v>
      </c>
      <c r="S3890" s="23">
        <f t="shared" si="362"/>
        <v>42762.545810185184</v>
      </c>
      <c r="T3890" s="23">
        <f t="shared" si="363"/>
        <v>42792.545810185184</v>
      </c>
      <c r="U3890" s="3">
        <f t="shared" si="364"/>
        <v>2017</v>
      </c>
      <c r="V3890" s="25">
        <f t="shared" si="365"/>
        <v>42762.545810185184</v>
      </c>
    </row>
    <row r="3891" spans="1:22" ht="48" x14ac:dyDescent="0.2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3">
        <f t="shared" si="360"/>
        <v>1.48</v>
      </c>
      <c r="P3891" s="3">
        <f t="shared" si="361"/>
        <v>13.11</v>
      </c>
      <c r="Q3891" s="3" t="s">
        <v>8350</v>
      </c>
      <c r="R3891" s="3" t="s">
        <v>8351</v>
      </c>
      <c r="S3891" s="23">
        <f t="shared" si="362"/>
        <v>41977.004976851851</v>
      </c>
      <c r="T3891" s="23">
        <f t="shared" si="363"/>
        <v>42008.976388888885</v>
      </c>
      <c r="U3891" s="3">
        <f t="shared" si="364"/>
        <v>2014</v>
      </c>
      <c r="V3891" s="25">
        <f t="shared" si="365"/>
        <v>41977.004976851851</v>
      </c>
    </row>
    <row r="3892" spans="1:22" ht="48" x14ac:dyDescent="0.2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3">
        <f t="shared" si="360"/>
        <v>16.829999999999998</v>
      </c>
      <c r="P3892" s="3">
        <f t="shared" si="361"/>
        <v>315.5</v>
      </c>
      <c r="Q3892" s="3" t="s">
        <v>8350</v>
      </c>
      <c r="R3892" s="3" t="s">
        <v>8351</v>
      </c>
      <c r="S3892" s="23">
        <f t="shared" si="362"/>
        <v>42171.758611111116</v>
      </c>
      <c r="T3892" s="23">
        <f t="shared" si="363"/>
        <v>42231.758611111116</v>
      </c>
      <c r="U3892" s="3">
        <f t="shared" si="364"/>
        <v>2015</v>
      </c>
      <c r="V3892" s="25">
        <f t="shared" si="365"/>
        <v>42171.758611111116</v>
      </c>
    </row>
    <row r="3893" spans="1:22" ht="32" x14ac:dyDescent="0.2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3">
        <f t="shared" si="360"/>
        <v>32.5</v>
      </c>
      <c r="P3893" s="3">
        <f t="shared" si="361"/>
        <v>37.14</v>
      </c>
      <c r="Q3893" s="3" t="s">
        <v>8350</v>
      </c>
      <c r="R3893" s="3" t="s">
        <v>8351</v>
      </c>
      <c r="S3893" s="23">
        <f t="shared" si="362"/>
        <v>42056.1324537037</v>
      </c>
      <c r="T3893" s="23">
        <f t="shared" si="363"/>
        <v>42086.207638888889</v>
      </c>
      <c r="U3893" s="3">
        <f t="shared" si="364"/>
        <v>2015</v>
      </c>
      <c r="V3893" s="25">
        <f t="shared" si="365"/>
        <v>42056.1324537037</v>
      </c>
    </row>
    <row r="3894" spans="1:22" ht="64" x14ac:dyDescent="0.2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3">
        <f t="shared" si="360"/>
        <v>0</v>
      </c>
      <c r="P3894" s="3" t="e">
        <f t="shared" si="361"/>
        <v>#DIV/0!</v>
      </c>
      <c r="Q3894" s="3" t="s">
        <v>8350</v>
      </c>
      <c r="R3894" s="3" t="s">
        <v>8351</v>
      </c>
      <c r="S3894" s="23">
        <f t="shared" si="362"/>
        <v>41867.652280092596</v>
      </c>
      <c r="T3894" s="23">
        <f t="shared" si="363"/>
        <v>41875.291666666664</v>
      </c>
      <c r="U3894" s="3">
        <f t="shared" si="364"/>
        <v>2014</v>
      </c>
      <c r="V3894" s="25">
        <f t="shared" si="365"/>
        <v>41867.652280092596</v>
      </c>
    </row>
    <row r="3895" spans="1:22" ht="64" x14ac:dyDescent="0.2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3">
        <f t="shared" si="360"/>
        <v>21.55</v>
      </c>
      <c r="P3895" s="3">
        <f t="shared" si="361"/>
        <v>128.27000000000001</v>
      </c>
      <c r="Q3895" s="3" t="s">
        <v>8350</v>
      </c>
      <c r="R3895" s="3" t="s">
        <v>8351</v>
      </c>
      <c r="S3895" s="23">
        <f t="shared" si="362"/>
        <v>41779.657870370371</v>
      </c>
      <c r="T3895" s="23">
        <f t="shared" si="363"/>
        <v>41821.25</v>
      </c>
      <c r="U3895" s="3">
        <f t="shared" si="364"/>
        <v>2014</v>
      </c>
      <c r="V3895" s="25">
        <f t="shared" si="365"/>
        <v>41779.657870370371</v>
      </c>
    </row>
    <row r="3896" spans="1:22" ht="64" x14ac:dyDescent="0.2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3">
        <f t="shared" si="360"/>
        <v>3.47</v>
      </c>
      <c r="P3896" s="3">
        <f t="shared" si="361"/>
        <v>47.27</v>
      </c>
      <c r="Q3896" s="3" t="s">
        <v>8350</v>
      </c>
      <c r="R3896" s="3" t="s">
        <v>8351</v>
      </c>
      <c r="S3896" s="23">
        <f t="shared" si="362"/>
        <v>42679.958472222221</v>
      </c>
      <c r="T3896" s="23">
        <f t="shared" si="363"/>
        <v>42710.207638888889</v>
      </c>
      <c r="U3896" s="3">
        <f t="shared" si="364"/>
        <v>2016</v>
      </c>
      <c r="V3896" s="25">
        <f t="shared" si="365"/>
        <v>42679.958472222221</v>
      </c>
    </row>
    <row r="3897" spans="1:22" ht="64" x14ac:dyDescent="0.2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3">
        <f t="shared" si="360"/>
        <v>5</v>
      </c>
      <c r="P3897" s="3">
        <f t="shared" si="361"/>
        <v>50</v>
      </c>
      <c r="Q3897" s="3" t="s">
        <v>8350</v>
      </c>
      <c r="R3897" s="3" t="s">
        <v>8351</v>
      </c>
      <c r="S3897" s="23">
        <f t="shared" si="362"/>
        <v>42032.250208333338</v>
      </c>
      <c r="T3897" s="23">
        <f t="shared" si="363"/>
        <v>42063.250208333338</v>
      </c>
      <c r="U3897" s="3">
        <f t="shared" si="364"/>
        <v>2015</v>
      </c>
      <c r="V3897" s="25">
        <f t="shared" si="365"/>
        <v>42032.250208333338</v>
      </c>
    </row>
    <row r="3898" spans="1:22" ht="48" x14ac:dyDescent="0.2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3">
        <f t="shared" si="360"/>
        <v>10.63</v>
      </c>
      <c r="P3898" s="3">
        <f t="shared" si="361"/>
        <v>42.5</v>
      </c>
      <c r="Q3898" s="3" t="s">
        <v>8350</v>
      </c>
      <c r="R3898" s="3" t="s">
        <v>8351</v>
      </c>
      <c r="S3898" s="23">
        <f t="shared" si="362"/>
        <v>41793.191875000004</v>
      </c>
      <c r="T3898" s="23">
        <f t="shared" si="363"/>
        <v>41807.191875000004</v>
      </c>
      <c r="U3898" s="3">
        <f t="shared" si="364"/>
        <v>2014</v>
      </c>
      <c r="V3898" s="25">
        <f t="shared" si="365"/>
        <v>41793.191875000004</v>
      </c>
    </row>
    <row r="3899" spans="1:22" ht="48" x14ac:dyDescent="0.2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3">
        <f t="shared" si="360"/>
        <v>17.600000000000001</v>
      </c>
      <c r="P3899" s="3">
        <f t="shared" si="361"/>
        <v>44</v>
      </c>
      <c r="Q3899" s="3" t="s">
        <v>8350</v>
      </c>
      <c r="R3899" s="3" t="s">
        <v>8351</v>
      </c>
      <c r="S3899" s="23">
        <f t="shared" si="362"/>
        <v>41982.87364583333</v>
      </c>
      <c r="T3899" s="23">
        <f t="shared" si="363"/>
        <v>42012.87364583333</v>
      </c>
      <c r="U3899" s="3">
        <f t="shared" si="364"/>
        <v>2014</v>
      </c>
      <c r="V3899" s="25">
        <f t="shared" si="365"/>
        <v>41982.87364583333</v>
      </c>
    </row>
    <row r="3900" spans="1:22" ht="64" x14ac:dyDescent="0.2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3">
        <f t="shared" si="360"/>
        <v>32.56</v>
      </c>
      <c r="P3900" s="3">
        <f t="shared" si="361"/>
        <v>50.88</v>
      </c>
      <c r="Q3900" s="3" t="s">
        <v>8350</v>
      </c>
      <c r="R3900" s="3" t="s">
        <v>8351</v>
      </c>
      <c r="S3900" s="23">
        <f t="shared" si="362"/>
        <v>42193.482291666667</v>
      </c>
      <c r="T3900" s="23">
        <f t="shared" si="363"/>
        <v>42233.666666666672</v>
      </c>
      <c r="U3900" s="3">
        <f t="shared" si="364"/>
        <v>2015</v>
      </c>
      <c r="V3900" s="25">
        <f t="shared" si="365"/>
        <v>42193.482291666667</v>
      </c>
    </row>
    <row r="3901" spans="1:22" ht="48" x14ac:dyDescent="0.2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3">
        <f t="shared" si="360"/>
        <v>1.25</v>
      </c>
      <c r="P3901" s="3">
        <f t="shared" si="361"/>
        <v>62.5</v>
      </c>
      <c r="Q3901" s="3" t="s">
        <v>8350</v>
      </c>
      <c r="R3901" s="3" t="s">
        <v>8351</v>
      </c>
      <c r="S3901" s="23">
        <f t="shared" si="362"/>
        <v>41843.775011574071</v>
      </c>
      <c r="T3901" s="23">
        <f t="shared" si="363"/>
        <v>41863.775011574071</v>
      </c>
      <c r="U3901" s="3">
        <f t="shared" si="364"/>
        <v>2014</v>
      </c>
      <c r="V3901" s="25">
        <f t="shared" si="365"/>
        <v>41843.775011574071</v>
      </c>
    </row>
    <row r="3902" spans="1:22" ht="48" x14ac:dyDescent="0.2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3">
        <f t="shared" si="360"/>
        <v>5.4</v>
      </c>
      <c r="P3902" s="3">
        <f t="shared" si="361"/>
        <v>27</v>
      </c>
      <c r="Q3902" s="3" t="s">
        <v>8350</v>
      </c>
      <c r="R3902" s="3" t="s">
        <v>8351</v>
      </c>
      <c r="S3902" s="23">
        <f t="shared" si="362"/>
        <v>42136.092488425929</v>
      </c>
      <c r="T3902" s="23">
        <f t="shared" si="363"/>
        <v>42166.092488425929</v>
      </c>
      <c r="U3902" s="3">
        <f t="shared" si="364"/>
        <v>2015</v>
      </c>
      <c r="V3902" s="25">
        <f t="shared" si="365"/>
        <v>42136.092488425929</v>
      </c>
    </row>
    <row r="3903" spans="1:22" ht="48" x14ac:dyDescent="0.2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3">
        <f t="shared" si="360"/>
        <v>0.83</v>
      </c>
      <c r="P3903" s="3">
        <f t="shared" si="361"/>
        <v>25</v>
      </c>
      <c r="Q3903" s="3" t="s">
        <v>8350</v>
      </c>
      <c r="R3903" s="3" t="s">
        <v>8351</v>
      </c>
      <c r="S3903" s="23">
        <f t="shared" si="362"/>
        <v>42317.826377314821</v>
      </c>
      <c r="T3903" s="23">
        <f t="shared" si="363"/>
        <v>42357.826377314821</v>
      </c>
      <c r="U3903" s="3">
        <f t="shared" si="364"/>
        <v>2015</v>
      </c>
      <c r="V3903" s="25">
        <f t="shared" si="365"/>
        <v>42317.826377314821</v>
      </c>
    </row>
    <row r="3904" spans="1:22" ht="48" x14ac:dyDescent="0.2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3">
        <f t="shared" si="360"/>
        <v>48.83</v>
      </c>
      <c r="P3904" s="3">
        <f t="shared" si="361"/>
        <v>47.26</v>
      </c>
      <c r="Q3904" s="3" t="s">
        <v>8350</v>
      </c>
      <c r="R3904" s="3" t="s">
        <v>8351</v>
      </c>
      <c r="S3904" s="23">
        <f t="shared" si="362"/>
        <v>42663.468078703707</v>
      </c>
      <c r="T3904" s="23">
        <f t="shared" si="363"/>
        <v>42688.509745370371</v>
      </c>
      <c r="U3904" s="3">
        <f t="shared" si="364"/>
        <v>2016</v>
      </c>
      <c r="V3904" s="25">
        <f t="shared" si="365"/>
        <v>42663.468078703707</v>
      </c>
    </row>
    <row r="3905" spans="1:22" ht="64" x14ac:dyDescent="0.2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3">
        <f t="shared" si="360"/>
        <v>0</v>
      </c>
      <c r="P3905" s="3" t="e">
        <f t="shared" si="361"/>
        <v>#DIV/0!</v>
      </c>
      <c r="Q3905" s="3" t="s">
        <v>8350</v>
      </c>
      <c r="R3905" s="3" t="s">
        <v>8351</v>
      </c>
      <c r="S3905" s="23">
        <f t="shared" si="362"/>
        <v>42186.01116898148</v>
      </c>
      <c r="T3905" s="23">
        <f t="shared" si="363"/>
        <v>42230.818055555559</v>
      </c>
      <c r="U3905" s="3">
        <f t="shared" si="364"/>
        <v>2015</v>
      </c>
      <c r="V3905" s="25">
        <f t="shared" si="365"/>
        <v>42186.01116898148</v>
      </c>
    </row>
    <row r="3906" spans="1:22" ht="32" x14ac:dyDescent="0.2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3">
        <f t="shared" si="360"/>
        <v>0.03</v>
      </c>
      <c r="P3906" s="3">
        <f t="shared" si="361"/>
        <v>1.5</v>
      </c>
      <c r="Q3906" s="3" t="s">
        <v>8350</v>
      </c>
      <c r="R3906" s="3" t="s">
        <v>8351</v>
      </c>
      <c r="S3906" s="23">
        <f t="shared" si="362"/>
        <v>42095.229166666672</v>
      </c>
      <c r="T3906" s="23">
        <f t="shared" si="363"/>
        <v>42109.211111111115</v>
      </c>
      <c r="U3906" s="3">
        <f t="shared" si="364"/>
        <v>2015</v>
      </c>
      <c r="V3906" s="25">
        <f t="shared" si="365"/>
        <v>42095.229166666672</v>
      </c>
    </row>
    <row r="3907" spans="1:22" ht="48" x14ac:dyDescent="0.2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3">
        <f t="shared" ref="O3907:O3970" si="366">ROUND((E3907/D3907)*100,2)</f>
        <v>11.53</v>
      </c>
      <c r="P3907" s="3">
        <f t="shared" ref="P3907:P3970" si="367">ROUND(E3907/L3907,2)</f>
        <v>24.71</v>
      </c>
      <c r="Q3907" s="3" t="s">
        <v>8350</v>
      </c>
      <c r="R3907" s="3" t="s">
        <v>8351</v>
      </c>
      <c r="S3907" s="23">
        <f t="shared" ref="S3907:S3970" si="368">(((J3907/60)/60)/24)+DATE(1970,1,1)</f>
        <v>42124.623877314814</v>
      </c>
      <c r="T3907" s="23">
        <f t="shared" ref="T3907:T3970" si="369">(((I3907/60)/60)/24)+DATE(1970,1,1)</f>
        <v>42166.958333333328</v>
      </c>
      <c r="U3907" s="3">
        <f t="shared" ref="U3907:U3970" si="370">YEAR(S3907)</f>
        <v>2015</v>
      </c>
      <c r="V3907" s="25">
        <f t="shared" ref="V3907:V3970" si="371">S3907</f>
        <v>42124.623877314814</v>
      </c>
    </row>
    <row r="3908" spans="1:22" ht="48" x14ac:dyDescent="0.2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3">
        <f t="shared" si="366"/>
        <v>67.33</v>
      </c>
      <c r="P3908" s="3">
        <f t="shared" si="367"/>
        <v>63.13</v>
      </c>
      <c r="Q3908" s="3" t="s">
        <v>8350</v>
      </c>
      <c r="R3908" s="3" t="s">
        <v>8351</v>
      </c>
      <c r="S3908" s="23">
        <f t="shared" si="368"/>
        <v>42143.917743055557</v>
      </c>
      <c r="T3908" s="23">
        <f t="shared" si="369"/>
        <v>42181.559027777781</v>
      </c>
      <c r="U3908" s="3">
        <f t="shared" si="370"/>
        <v>2015</v>
      </c>
      <c r="V3908" s="25">
        <f t="shared" si="371"/>
        <v>42143.917743055557</v>
      </c>
    </row>
    <row r="3909" spans="1:22" ht="48" x14ac:dyDescent="0.2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3">
        <f t="shared" si="366"/>
        <v>15.3</v>
      </c>
      <c r="P3909" s="3">
        <f t="shared" si="367"/>
        <v>38.25</v>
      </c>
      <c r="Q3909" s="3" t="s">
        <v>8350</v>
      </c>
      <c r="R3909" s="3" t="s">
        <v>8351</v>
      </c>
      <c r="S3909" s="23">
        <f t="shared" si="368"/>
        <v>41906.819513888891</v>
      </c>
      <c r="T3909" s="23">
        <f t="shared" si="369"/>
        <v>41938.838888888888</v>
      </c>
      <c r="U3909" s="3">
        <f t="shared" si="370"/>
        <v>2014</v>
      </c>
      <c r="V3909" s="25">
        <f t="shared" si="371"/>
        <v>41906.819513888891</v>
      </c>
    </row>
    <row r="3910" spans="1:22" ht="64" x14ac:dyDescent="0.2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3">
        <f t="shared" si="366"/>
        <v>8.67</v>
      </c>
      <c r="P3910" s="3">
        <f t="shared" si="367"/>
        <v>16.25</v>
      </c>
      <c r="Q3910" s="3" t="s">
        <v>8350</v>
      </c>
      <c r="R3910" s="3" t="s">
        <v>8351</v>
      </c>
      <c r="S3910" s="23">
        <f t="shared" si="368"/>
        <v>41834.135370370372</v>
      </c>
      <c r="T3910" s="23">
        <f t="shared" si="369"/>
        <v>41849.135370370372</v>
      </c>
      <c r="U3910" s="3">
        <f t="shared" si="370"/>
        <v>2014</v>
      </c>
      <c r="V3910" s="25">
        <f t="shared" si="371"/>
        <v>41834.135370370372</v>
      </c>
    </row>
    <row r="3911" spans="1:22" ht="48" x14ac:dyDescent="0.2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3">
        <f t="shared" si="366"/>
        <v>0.23</v>
      </c>
      <c r="P3911" s="3">
        <f t="shared" si="367"/>
        <v>33.75</v>
      </c>
      <c r="Q3911" s="3" t="s">
        <v>8350</v>
      </c>
      <c r="R3911" s="3" t="s">
        <v>8351</v>
      </c>
      <c r="S3911" s="23">
        <f t="shared" si="368"/>
        <v>41863.359282407408</v>
      </c>
      <c r="T3911" s="23">
        <f t="shared" si="369"/>
        <v>41893.359282407408</v>
      </c>
      <c r="U3911" s="3">
        <f t="shared" si="370"/>
        <v>2014</v>
      </c>
      <c r="V3911" s="25">
        <f t="shared" si="371"/>
        <v>41863.359282407408</v>
      </c>
    </row>
    <row r="3912" spans="1:22" ht="48" x14ac:dyDescent="0.2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3">
        <f t="shared" si="366"/>
        <v>3.08</v>
      </c>
      <c r="P3912" s="3">
        <f t="shared" si="367"/>
        <v>61.67</v>
      </c>
      <c r="Q3912" s="3" t="s">
        <v>8350</v>
      </c>
      <c r="R3912" s="3" t="s">
        <v>8351</v>
      </c>
      <c r="S3912" s="23">
        <f t="shared" si="368"/>
        <v>42224.756909722222</v>
      </c>
      <c r="T3912" s="23">
        <f t="shared" si="369"/>
        <v>42254.756909722222</v>
      </c>
      <c r="U3912" s="3">
        <f t="shared" si="370"/>
        <v>2015</v>
      </c>
      <c r="V3912" s="25">
        <f t="shared" si="371"/>
        <v>42224.756909722222</v>
      </c>
    </row>
    <row r="3913" spans="1:22" ht="48" x14ac:dyDescent="0.2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3">
        <f t="shared" si="366"/>
        <v>37.409999999999997</v>
      </c>
      <c r="P3913" s="3">
        <f t="shared" si="367"/>
        <v>83.14</v>
      </c>
      <c r="Q3913" s="3" t="s">
        <v>8350</v>
      </c>
      <c r="R3913" s="3" t="s">
        <v>8351</v>
      </c>
      <c r="S3913" s="23">
        <f t="shared" si="368"/>
        <v>41939.8122337963</v>
      </c>
      <c r="T3913" s="23">
        <f t="shared" si="369"/>
        <v>41969.853900462964</v>
      </c>
      <c r="U3913" s="3">
        <f t="shared" si="370"/>
        <v>2014</v>
      </c>
      <c r="V3913" s="25">
        <f t="shared" si="371"/>
        <v>41939.8122337963</v>
      </c>
    </row>
    <row r="3914" spans="1:22" ht="48" x14ac:dyDescent="0.2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3">
        <f t="shared" si="366"/>
        <v>0.01</v>
      </c>
      <c r="P3914" s="3">
        <f t="shared" si="367"/>
        <v>1</v>
      </c>
      <c r="Q3914" s="3" t="s">
        <v>8350</v>
      </c>
      <c r="R3914" s="3" t="s">
        <v>8351</v>
      </c>
      <c r="S3914" s="23">
        <f t="shared" si="368"/>
        <v>42059.270023148143</v>
      </c>
      <c r="T3914" s="23">
        <f t="shared" si="369"/>
        <v>42119.190972222219</v>
      </c>
      <c r="U3914" s="3">
        <f t="shared" si="370"/>
        <v>2015</v>
      </c>
      <c r="V3914" s="25">
        <f t="shared" si="371"/>
        <v>42059.270023148143</v>
      </c>
    </row>
    <row r="3915" spans="1:22" ht="48" x14ac:dyDescent="0.2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3">
        <f t="shared" si="366"/>
        <v>10</v>
      </c>
      <c r="P3915" s="3">
        <f t="shared" si="367"/>
        <v>142.86000000000001</v>
      </c>
      <c r="Q3915" s="3" t="s">
        <v>8350</v>
      </c>
      <c r="R3915" s="3" t="s">
        <v>8351</v>
      </c>
      <c r="S3915" s="23">
        <f t="shared" si="368"/>
        <v>42308.211215277777</v>
      </c>
      <c r="T3915" s="23">
        <f t="shared" si="369"/>
        <v>42338.252881944441</v>
      </c>
      <c r="U3915" s="3">
        <f t="shared" si="370"/>
        <v>2015</v>
      </c>
      <c r="V3915" s="25">
        <f t="shared" si="371"/>
        <v>42308.211215277777</v>
      </c>
    </row>
    <row r="3916" spans="1:22" ht="48" x14ac:dyDescent="0.2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3">
        <f t="shared" si="366"/>
        <v>36.36</v>
      </c>
      <c r="P3916" s="3">
        <f t="shared" si="367"/>
        <v>33.67</v>
      </c>
      <c r="Q3916" s="3" t="s">
        <v>8350</v>
      </c>
      <c r="R3916" s="3" t="s">
        <v>8351</v>
      </c>
      <c r="S3916" s="23">
        <f t="shared" si="368"/>
        <v>42114.818935185183</v>
      </c>
      <c r="T3916" s="23">
        <f t="shared" si="369"/>
        <v>42134.957638888889</v>
      </c>
      <c r="U3916" s="3">
        <f t="shared" si="370"/>
        <v>2015</v>
      </c>
      <c r="V3916" s="25">
        <f t="shared" si="371"/>
        <v>42114.818935185183</v>
      </c>
    </row>
    <row r="3917" spans="1:22" ht="48" x14ac:dyDescent="0.2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3">
        <f t="shared" si="366"/>
        <v>0.33</v>
      </c>
      <c r="P3917" s="3">
        <f t="shared" si="367"/>
        <v>5</v>
      </c>
      <c r="Q3917" s="3" t="s">
        <v>8350</v>
      </c>
      <c r="R3917" s="3" t="s">
        <v>8351</v>
      </c>
      <c r="S3917" s="23">
        <f t="shared" si="368"/>
        <v>42492.98505787037</v>
      </c>
      <c r="T3917" s="23">
        <f t="shared" si="369"/>
        <v>42522.98505787037</v>
      </c>
      <c r="U3917" s="3">
        <f t="shared" si="370"/>
        <v>2016</v>
      </c>
      <c r="V3917" s="25">
        <f t="shared" si="371"/>
        <v>42492.98505787037</v>
      </c>
    </row>
    <row r="3918" spans="1:22" ht="48" x14ac:dyDescent="0.2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3">
        <f t="shared" si="366"/>
        <v>0</v>
      </c>
      <c r="P3918" s="3" t="e">
        <f t="shared" si="367"/>
        <v>#DIV/0!</v>
      </c>
      <c r="Q3918" s="3" t="s">
        <v>8350</v>
      </c>
      <c r="R3918" s="3" t="s">
        <v>8351</v>
      </c>
      <c r="S3918" s="23">
        <f t="shared" si="368"/>
        <v>42494.471666666665</v>
      </c>
      <c r="T3918" s="23">
        <f t="shared" si="369"/>
        <v>42524.471666666665</v>
      </c>
      <c r="U3918" s="3">
        <f t="shared" si="370"/>
        <v>2016</v>
      </c>
      <c r="V3918" s="25">
        <f t="shared" si="371"/>
        <v>42494.471666666665</v>
      </c>
    </row>
    <row r="3919" spans="1:22" ht="48" x14ac:dyDescent="0.2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3">
        <f t="shared" si="366"/>
        <v>0.28999999999999998</v>
      </c>
      <c r="P3919" s="3">
        <f t="shared" si="367"/>
        <v>10</v>
      </c>
      <c r="Q3919" s="3" t="s">
        <v>8350</v>
      </c>
      <c r="R3919" s="3" t="s">
        <v>8351</v>
      </c>
      <c r="S3919" s="23">
        <f t="shared" si="368"/>
        <v>41863.527326388888</v>
      </c>
      <c r="T3919" s="23">
        <f t="shared" si="369"/>
        <v>41893.527326388888</v>
      </c>
      <c r="U3919" s="3">
        <f t="shared" si="370"/>
        <v>2014</v>
      </c>
      <c r="V3919" s="25">
        <f t="shared" si="371"/>
        <v>41863.527326388888</v>
      </c>
    </row>
    <row r="3920" spans="1:22" ht="64" x14ac:dyDescent="0.2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3">
        <f t="shared" si="366"/>
        <v>0.2</v>
      </c>
      <c r="P3920" s="3">
        <f t="shared" si="367"/>
        <v>40</v>
      </c>
      <c r="Q3920" s="3" t="s">
        <v>8350</v>
      </c>
      <c r="R3920" s="3" t="s">
        <v>8351</v>
      </c>
      <c r="S3920" s="23">
        <f t="shared" si="368"/>
        <v>41843.664618055554</v>
      </c>
      <c r="T3920" s="23">
        <f t="shared" si="369"/>
        <v>41855.666666666664</v>
      </c>
      <c r="U3920" s="3">
        <f t="shared" si="370"/>
        <v>2014</v>
      </c>
      <c r="V3920" s="25">
        <f t="shared" si="371"/>
        <v>41843.664618055554</v>
      </c>
    </row>
    <row r="3921" spans="1:22" ht="48" x14ac:dyDescent="0.2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3">
        <f t="shared" si="366"/>
        <v>1.8</v>
      </c>
      <c r="P3921" s="3">
        <f t="shared" si="367"/>
        <v>30</v>
      </c>
      <c r="Q3921" s="3" t="s">
        <v>8350</v>
      </c>
      <c r="R3921" s="3" t="s">
        <v>8351</v>
      </c>
      <c r="S3921" s="23">
        <f t="shared" si="368"/>
        <v>42358.684872685189</v>
      </c>
      <c r="T3921" s="23">
        <f t="shared" si="369"/>
        <v>42387</v>
      </c>
      <c r="U3921" s="3">
        <f t="shared" si="370"/>
        <v>2015</v>
      </c>
      <c r="V3921" s="25">
        <f t="shared" si="371"/>
        <v>42358.684872685189</v>
      </c>
    </row>
    <row r="3922" spans="1:22" ht="48" x14ac:dyDescent="0.2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3">
        <f t="shared" si="366"/>
        <v>5.4</v>
      </c>
      <c r="P3922" s="3">
        <f t="shared" si="367"/>
        <v>45</v>
      </c>
      <c r="Q3922" s="3" t="s">
        <v>8350</v>
      </c>
      <c r="R3922" s="3" t="s">
        <v>8351</v>
      </c>
      <c r="S3922" s="23">
        <f t="shared" si="368"/>
        <v>42657.38726851852</v>
      </c>
      <c r="T3922" s="23">
        <f t="shared" si="369"/>
        <v>42687.428935185191</v>
      </c>
      <c r="U3922" s="3">
        <f t="shared" si="370"/>
        <v>2016</v>
      </c>
      <c r="V3922" s="25">
        <f t="shared" si="371"/>
        <v>42657.38726851852</v>
      </c>
    </row>
    <row r="3923" spans="1:22" ht="48" x14ac:dyDescent="0.2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3">
        <f t="shared" si="366"/>
        <v>0</v>
      </c>
      <c r="P3923" s="3" t="e">
        <f t="shared" si="367"/>
        <v>#DIV/0!</v>
      </c>
      <c r="Q3923" s="3" t="s">
        <v>8350</v>
      </c>
      <c r="R3923" s="3" t="s">
        <v>8351</v>
      </c>
      <c r="S3923" s="23">
        <f t="shared" si="368"/>
        <v>41926.542303240742</v>
      </c>
      <c r="T3923" s="23">
        <f t="shared" si="369"/>
        <v>41938.75</v>
      </c>
      <c r="U3923" s="3">
        <f t="shared" si="370"/>
        <v>2014</v>
      </c>
      <c r="V3923" s="25">
        <f t="shared" si="371"/>
        <v>41926.542303240742</v>
      </c>
    </row>
    <row r="3924" spans="1:22" ht="64" x14ac:dyDescent="0.2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3">
        <f t="shared" si="366"/>
        <v>8.1300000000000008</v>
      </c>
      <c r="P3924" s="3">
        <f t="shared" si="367"/>
        <v>10.17</v>
      </c>
      <c r="Q3924" s="3" t="s">
        <v>8350</v>
      </c>
      <c r="R3924" s="3" t="s">
        <v>8351</v>
      </c>
      <c r="S3924" s="23">
        <f t="shared" si="368"/>
        <v>42020.768634259264</v>
      </c>
      <c r="T3924" s="23">
        <f t="shared" si="369"/>
        <v>42065.958333333328</v>
      </c>
      <c r="U3924" s="3">
        <f t="shared" si="370"/>
        <v>2015</v>
      </c>
      <c r="V3924" s="25">
        <f t="shared" si="371"/>
        <v>42020.768634259264</v>
      </c>
    </row>
    <row r="3925" spans="1:22" ht="48" x14ac:dyDescent="0.2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3">
        <f t="shared" si="366"/>
        <v>12.03</v>
      </c>
      <c r="P3925" s="3">
        <f t="shared" si="367"/>
        <v>81.41</v>
      </c>
      <c r="Q3925" s="3" t="s">
        <v>8350</v>
      </c>
      <c r="R3925" s="3" t="s">
        <v>8351</v>
      </c>
      <c r="S3925" s="23">
        <f t="shared" si="368"/>
        <v>42075.979988425926</v>
      </c>
      <c r="T3925" s="23">
        <f t="shared" si="369"/>
        <v>42103.979988425926</v>
      </c>
      <c r="U3925" s="3">
        <f t="shared" si="370"/>
        <v>2015</v>
      </c>
      <c r="V3925" s="25">
        <f t="shared" si="371"/>
        <v>42075.979988425926</v>
      </c>
    </row>
    <row r="3926" spans="1:22" ht="48" x14ac:dyDescent="0.2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3">
        <f t="shared" si="366"/>
        <v>15.27</v>
      </c>
      <c r="P3926" s="3">
        <f t="shared" si="367"/>
        <v>57.25</v>
      </c>
      <c r="Q3926" s="3" t="s">
        <v>8350</v>
      </c>
      <c r="R3926" s="3" t="s">
        <v>8351</v>
      </c>
      <c r="S3926" s="23">
        <f t="shared" si="368"/>
        <v>41786.959745370368</v>
      </c>
      <c r="T3926" s="23">
        <f t="shared" si="369"/>
        <v>41816.959745370368</v>
      </c>
      <c r="U3926" s="3">
        <f t="shared" si="370"/>
        <v>2014</v>
      </c>
      <c r="V3926" s="25">
        <f t="shared" si="371"/>
        <v>41786.959745370368</v>
      </c>
    </row>
    <row r="3927" spans="1:22" ht="48" x14ac:dyDescent="0.2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3">
        <f t="shared" si="366"/>
        <v>10</v>
      </c>
      <c r="P3927" s="3">
        <f t="shared" si="367"/>
        <v>5</v>
      </c>
      <c r="Q3927" s="3" t="s">
        <v>8350</v>
      </c>
      <c r="R3927" s="3" t="s">
        <v>8351</v>
      </c>
      <c r="S3927" s="23">
        <f t="shared" si="368"/>
        <v>41820.870821759258</v>
      </c>
      <c r="T3927" s="23">
        <f t="shared" si="369"/>
        <v>41850.870821759258</v>
      </c>
      <c r="U3927" s="3">
        <f t="shared" si="370"/>
        <v>2014</v>
      </c>
      <c r="V3927" s="25">
        <f t="shared" si="371"/>
        <v>41820.870821759258</v>
      </c>
    </row>
    <row r="3928" spans="1:22" ht="32" x14ac:dyDescent="0.2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3">
        <f t="shared" si="366"/>
        <v>0.3</v>
      </c>
      <c r="P3928" s="3">
        <f t="shared" si="367"/>
        <v>15</v>
      </c>
      <c r="Q3928" s="3" t="s">
        <v>8350</v>
      </c>
      <c r="R3928" s="3" t="s">
        <v>8351</v>
      </c>
      <c r="S3928" s="23">
        <f t="shared" si="368"/>
        <v>41970.085046296299</v>
      </c>
      <c r="T3928" s="23">
        <f t="shared" si="369"/>
        <v>42000.085046296299</v>
      </c>
      <c r="U3928" s="3">
        <f t="shared" si="370"/>
        <v>2014</v>
      </c>
      <c r="V3928" s="25">
        <f t="shared" si="371"/>
        <v>41970.085046296299</v>
      </c>
    </row>
    <row r="3929" spans="1:22" ht="48" x14ac:dyDescent="0.2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3">
        <f t="shared" si="366"/>
        <v>1</v>
      </c>
      <c r="P3929" s="3">
        <f t="shared" si="367"/>
        <v>12.5</v>
      </c>
      <c r="Q3929" s="3" t="s">
        <v>8350</v>
      </c>
      <c r="R3929" s="3" t="s">
        <v>8351</v>
      </c>
      <c r="S3929" s="23">
        <f t="shared" si="368"/>
        <v>41830.267407407409</v>
      </c>
      <c r="T3929" s="23">
        <f t="shared" si="369"/>
        <v>41860.267407407409</v>
      </c>
      <c r="U3929" s="3">
        <f t="shared" si="370"/>
        <v>2014</v>
      </c>
      <c r="V3929" s="25">
        <f t="shared" si="371"/>
        <v>41830.267407407409</v>
      </c>
    </row>
    <row r="3930" spans="1:22" ht="48" x14ac:dyDescent="0.2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3">
        <f t="shared" si="366"/>
        <v>13.02</v>
      </c>
      <c r="P3930" s="3">
        <f t="shared" si="367"/>
        <v>93</v>
      </c>
      <c r="Q3930" s="3" t="s">
        <v>8350</v>
      </c>
      <c r="R3930" s="3" t="s">
        <v>8351</v>
      </c>
      <c r="S3930" s="23">
        <f t="shared" si="368"/>
        <v>42265.683182870373</v>
      </c>
      <c r="T3930" s="23">
        <f t="shared" si="369"/>
        <v>42293.207638888889</v>
      </c>
      <c r="U3930" s="3">
        <f t="shared" si="370"/>
        <v>2015</v>
      </c>
      <c r="V3930" s="25">
        <f t="shared" si="371"/>
        <v>42265.683182870373</v>
      </c>
    </row>
    <row r="3931" spans="1:22" ht="48" x14ac:dyDescent="0.2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3">
        <f t="shared" si="366"/>
        <v>2.27</v>
      </c>
      <c r="P3931" s="3">
        <f t="shared" si="367"/>
        <v>32.36</v>
      </c>
      <c r="Q3931" s="3" t="s">
        <v>8350</v>
      </c>
      <c r="R3931" s="3" t="s">
        <v>8351</v>
      </c>
      <c r="S3931" s="23">
        <f t="shared" si="368"/>
        <v>42601.827141203699</v>
      </c>
      <c r="T3931" s="23">
        <f t="shared" si="369"/>
        <v>42631.827141203699</v>
      </c>
      <c r="U3931" s="3">
        <f t="shared" si="370"/>
        <v>2016</v>
      </c>
      <c r="V3931" s="25">
        <f t="shared" si="371"/>
        <v>42601.827141203699</v>
      </c>
    </row>
    <row r="3932" spans="1:22" ht="48" x14ac:dyDescent="0.2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3">
        <f t="shared" si="366"/>
        <v>0</v>
      </c>
      <c r="P3932" s="3" t="e">
        <f t="shared" si="367"/>
        <v>#DIV/0!</v>
      </c>
      <c r="Q3932" s="3" t="s">
        <v>8350</v>
      </c>
      <c r="R3932" s="3" t="s">
        <v>8351</v>
      </c>
      <c r="S3932" s="23">
        <f t="shared" si="368"/>
        <v>42433.338749999995</v>
      </c>
      <c r="T3932" s="23">
        <f t="shared" si="369"/>
        <v>42461.25</v>
      </c>
      <c r="U3932" s="3">
        <f t="shared" si="370"/>
        <v>2016</v>
      </c>
      <c r="V3932" s="25">
        <f t="shared" si="371"/>
        <v>42433.338749999995</v>
      </c>
    </row>
    <row r="3933" spans="1:22" ht="48" x14ac:dyDescent="0.2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3">
        <f t="shared" si="366"/>
        <v>0</v>
      </c>
      <c r="P3933" s="3" t="e">
        <f t="shared" si="367"/>
        <v>#DIV/0!</v>
      </c>
      <c r="Q3933" s="3" t="s">
        <v>8350</v>
      </c>
      <c r="R3933" s="3" t="s">
        <v>8351</v>
      </c>
      <c r="S3933" s="23">
        <f t="shared" si="368"/>
        <v>42228.151701388888</v>
      </c>
      <c r="T3933" s="23">
        <f t="shared" si="369"/>
        <v>42253.151701388888</v>
      </c>
      <c r="U3933" s="3">
        <f t="shared" si="370"/>
        <v>2015</v>
      </c>
      <c r="V3933" s="25">
        <f t="shared" si="371"/>
        <v>42228.151701388888</v>
      </c>
    </row>
    <row r="3934" spans="1:22" ht="48" x14ac:dyDescent="0.2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3">
        <f t="shared" si="366"/>
        <v>0.01</v>
      </c>
      <c r="P3934" s="3">
        <f t="shared" si="367"/>
        <v>1</v>
      </c>
      <c r="Q3934" s="3" t="s">
        <v>8350</v>
      </c>
      <c r="R3934" s="3" t="s">
        <v>8351</v>
      </c>
      <c r="S3934" s="23">
        <f t="shared" si="368"/>
        <v>42415.168564814812</v>
      </c>
      <c r="T3934" s="23">
        <f t="shared" si="369"/>
        <v>42445.126898148148</v>
      </c>
      <c r="U3934" s="3">
        <f t="shared" si="370"/>
        <v>2016</v>
      </c>
      <c r="V3934" s="25">
        <f t="shared" si="371"/>
        <v>42415.168564814812</v>
      </c>
    </row>
    <row r="3935" spans="1:22" ht="48" x14ac:dyDescent="0.2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3">
        <f t="shared" si="366"/>
        <v>15.74</v>
      </c>
      <c r="P3935" s="3">
        <f t="shared" si="367"/>
        <v>91.83</v>
      </c>
      <c r="Q3935" s="3" t="s">
        <v>8350</v>
      </c>
      <c r="R3935" s="3" t="s">
        <v>8351</v>
      </c>
      <c r="S3935" s="23">
        <f t="shared" si="368"/>
        <v>42538.968310185184</v>
      </c>
      <c r="T3935" s="23">
        <f t="shared" si="369"/>
        <v>42568.029861111107</v>
      </c>
      <c r="U3935" s="3">
        <f t="shared" si="370"/>
        <v>2016</v>
      </c>
      <c r="V3935" s="25">
        <f t="shared" si="371"/>
        <v>42538.968310185184</v>
      </c>
    </row>
    <row r="3936" spans="1:22" ht="48" x14ac:dyDescent="0.2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3">
        <f t="shared" si="366"/>
        <v>11</v>
      </c>
      <c r="P3936" s="3">
        <f t="shared" si="367"/>
        <v>45.83</v>
      </c>
      <c r="Q3936" s="3" t="s">
        <v>8350</v>
      </c>
      <c r="R3936" s="3" t="s">
        <v>8351</v>
      </c>
      <c r="S3936" s="23">
        <f t="shared" si="368"/>
        <v>42233.671747685185</v>
      </c>
      <c r="T3936" s="23">
        <f t="shared" si="369"/>
        <v>42278.541666666672</v>
      </c>
      <c r="U3936" s="3">
        <f t="shared" si="370"/>
        <v>2015</v>
      </c>
      <c r="V3936" s="25">
        <f t="shared" si="371"/>
        <v>42233.671747685185</v>
      </c>
    </row>
    <row r="3937" spans="1:22" ht="64" x14ac:dyDescent="0.2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3">
        <f t="shared" si="366"/>
        <v>43.83</v>
      </c>
      <c r="P3937" s="3">
        <f t="shared" si="367"/>
        <v>57.17</v>
      </c>
      <c r="Q3937" s="3" t="s">
        <v>8350</v>
      </c>
      <c r="R3937" s="3" t="s">
        <v>8351</v>
      </c>
      <c r="S3937" s="23">
        <f t="shared" si="368"/>
        <v>42221.656782407401</v>
      </c>
      <c r="T3937" s="23">
        <f t="shared" si="369"/>
        <v>42281.656782407401</v>
      </c>
      <c r="U3937" s="3">
        <f t="shared" si="370"/>
        <v>2015</v>
      </c>
      <c r="V3937" s="25">
        <f t="shared" si="371"/>
        <v>42221.656782407401</v>
      </c>
    </row>
    <row r="3938" spans="1:22" ht="48" x14ac:dyDescent="0.2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3">
        <f t="shared" si="366"/>
        <v>0</v>
      </c>
      <c r="P3938" s="3" t="e">
        <f t="shared" si="367"/>
        <v>#DIV/0!</v>
      </c>
      <c r="Q3938" s="3" t="s">
        <v>8350</v>
      </c>
      <c r="R3938" s="3" t="s">
        <v>8351</v>
      </c>
      <c r="S3938" s="23">
        <f t="shared" si="368"/>
        <v>42675.262962962966</v>
      </c>
      <c r="T3938" s="23">
        <f t="shared" si="369"/>
        <v>42705.304629629631</v>
      </c>
      <c r="U3938" s="3">
        <f t="shared" si="370"/>
        <v>2016</v>
      </c>
      <c r="V3938" s="25">
        <f t="shared" si="371"/>
        <v>42675.262962962966</v>
      </c>
    </row>
    <row r="3939" spans="1:22" ht="48" x14ac:dyDescent="0.2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3">
        <f t="shared" si="366"/>
        <v>86.14</v>
      </c>
      <c r="P3939" s="3">
        <f t="shared" si="367"/>
        <v>248.5</v>
      </c>
      <c r="Q3939" s="3" t="s">
        <v>8350</v>
      </c>
      <c r="R3939" s="3" t="s">
        <v>8351</v>
      </c>
      <c r="S3939" s="23">
        <f t="shared" si="368"/>
        <v>42534.631481481483</v>
      </c>
      <c r="T3939" s="23">
        <f t="shared" si="369"/>
        <v>42562.631481481483</v>
      </c>
      <c r="U3939" s="3">
        <f t="shared" si="370"/>
        <v>2016</v>
      </c>
      <c r="V3939" s="25">
        <f t="shared" si="371"/>
        <v>42534.631481481483</v>
      </c>
    </row>
    <row r="3940" spans="1:22" ht="48" x14ac:dyDescent="0.2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3">
        <f t="shared" si="366"/>
        <v>12.2</v>
      </c>
      <c r="P3940" s="3">
        <f t="shared" si="367"/>
        <v>79.400000000000006</v>
      </c>
      <c r="Q3940" s="3" t="s">
        <v>8350</v>
      </c>
      <c r="R3940" s="3" t="s">
        <v>8351</v>
      </c>
      <c r="S3940" s="23">
        <f t="shared" si="368"/>
        <v>42151.905717592599</v>
      </c>
      <c r="T3940" s="23">
        <f t="shared" si="369"/>
        <v>42182.905717592599</v>
      </c>
      <c r="U3940" s="3">
        <f t="shared" si="370"/>
        <v>2015</v>
      </c>
      <c r="V3940" s="25">
        <f t="shared" si="371"/>
        <v>42151.905717592599</v>
      </c>
    </row>
    <row r="3941" spans="1:22" ht="48" x14ac:dyDescent="0.2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3">
        <f t="shared" si="366"/>
        <v>0.1</v>
      </c>
      <c r="P3941" s="3">
        <f t="shared" si="367"/>
        <v>5</v>
      </c>
      <c r="Q3941" s="3" t="s">
        <v>8350</v>
      </c>
      <c r="R3941" s="3" t="s">
        <v>8351</v>
      </c>
      <c r="S3941" s="23">
        <f t="shared" si="368"/>
        <v>41915.400219907409</v>
      </c>
      <c r="T3941" s="23">
        <f t="shared" si="369"/>
        <v>41919.1875</v>
      </c>
      <c r="U3941" s="3">
        <f t="shared" si="370"/>
        <v>2014</v>
      </c>
      <c r="V3941" s="25">
        <f t="shared" si="371"/>
        <v>41915.400219907409</v>
      </c>
    </row>
    <row r="3942" spans="1:22" ht="48" x14ac:dyDescent="0.2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3">
        <f t="shared" si="366"/>
        <v>0.22</v>
      </c>
      <c r="P3942" s="3">
        <f t="shared" si="367"/>
        <v>5.5</v>
      </c>
      <c r="Q3942" s="3" t="s">
        <v>8350</v>
      </c>
      <c r="R3942" s="3" t="s">
        <v>8351</v>
      </c>
      <c r="S3942" s="23">
        <f t="shared" si="368"/>
        <v>41961.492488425924</v>
      </c>
      <c r="T3942" s="23">
        <f t="shared" si="369"/>
        <v>42006.492488425924</v>
      </c>
      <c r="U3942" s="3">
        <f t="shared" si="370"/>
        <v>2014</v>
      </c>
      <c r="V3942" s="25">
        <f t="shared" si="371"/>
        <v>41961.492488425924</v>
      </c>
    </row>
    <row r="3943" spans="1:22" ht="80" x14ac:dyDescent="0.2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3">
        <f t="shared" si="366"/>
        <v>0.91</v>
      </c>
      <c r="P3943" s="3">
        <f t="shared" si="367"/>
        <v>25</v>
      </c>
      <c r="Q3943" s="3" t="s">
        <v>8350</v>
      </c>
      <c r="R3943" s="3" t="s">
        <v>8351</v>
      </c>
      <c r="S3943" s="23">
        <f t="shared" si="368"/>
        <v>41940.587233796294</v>
      </c>
      <c r="T3943" s="23">
        <f t="shared" si="369"/>
        <v>41968.041666666672</v>
      </c>
      <c r="U3943" s="3">
        <f t="shared" si="370"/>
        <v>2014</v>
      </c>
      <c r="V3943" s="25">
        <f t="shared" si="371"/>
        <v>41940.587233796294</v>
      </c>
    </row>
    <row r="3944" spans="1:22" ht="48" x14ac:dyDescent="0.2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3">
        <f t="shared" si="366"/>
        <v>0</v>
      </c>
      <c r="P3944" s="3" t="e">
        <f t="shared" si="367"/>
        <v>#DIV/0!</v>
      </c>
      <c r="Q3944" s="3" t="s">
        <v>8350</v>
      </c>
      <c r="R3944" s="3" t="s">
        <v>8351</v>
      </c>
      <c r="S3944" s="23">
        <f t="shared" si="368"/>
        <v>42111.904097222221</v>
      </c>
      <c r="T3944" s="23">
        <f t="shared" si="369"/>
        <v>42171.904097222221</v>
      </c>
      <c r="U3944" s="3">
        <f t="shared" si="370"/>
        <v>2015</v>
      </c>
      <c r="V3944" s="25">
        <f t="shared" si="371"/>
        <v>42111.904097222221</v>
      </c>
    </row>
    <row r="3945" spans="1:22" ht="48" x14ac:dyDescent="0.2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3">
        <f t="shared" si="366"/>
        <v>35.64</v>
      </c>
      <c r="P3945" s="3">
        <f t="shared" si="367"/>
        <v>137.08000000000001</v>
      </c>
      <c r="Q3945" s="3" t="s">
        <v>8350</v>
      </c>
      <c r="R3945" s="3" t="s">
        <v>8351</v>
      </c>
      <c r="S3945" s="23">
        <f t="shared" si="368"/>
        <v>42279.778564814813</v>
      </c>
      <c r="T3945" s="23">
        <f t="shared" si="369"/>
        <v>42310.701388888891</v>
      </c>
      <c r="U3945" s="3">
        <f t="shared" si="370"/>
        <v>2015</v>
      </c>
      <c r="V3945" s="25">
        <f t="shared" si="371"/>
        <v>42279.778564814813</v>
      </c>
    </row>
    <row r="3946" spans="1:22" ht="64" x14ac:dyDescent="0.2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3">
        <f t="shared" si="366"/>
        <v>0</v>
      </c>
      <c r="P3946" s="3" t="e">
        <f t="shared" si="367"/>
        <v>#DIV/0!</v>
      </c>
      <c r="Q3946" s="3" t="s">
        <v>8350</v>
      </c>
      <c r="R3946" s="3" t="s">
        <v>8351</v>
      </c>
      <c r="S3946" s="23">
        <f t="shared" si="368"/>
        <v>42213.662905092591</v>
      </c>
      <c r="T3946" s="23">
        <f t="shared" si="369"/>
        <v>42243.662905092591</v>
      </c>
      <c r="U3946" s="3">
        <f t="shared" si="370"/>
        <v>2015</v>
      </c>
      <c r="V3946" s="25">
        <f t="shared" si="371"/>
        <v>42213.662905092591</v>
      </c>
    </row>
    <row r="3947" spans="1:22" ht="48" x14ac:dyDescent="0.2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3">
        <f t="shared" si="366"/>
        <v>0.25</v>
      </c>
      <c r="P3947" s="3">
        <f t="shared" si="367"/>
        <v>5</v>
      </c>
      <c r="Q3947" s="3" t="s">
        <v>8350</v>
      </c>
      <c r="R3947" s="3" t="s">
        <v>8351</v>
      </c>
      <c r="S3947" s="23">
        <f t="shared" si="368"/>
        <v>42109.801712962959</v>
      </c>
      <c r="T3947" s="23">
        <f t="shared" si="369"/>
        <v>42139.801712962959</v>
      </c>
      <c r="U3947" s="3">
        <f t="shared" si="370"/>
        <v>2015</v>
      </c>
      <c r="V3947" s="25">
        <f t="shared" si="371"/>
        <v>42109.801712962959</v>
      </c>
    </row>
    <row r="3948" spans="1:22" ht="32" x14ac:dyDescent="0.2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3">
        <f t="shared" si="366"/>
        <v>3.25</v>
      </c>
      <c r="P3948" s="3">
        <f t="shared" si="367"/>
        <v>39</v>
      </c>
      <c r="Q3948" s="3" t="s">
        <v>8350</v>
      </c>
      <c r="R3948" s="3" t="s">
        <v>8351</v>
      </c>
      <c r="S3948" s="23">
        <f t="shared" si="368"/>
        <v>42031.833587962959</v>
      </c>
      <c r="T3948" s="23">
        <f t="shared" si="369"/>
        <v>42063.333333333328</v>
      </c>
      <c r="U3948" s="3">
        <f t="shared" si="370"/>
        <v>2015</v>
      </c>
      <c r="V3948" s="25">
        <f t="shared" si="371"/>
        <v>42031.833587962959</v>
      </c>
    </row>
    <row r="3949" spans="1:22" ht="64" x14ac:dyDescent="0.2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3">
        <f t="shared" si="366"/>
        <v>3.37</v>
      </c>
      <c r="P3949" s="3">
        <f t="shared" si="367"/>
        <v>50.5</v>
      </c>
      <c r="Q3949" s="3" t="s">
        <v>8350</v>
      </c>
      <c r="R3949" s="3" t="s">
        <v>8351</v>
      </c>
      <c r="S3949" s="23">
        <f t="shared" si="368"/>
        <v>42615.142870370371</v>
      </c>
      <c r="T3949" s="23">
        <f t="shared" si="369"/>
        <v>42645.142870370371</v>
      </c>
      <c r="U3949" s="3">
        <f t="shared" si="370"/>
        <v>2016</v>
      </c>
      <c r="V3949" s="25">
        <f t="shared" si="371"/>
        <v>42615.142870370371</v>
      </c>
    </row>
    <row r="3950" spans="1:22" ht="48" x14ac:dyDescent="0.2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3">
        <f t="shared" si="366"/>
        <v>0</v>
      </c>
      <c r="P3950" s="3" t="e">
        <f t="shared" si="367"/>
        <v>#DIV/0!</v>
      </c>
      <c r="Q3950" s="3" t="s">
        <v>8350</v>
      </c>
      <c r="R3950" s="3" t="s">
        <v>8351</v>
      </c>
      <c r="S3950" s="23">
        <f t="shared" si="368"/>
        <v>41829.325497685182</v>
      </c>
      <c r="T3950" s="23">
        <f t="shared" si="369"/>
        <v>41889.325497685182</v>
      </c>
      <c r="U3950" s="3">
        <f t="shared" si="370"/>
        <v>2014</v>
      </c>
      <c r="V3950" s="25">
        <f t="shared" si="371"/>
        <v>41829.325497685182</v>
      </c>
    </row>
    <row r="3951" spans="1:22" ht="64" x14ac:dyDescent="0.2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3">
        <f t="shared" si="366"/>
        <v>15.77</v>
      </c>
      <c r="P3951" s="3">
        <f t="shared" si="367"/>
        <v>49.28</v>
      </c>
      <c r="Q3951" s="3" t="s">
        <v>8350</v>
      </c>
      <c r="R3951" s="3" t="s">
        <v>8351</v>
      </c>
      <c r="S3951" s="23">
        <f t="shared" si="368"/>
        <v>42016.120613425926</v>
      </c>
      <c r="T3951" s="23">
        <f t="shared" si="369"/>
        <v>42046.120613425926</v>
      </c>
      <c r="U3951" s="3">
        <f t="shared" si="370"/>
        <v>2015</v>
      </c>
      <c r="V3951" s="25">
        <f t="shared" si="371"/>
        <v>42016.120613425926</v>
      </c>
    </row>
    <row r="3952" spans="1:22" ht="64" x14ac:dyDescent="0.2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3">
        <f t="shared" si="366"/>
        <v>0.63</v>
      </c>
      <c r="P3952" s="3">
        <f t="shared" si="367"/>
        <v>25</v>
      </c>
      <c r="Q3952" s="3" t="s">
        <v>8350</v>
      </c>
      <c r="R3952" s="3" t="s">
        <v>8351</v>
      </c>
      <c r="S3952" s="23">
        <f t="shared" si="368"/>
        <v>42439.702314814815</v>
      </c>
      <c r="T3952" s="23">
        <f t="shared" si="369"/>
        <v>42468.774305555555</v>
      </c>
      <c r="U3952" s="3">
        <f t="shared" si="370"/>
        <v>2016</v>
      </c>
      <c r="V3952" s="25">
        <f t="shared" si="371"/>
        <v>42439.702314814815</v>
      </c>
    </row>
    <row r="3953" spans="1:22" ht="48" x14ac:dyDescent="0.2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3">
        <f t="shared" si="366"/>
        <v>0</v>
      </c>
      <c r="P3953" s="3">
        <f t="shared" si="367"/>
        <v>1</v>
      </c>
      <c r="Q3953" s="3" t="s">
        <v>8350</v>
      </c>
      <c r="R3953" s="3" t="s">
        <v>8351</v>
      </c>
      <c r="S3953" s="23">
        <f t="shared" si="368"/>
        <v>42433.825717592597</v>
      </c>
      <c r="T3953" s="23">
        <f t="shared" si="369"/>
        <v>42493.784050925926</v>
      </c>
      <c r="U3953" s="3">
        <f t="shared" si="370"/>
        <v>2016</v>
      </c>
      <c r="V3953" s="25">
        <f t="shared" si="371"/>
        <v>42433.825717592597</v>
      </c>
    </row>
    <row r="3954" spans="1:22" ht="48" x14ac:dyDescent="0.2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3">
        <f t="shared" si="366"/>
        <v>0.1</v>
      </c>
      <c r="P3954" s="3">
        <f t="shared" si="367"/>
        <v>25</v>
      </c>
      <c r="Q3954" s="3" t="s">
        <v>8350</v>
      </c>
      <c r="R3954" s="3" t="s">
        <v>8351</v>
      </c>
      <c r="S3954" s="23">
        <f t="shared" si="368"/>
        <v>42243.790393518517</v>
      </c>
      <c r="T3954" s="23">
        <f t="shared" si="369"/>
        <v>42303.790393518517</v>
      </c>
      <c r="U3954" s="3">
        <f t="shared" si="370"/>
        <v>2015</v>
      </c>
      <c r="V3954" s="25">
        <f t="shared" si="371"/>
        <v>42243.790393518517</v>
      </c>
    </row>
    <row r="3955" spans="1:22" ht="48" x14ac:dyDescent="0.2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3">
        <f t="shared" si="366"/>
        <v>0</v>
      </c>
      <c r="P3955" s="3" t="e">
        <f t="shared" si="367"/>
        <v>#DIV/0!</v>
      </c>
      <c r="Q3955" s="3" t="s">
        <v>8350</v>
      </c>
      <c r="R3955" s="3" t="s">
        <v>8351</v>
      </c>
      <c r="S3955" s="23">
        <f t="shared" si="368"/>
        <v>42550.048449074078</v>
      </c>
      <c r="T3955" s="23">
        <f t="shared" si="369"/>
        <v>42580.978472222225</v>
      </c>
      <c r="U3955" s="3">
        <f t="shared" si="370"/>
        <v>2016</v>
      </c>
      <c r="V3955" s="25">
        <f t="shared" si="371"/>
        <v>42550.048449074078</v>
      </c>
    </row>
    <row r="3956" spans="1:22" ht="64" x14ac:dyDescent="0.2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3">
        <f t="shared" si="366"/>
        <v>0</v>
      </c>
      <c r="P3956" s="3" t="e">
        <f t="shared" si="367"/>
        <v>#DIV/0!</v>
      </c>
      <c r="Q3956" s="3" t="s">
        <v>8350</v>
      </c>
      <c r="R3956" s="3" t="s">
        <v>8351</v>
      </c>
      <c r="S3956" s="23">
        <f t="shared" si="368"/>
        <v>41774.651203703703</v>
      </c>
      <c r="T3956" s="23">
        <f t="shared" si="369"/>
        <v>41834.651203703703</v>
      </c>
      <c r="U3956" s="3">
        <f t="shared" si="370"/>
        <v>2014</v>
      </c>
      <c r="V3956" s="25">
        <f t="shared" si="371"/>
        <v>41774.651203703703</v>
      </c>
    </row>
    <row r="3957" spans="1:22" ht="48" x14ac:dyDescent="0.2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3">
        <f t="shared" si="366"/>
        <v>24.29</v>
      </c>
      <c r="P3957" s="3">
        <f t="shared" si="367"/>
        <v>53.13</v>
      </c>
      <c r="Q3957" s="3" t="s">
        <v>8350</v>
      </c>
      <c r="R3957" s="3" t="s">
        <v>8351</v>
      </c>
      <c r="S3957" s="23">
        <f t="shared" si="368"/>
        <v>42306.848854166667</v>
      </c>
      <c r="T3957" s="23">
        <f t="shared" si="369"/>
        <v>42336.890520833331</v>
      </c>
      <c r="U3957" s="3">
        <f t="shared" si="370"/>
        <v>2015</v>
      </c>
      <c r="V3957" s="25">
        <f t="shared" si="371"/>
        <v>42306.848854166667</v>
      </c>
    </row>
    <row r="3958" spans="1:22" ht="48" x14ac:dyDescent="0.2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3">
        <f t="shared" si="366"/>
        <v>0</v>
      </c>
      <c r="P3958" s="3" t="e">
        <f t="shared" si="367"/>
        <v>#DIV/0!</v>
      </c>
      <c r="Q3958" s="3" t="s">
        <v>8350</v>
      </c>
      <c r="R3958" s="3" t="s">
        <v>8351</v>
      </c>
      <c r="S3958" s="23">
        <f t="shared" si="368"/>
        <v>42457.932025462964</v>
      </c>
      <c r="T3958" s="23">
        <f t="shared" si="369"/>
        <v>42485.013888888891</v>
      </c>
      <c r="U3958" s="3">
        <f t="shared" si="370"/>
        <v>2016</v>
      </c>
      <c r="V3958" s="25">
        <f t="shared" si="371"/>
        <v>42457.932025462964</v>
      </c>
    </row>
    <row r="3959" spans="1:22" ht="48" x14ac:dyDescent="0.2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3">
        <f t="shared" si="366"/>
        <v>0.03</v>
      </c>
      <c r="P3959" s="3">
        <f t="shared" si="367"/>
        <v>7</v>
      </c>
      <c r="Q3959" s="3" t="s">
        <v>8350</v>
      </c>
      <c r="R3959" s="3" t="s">
        <v>8351</v>
      </c>
      <c r="S3959" s="23">
        <f t="shared" si="368"/>
        <v>42513.976319444439</v>
      </c>
      <c r="T3959" s="23">
        <f t="shared" si="369"/>
        <v>42559.976319444439</v>
      </c>
      <c r="U3959" s="3">
        <f t="shared" si="370"/>
        <v>2016</v>
      </c>
      <c r="V3959" s="25">
        <f t="shared" si="371"/>
        <v>42513.976319444439</v>
      </c>
    </row>
    <row r="3960" spans="1:22" ht="64" x14ac:dyDescent="0.2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3">
        <f t="shared" si="366"/>
        <v>32.049999999999997</v>
      </c>
      <c r="P3960" s="3">
        <f t="shared" si="367"/>
        <v>40.06</v>
      </c>
      <c r="Q3960" s="3" t="s">
        <v>8350</v>
      </c>
      <c r="R3960" s="3" t="s">
        <v>8351</v>
      </c>
      <c r="S3960" s="23">
        <f t="shared" si="368"/>
        <v>41816.950370370374</v>
      </c>
      <c r="T3960" s="23">
        <f t="shared" si="369"/>
        <v>41853.583333333336</v>
      </c>
      <c r="U3960" s="3">
        <f t="shared" si="370"/>
        <v>2014</v>
      </c>
      <c r="V3960" s="25">
        <f t="shared" si="371"/>
        <v>41816.950370370374</v>
      </c>
    </row>
    <row r="3961" spans="1:22" ht="48" x14ac:dyDescent="0.2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3">
        <f t="shared" si="366"/>
        <v>24.33</v>
      </c>
      <c r="P3961" s="3">
        <f t="shared" si="367"/>
        <v>24.33</v>
      </c>
      <c r="Q3961" s="3" t="s">
        <v>8350</v>
      </c>
      <c r="R3961" s="3" t="s">
        <v>8351</v>
      </c>
      <c r="S3961" s="23">
        <f t="shared" si="368"/>
        <v>41880.788842592592</v>
      </c>
      <c r="T3961" s="23">
        <f t="shared" si="369"/>
        <v>41910.788842592592</v>
      </c>
      <c r="U3961" s="3">
        <f t="shared" si="370"/>
        <v>2014</v>
      </c>
      <c r="V3961" s="25">
        <f t="shared" si="371"/>
        <v>41880.788842592592</v>
      </c>
    </row>
    <row r="3962" spans="1:22" ht="48" x14ac:dyDescent="0.2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3">
        <f t="shared" si="366"/>
        <v>1.5</v>
      </c>
      <c r="P3962" s="3">
        <f t="shared" si="367"/>
        <v>11.25</v>
      </c>
      <c r="Q3962" s="3" t="s">
        <v>8350</v>
      </c>
      <c r="R3962" s="3" t="s">
        <v>8351</v>
      </c>
      <c r="S3962" s="23">
        <f t="shared" si="368"/>
        <v>42342.845555555556</v>
      </c>
      <c r="T3962" s="23">
        <f t="shared" si="369"/>
        <v>42372.845555555556</v>
      </c>
      <c r="U3962" s="3">
        <f t="shared" si="370"/>
        <v>2015</v>
      </c>
      <c r="V3962" s="25">
        <f t="shared" si="371"/>
        <v>42342.845555555556</v>
      </c>
    </row>
    <row r="3963" spans="1:22" ht="64" x14ac:dyDescent="0.2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3">
        <f t="shared" si="366"/>
        <v>0.42</v>
      </c>
      <c r="P3963" s="3">
        <f t="shared" si="367"/>
        <v>10.5</v>
      </c>
      <c r="Q3963" s="3" t="s">
        <v>8350</v>
      </c>
      <c r="R3963" s="3" t="s">
        <v>8351</v>
      </c>
      <c r="S3963" s="23">
        <f t="shared" si="368"/>
        <v>41745.891319444447</v>
      </c>
      <c r="T3963" s="23">
        <f t="shared" si="369"/>
        <v>41767.891319444447</v>
      </c>
      <c r="U3963" s="3">
        <f t="shared" si="370"/>
        <v>2014</v>
      </c>
      <c r="V3963" s="25">
        <f t="shared" si="371"/>
        <v>41745.891319444447</v>
      </c>
    </row>
    <row r="3964" spans="1:22" ht="64" x14ac:dyDescent="0.2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3">
        <f t="shared" si="366"/>
        <v>3.21</v>
      </c>
      <c r="P3964" s="3">
        <f t="shared" si="367"/>
        <v>15</v>
      </c>
      <c r="Q3964" s="3" t="s">
        <v>8350</v>
      </c>
      <c r="R3964" s="3" t="s">
        <v>8351</v>
      </c>
      <c r="S3964" s="23">
        <f t="shared" si="368"/>
        <v>42311.621458333335</v>
      </c>
      <c r="T3964" s="23">
        <f t="shared" si="369"/>
        <v>42336.621458333335</v>
      </c>
      <c r="U3964" s="3">
        <f t="shared" si="370"/>
        <v>2015</v>
      </c>
      <c r="V3964" s="25">
        <f t="shared" si="371"/>
        <v>42311.621458333335</v>
      </c>
    </row>
    <row r="3965" spans="1:22" ht="64" x14ac:dyDescent="0.2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3">
        <f t="shared" si="366"/>
        <v>0</v>
      </c>
      <c r="P3965" s="3" t="e">
        <f t="shared" si="367"/>
        <v>#DIV/0!</v>
      </c>
      <c r="Q3965" s="3" t="s">
        <v>8350</v>
      </c>
      <c r="R3965" s="3" t="s">
        <v>8351</v>
      </c>
      <c r="S3965" s="23">
        <f t="shared" si="368"/>
        <v>42296.154131944444</v>
      </c>
      <c r="T3965" s="23">
        <f t="shared" si="369"/>
        <v>42326.195798611108</v>
      </c>
      <c r="U3965" s="3">
        <f t="shared" si="370"/>
        <v>2015</v>
      </c>
      <c r="V3965" s="25">
        <f t="shared" si="371"/>
        <v>42296.154131944444</v>
      </c>
    </row>
    <row r="3966" spans="1:22" ht="48" x14ac:dyDescent="0.2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3">
        <f t="shared" si="366"/>
        <v>6.3</v>
      </c>
      <c r="P3966" s="3">
        <f t="shared" si="367"/>
        <v>42</v>
      </c>
      <c r="Q3966" s="3" t="s">
        <v>8350</v>
      </c>
      <c r="R3966" s="3" t="s">
        <v>8351</v>
      </c>
      <c r="S3966" s="23">
        <f t="shared" si="368"/>
        <v>42053.722060185188</v>
      </c>
      <c r="T3966" s="23">
        <f t="shared" si="369"/>
        <v>42113.680393518516</v>
      </c>
      <c r="U3966" s="3">
        <f t="shared" si="370"/>
        <v>2015</v>
      </c>
      <c r="V3966" s="25">
        <f t="shared" si="371"/>
        <v>42053.722060185188</v>
      </c>
    </row>
    <row r="3967" spans="1:22" ht="64" x14ac:dyDescent="0.2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3">
        <f t="shared" si="366"/>
        <v>14.25</v>
      </c>
      <c r="P3967" s="3">
        <f t="shared" si="367"/>
        <v>71.25</v>
      </c>
      <c r="Q3967" s="3" t="s">
        <v>8350</v>
      </c>
      <c r="R3967" s="3" t="s">
        <v>8351</v>
      </c>
      <c r="S3967" s="23">
        <f t="shared" si="368"/>
        <v>42414.235879629632</v>
      </c>
      <c r="T3967" s="23">
        <f t="shared" si="369"/>
        <v>42474.194212962961</v>
      </c>
      <c r="U3967" s="3">
        <f t="shared" si="370"/>
        <v>2016</v>
      </c>
      <c r="V3967" s="25">
        <f t="shared" si="371"/>
        <v>42414.235879629632</v>
      </c>
    </row>
    <row r="3968" spans="1:22" ht="64" x14ac:dyDescent="0.2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3">
        <f t="shared" si="366"/>
        <v>0.6</v>
      </c>
      <c r="P3968" s="3">
        <f t="shared" si="367"/>
        <v>22.5</v>
      </c>
      <c r="Q3968" s="3" t="s">
        <v>8350</v>
      </c>
      <c r="R3968" s="3" t="s">
        <v>8351</v>
      </c>
      <c r="S3968" s="23">
        <f t="shared" si="368"/>
        <v>41801.711550925924</v>
      </c>
      <c r="T3968" s="23">
        <f t="shared" si="369"/>
        <v>41844.124305555553</v>
      </c>
      <c r="U3968" s="3">
        <f t="shared" si="370"/>
        <v>2014</v>
      </c>
      <c r="V3968" s="25">
        <f t="shared" si="371"/>
        <v>41801.711550925924</v>
      </c>
    </row>
    <row r="3969" spans="1:22" ht="48" x14ac:dyDescent="0.2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3">
        <f t="shared" si="366"/>
        <v>24.12</v>
      </c>
      <c r="P3969" s="3">
        <f t="shared" si="367"/>
        <v>41</v>
      </c>
      <c r="Q3969" s="3" t="s">
        <v>8350</v>
      </c>
      <c r="R3969" s="3" t="s">
        <v>8351</v>
      </c>
      <c r="S3969" s="23">
        <f t="shared" si="368"/>
        <v>42770.290590277778</v>
      </c>
      <c r="T3969" s="23">
        <f t="shared" si="369"/>
        <v>42800.290590277778</v>
      </c>
      <c r="U3969" s="3">
        <f t="shared" si="370"/>
        <v>2017</v>
      </c>
      <c r="V3969" s="25">
        <f t="shared" si="371"/>
        <v>42770.290590277778</v>
      </c>
    </row>
    <row r="3970" spans="1:22" ht="48" x14ac:dyDescent="0.2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3">
        <f t="shared" si="366"/>
        <v>10.54</v>
      </c>
      <c r="P3970" s="3">
        <f t="shared" si="367"/>
        <v>47.91</v>
      </c>
      <c r="Q3970" s="3" t="s">
        <v>8350</v>
      </c>
      <c r="R3970" s="3" t="s">
        <v>8351</v>
      </c>
      <c r="S3970" s="23">
        <f t="shared" si="368"/>
        <v>42452.815659722226</v>
      </c>
      <c r="T3970" s="23">
        <f t="shared" si="369"/>
        <v>42512.815659722226</v>
      </c>
      <c r="U3970" s="3">
        <f t="shared" si="370"/>
        <v>2016</v>
      </c>
      <c r="V3970" s="25">
        <f t="shared" si="371"/>
        <v>42452.815659722226</v>
      </c>
    </row>
    <row r="3971" spans="1:22" ht="64" x14ac:dyDescent="0.2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3">
        <f t="shared" ref="O3971:O4034" si="372">ROUND((E3971/D3971)*100,2)</f>
        <v>7.47</v>
      </c>
      <c r="P3971" s="3">
        <f t="shared" ref="P3971:P4034" si="373">ROUND(E3971/L3971,2)</f>
        <v>35.17</v>
      </c>
      <c r="Q3971" s="3" t="s">
        <v>8350</v>
      </c>
      <c r="R3971" s="3" t="s">
        <v>8351</v>
      </c>
      <c r="S3971" s="23">
        <f t="shared" ref="S3971:S4034" si="374">(((J3971/60)/60)/24)+DATE(1970,1,1)</f>
        <v>42601.854699074072</v>
      </c>
      <c r="T3971" s="23">
        <f t="shared" ref="T3971:T4034" si="375">(((I3971/60)/60)/24)+DATE(1970,1,1)</f>
        <v>42611.163194444445</v>
      </c>
      <c r="U3971" s="3">
        <f t="shared" ref="U3971:U4034" si="376">YEAR(S3971)</f>
        <v>2016</v>
      </c>
      <c r="V3971" s="25">
        <f t="shared" ref="V3971:V4034" si="377">S3971</f>
        <v>42601.854699074072</v>
      </c>
    </row>
    <row r="3972" spans="1:22" ht="64" x14ac:dyDescent="0.2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3">
        <f t="shared" si="372"/>
        <v>7.0000000000000007E-2</v>
      </c>
      <c r="P3972" s="3">
        <f t="shared" si="373"/>
        <v>5.5</v>
      </c>
      <c r="Q3972" s="3" t="s">
        <v>8350</v>
      </c>
      <c r="R3972" s="3" t="s">
        <v>8351</v>
      </c>
      <c r="S3972" s="23">
        <f t="shared" si="374"/>
        <v>42447.863553240735</v>
      </c>
      <c r="T3972" s="23">
        <f t="shared" si="375"/>
        <v>42477.863553240735</v>
      </c>
      <c r="U3972" s="3">
        <f t="shared" si="376"/>
        <v>2016</v>
      </c>
      <c r="V3972" s="25">
        <f t="shared" si="377"/>
        <v>42447.863553240735</v>
      </c>
    </row>
    <row r="3973" spans="1:22" ht="48" x14ac:dyDescent="0.2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3">
        <f t="shared" si="372"/>
        <v>0.97</v>
      </c>
      <c r="P3973" s="3">
        <f t="shared" si="373"/>
        <v>22.67</v>
      </c>
      <c r="Q3973" s="3" t="s">
        <v>8350</v>
      </c>
      <c r="R3973" s="3" t="s">
        <v>8351</v>
      </c>
      <c r="S3973" s="23">
        <f t="shared" si="374"/>
        <v>41811.536180555559</v>
      </c>
      <c r="T3973" s="23">
        <f t="shared" si="375"/>
        <v>41841.536180555559</v>
      </c>
      <c r="U3973" s="3">
        <f t="shared" si="376"/>
        <v>2014</v>
      </c>
      <c r="V3973" s="25">
        <f t="shared" si="377"/>
        <v>41811.536180555559</v>
      </c>
    </row>
    <row r="3974" spans="1:22" ht="48" x14ac:dyDescent="0.2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3">
        <f t="shared" si="372"/>
        <v>21.1</v>
      </c>
      <c r="P3974" s="3">
        <f t="shared" si="373"/>
        <v>26.38</v>
      </c>
      <c r="Q3974" s="3" t="s">
        <v>8350</v>
      </c>
      <c r="R3974" s="3" t="s">
        <v>8351</v>
      </c>
      <c r="S3974" s="23">
        <f t="shared" si="374"/>
        <v>41981.067523148144</v>
      </c>
      <c r="T3974" s="23">
        <f t="shared" si="375"/>
        <v>42041.067523148144</v>
      </c>
      <c r="U3974" s="3">
        <f t="shared" si="376"/>
        <v>2014</v>
      </c>
      <c r="V3974" s="25">
        <f t="shared" si="377"/>
        <v>41981.067523148144</v>
      </c>
    </row>
    <row r="3975" spans="1:22" ht="48" x14ac:dyDescent="0.2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3">
        <f t="shared" si="372"/>
        <v>78.099999999999994</v>
      </c>
      <c r="P3975" s="3">
        <f t="shared" si="373"/>
        <v>105.54</v>
      </c>
      <c r="Q3975" s="3" t="s">
        <v>8350</v>
      </c>
      <c r="R3975" s="3" t="s">
        <v>8351</v>
      </c>
      <c r="S3975" s="23">
        <f t="shared" si="374"/>
        <v>42469.68414351852</v>
      </c>
      <c r="T3975" s="23">
        <f t="shared" si="375"/>
        <v>42499.166666666672</v>
      </c>
      <c r="U3975" s="3">
        <f t="shared" si="376"/>
        <v>2016</v>
      </c>
      <c r="V3975" s="25">
        <f t="shared" si="377"/>
        <v>42469.68414351852</v>
      </c>
    </row>
    <row r="3976" spans="1:22" ht="64" x14ac:dyDescent="0.2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3">
        <f t="shared" si="372"/>
        <v>32</v>
      </c>
      <c r="P3976" s="3">
        <f t="shared" si="373"/>
        <v>29.09</v>
      </c>
      <c r="Q3976" s="3" t="s">
        <v>8350</v>
      </c>
      <c r="R3976" s="3" t="s">
        <v>8351</v>
      </c>
      <c r="S3976" s="23">
        <f t="shared" si="374"/>
        <v>42493.546851851846</v>
      </c>
      <c r="T3976" s="23">
        <f t="shared" si="375"/>
        <v>42523.546851851846</v>
      </c>
      <c r="U3976" s="3">
        <f t="shared" si="376"/>
        <v>2016</v>
      </c>
      <c r="V3976" s="25">
        <f t="shared" si="377"/>
        <v>42493.546851851846</v>
      </c>
    </row>
    <row r="3977" spans="1:22" ht="48" x14ac:dyDescent="0.2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3">
        <f t="shared" si="372"/>
        <v>0</v>
      </c>
      <c r="P3977" s="3" t="e">
        <f t="shared" si="373"/>
        <v>#DIV/0!</v>
      </c>
      <c r="Q3977" s="3" t="s">
        <v>8350</v>
      </c>
      <c r="R3977" s="3" t="s">
        <v>8351</v>
      </c>
      <c r="S3977" s="23">
        <f t="shared" si="374"/>
        <v>42534.866875</v>
      </c>
      <c r="T3977" s="23">
        <f t="shared" si="375"/>
        <v>42564.866875</v>
      </c>
      <c r="U3977" s="3">
        <f t="shared" si="376"/>
        <v>2016</v>
      </c>
      <c r="V3977" s="25">
        <f t="shared" si="377"/>
        <v>42534.866875</v>
      </c>
    </row>
    <row r="3978" spans="1:22" ht="64" x14ac:dyDescent="0.2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3">
        <f t="shared" si="372"/>
        <v>47.69</v>
      </c>
      <c r="P3978" s="3">
        <f t="shared" si="373"/>
        <v>62</v>
      </c>
      <c r="Q3978" s="3" t="s">
        <v>8350</v>
      </c>
      <c r="R3978" s="3" t="s">
        <v>8351</v>
      </c>
      <c r="S3978" s="23">
        <f t="shared" si="374"/>
        <v>41830.858344907407</v>
      </c>
      <c r="T3978" s="23">
        <f t="shared" si="375"/>
        <v>41852.291666666664</v>
      </c>
      <c r="U3978" s="3">
        <f t="shared" si="376"/>
        <v>2014</v>
      </c>
      <c r="V3978" s="25">
        <f t="shared" si="377"/>
        <v>41830.858344907407</v>
      </c>
    </row>
    <row r="3979" spans="1:22" ht="48" x14ac:dyDescent="0.2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3">
        <f t="shared" si="372"/>
        <v>1.45</v>
      </c>
      <c r="P3979" s="3">
        <f t="shared" si="373"/>
        <v>217.5</v>
      </c>
      <c r="Q3979" s="3" t="s">
        <v>8350</v>
      </c>
      <c r="R3979" s="3" t="s">
        <v>8351</v>
      </c>
      <c r="S3979" s="23">
        <f t="shared" si="374"/>
        <v>42543.788564814815</v>
      </c>
      <c r="T3979" s="23">
        <f t="shared" si="375"/>
        <v>42573.788564814815</v>
      </c>
      <c r="U3979" s="3">
        <f t="shared" si="376"/>
        <v>2016</v>
      </c>
      <c r="V3979" s="25">
        <f t="shared" si="377"/>
        <v>42543.788564814815</v>
      </c>
    </row>
    <row r="3980" spans="1:22" ht="48" x14ac:dyDescent="0.2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3">
        <f t="shared" si="372"/>
        <v>10.7</v>
      </c>
      <c r="P3980" s="3">
        <f t="shared" si="373"/>
        <v>26.75</v>
      </c>
      <c r="Q3980" s="3" t="s">
        <v>8350</v>
      </c>
      <c r="R3980" s="3" t="s">
        <v>8351</v>
      </c>
      <c r="S3980" s="23">
        <f t="shared" si="374"/>
        <v>41975.642974537041</v>
      </c>
      <c r="T3980" s="23">
        <f t="shared" si="375"/>
        <v>42035.642974537041</v>
      </c>
      <c r="U3980" s="3">
        <f t="shared" si="376"/>
        <v>2014</v>
      </c>
      <c r="V3980" s="25">
        <f t="shared" si="377"/>
        <v>41975.642974537041</v>
      </c>
    </row>
    <row r="3981" spans="1:22" ht="48" x14ac:dyDescent="0.2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3">
        <f t="shared" si="372"/>
        <v>1.83</v>
      </c>
      <c r="P3981" s="3">
        <f t="shared" si="373"/>
        <v>18.329999999999998</v>
      </c>
      <c r="Q3981" s="3" t="s">
        <v>8350</v>
      </c>
      <c r="R3981" s="3" t="s">
        <v>8351</v>
      </c>
      <c r="S3981" s="23">
        <f t="shared" si="374"/>
        <v>42069.903437500005</v>
      </c>
      <c r="T3981" s="23">
        <f t="shared" si="375"/>
        <v>42092.833333333328</v>
      </c>
      <c r="U3981" s="3">
        <f t="shared" si="376"/>
        <v>2015</v>
      </c>
      <c r="V3981" s="25">
        <f t="shared" si="377"/>
        <v>42069.903437500005</v>
      </c>
    </row>
    <row r="3982" spans="1:22" ht="64" x14ac:dyDescent="0.2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3">
        <f t="shared" si="372"/>
        <v>18</v>
      </c>
      <c r="P3982" s="3">
        <f t="shared" si="373"/>
        <v>64.290000000000006</v>
      </c>
      <c r="Q3982" s="3" t="s">
        <v>8350</v>
      </c>
      <c r="R3982" s="3" t="s">
        <v>8351</v>
      </c>
      <c r="S3982" s="23">
        <f t="shared" si="374"/>
        <v>41795.598923611113</v>
      </c>
      <c r="T3982" s="23">
        <f t="shared" si="375"/>
        <v>41825.598923611113</v>
      </c>
      <c r="U3982" s="3">
        <f t="shared" si="376"/>
        <v>2014</v>
      </c>
      <c r="V3982" s="25">
        <f t="shared" si="377"/>
        <v>41795.598923611113</v>
      </c>
    </row>
    <row r="3983" spans="1:22" ht="48" x14ac:dyDescent="0.2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3">
        <f t="shared" si="372"/>
        <v>4.08</v>
      </c>
      <c r="P3983" s="3">
        <f t="shared" si="373"/>
        <v>175</v>
      </c>
      <c r="Q3983" s="3" t="s">
        <v>8350</v>
      </c>
      <c r="R3983" s="3" t="s">
        <v>8351</v>
      </c>
      <c r="S3983" s="23">
        <f t="shared" si="374"/>
        <v>42508.179965277777</v>
      </c>
      <c r="T3983" s="23">
        <f t="shared" si="375"/>
        <v>42568.179965277777</v>
      </c>
      <c r="U3983" s="3">
        <f t="shared" si="376"/>
        <v>2016</v>
      </c>
      <c r="V3983" s="25">
        <f t="shared" si="377"/>
        <v>42508.179965277777</v>
      </c>
    </row>
    <row r="3984" spans="1:22" ht="64" x14ac:dyDescent="0.2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3">
        <f t="shared" si="372"/>
        <v>20</v>
      </c>
      <c r="P3984" s="3">
        <f t="shared" si="373"/>
        <v>34</v>
      </c>
      <c r="Q3984" s="3" t="s">
        <v>8350</v>
      </c>
      <c r="R3984" s="3" t="s">
        <v>8351</v>
      </c>
      <c r="S3984" s="23">
        <f t="shared" si="374"/>
        <v>42132.809953703705</v>
      </c>
      <c r="T3984" s="23">
        <f t="shared" si="375"/>
        <v>42192.809953703705</v>
      </c>
      <c r="U3984" s="3">
        <f t="shared" si="376"/>
        <v>2015</v>
      </c>
      <c r="V3984" s="25">
        <f t="shared" si="377"/>
        <v>42132.809953703705</v>
      </c>
    </row>
    <row r="3985" spans="1:22" ht="48" x14ac:dyDescent="0.2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3">
        <f t="shared" si="372"/>
        <v>34.799999999999997</v>
      </c>
      <c r="P3985" s="3">
        <f t="shared" si="373"/>
        <v>84.28</v>
      </c>
      <c r="Q3985" s="3" t="s">
        <v>8350</v>
      </c>
      <c r="R3985" s="3" t="s">
        <v>8351</v>
      </c>
      <c r="S3985" s="23">
        <f t="shared" si="374"/>
        <v>41747.86986111111</v>
      </c>
      <c r="T3985" s="23">
        <f t="shared" si="375"/>
        <v>41779.290972222225</v>
      </c>
      <c r="U3985" s="3">
        <f t="shared" si="376"/>
        <v>2014</v>
      </c>
      <c r="V3985" s="25">
        <f t="shared" si="377"/>
        <v>41747.86986111111</v>
      </c>
    </row>
    <row r="3986" spans="1:22" ht="48" x14ac:dyDescent="0.2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3">
        <f t="shared" si="372"/>
        <v>6.33</v>
      </c>
      <c r="P3986" s="3">
        <f t="shared" si="373"/>
        <v>9.5</v>
      </c>
      <c r="Q3986" s="3" t="s">
        <v>8350</v>
      </c>
      <c r="R3986" s="3" t="s">
        <v>8351</v>
      </c>
      <c r="S3986" s="23">
        <f t="shared" si="374"/>
        <v>41920.963472222218</v>
      </c>
      <c r="T3986" s="23">
        <f t="shared" si="375"/>
        <v>41951</v>
      </c>
      <c r="U3986" s="3">
        <f t="shared" si="376"/>
        <v>2014</v>
      </c>
      <c r="V3986" s="25">
        <f t="shared" si="377"/>
        <v>41920.963472222218</v>
      </c>
    </row>
    <row r="3987" spans="1:22" ht="64" x14ac:dyDescent="0.2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3">
        <f t="shared" si="372"/>
        <v>32.049999999999997</v>
      </c>
      <c r="P3987" s="3">
        <f t="shared" si="373"/>
        <v>33.74</v>
      </c>
      <c r="Q3987" s="3" t="s">
        <v>8350</v>
      </c>
      <c r="R3987" s="3" t="s">
        <v>8351</v>
      </c>
      <c r="S3987" s="23">
        <f t="shared" si="374"/>
        <v>42399.707407407404</v>
      </c>
      <c r="T3987" s="23">
        <f t="shared" si="375"/>
        <v>42420.878472222219</v>
      </c>
      <c r="U3987" s="3">
        <f t="shared" si="376"/>
        <v>2016</v>
      </c>
      <c r="V3987" s="25">
        <f t="shared" si="377"/>
        <v>42399.707407407404</v>
      </c>
    </row>
    <row r="3988" spans="1:22" ht="64" x14ac:dyDescent="0.2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3">
        <f t="shared" si="372"/>
        <v>9.76</v>
      </c>
      <c r="P3988" s="3">
        <f t="shared" si="373"/>
        <v>37.54</v>
      </c>
      <c r="Q3988" s="3" t="s">
        <v>8350</v>
      </c>
      <c r="R3988" s="3" t="s">
        <v>8351</v>
      </c>
      <c r="S3988" s="23">
        <f t="shared" si="374"/>
        <v>42467.548541666663</v>
      </c>
      <c r="T3988" s="23">
        <f t="shared" si="375"/>
        <v>42496.544444444444</v>
      </c>
      <c r="U3988" s="3">
        <f t="shared" si="376"/>
        <v>2016</v>
      </c>
      <c r="V3988" s="25">
        <f t="shared" si="377"/>
        <v>42467.548541666663</v>
      </c>
    </row>
    <row r="3989" spans="1:22" ht="48" x14ac:dyDescent="0.2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3">
        <f t="shared" si="372"/>
        <v>37.75</v>
      </c>
      <c r="P3989" s="3">
        <f t="shared" si="373"/>
        <v>11.62</v>
      </c>
      <c r="Q3989" s="3" t="s">
        <v>8350</v>
      </c>
      <c r="R3989" s="3" t="s">
        <v>8351</v>
      </c>
      <c r="S3989" s="23">
        <f t="shared" si="374"/>
        <v>41765.92465277778</v>
      </c>
      <c r="T3989" s="23">
        <f t="shared" si="375"/>
        <v>41775.92465277778</v>
      </c>
      <c r="U3989" s="3">
        <f t="shared" si="376"/>
        <v>2014</v>
      </c>
      <c r="V3989" s="25">
        <f t="shared" si="377"/>
        <v>41765.92465277778</v>
      </c>
    </row>
    <row r="3990" spans="1:22" ht="32" x14ac:dyDescent="0.2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3">
        <f t="shared" si="372"/>
        <v>2.13</v>
      </c>
      <c r="P3990" s="3">
        <f t="shared" si="373"/>
        <v>8</v>
      </c>
      <c r="Q3990" s="3" t="s">
        <v>8350</v>
      </c>
      <c r="R3990" s="3" t="s">
        <v>8351</v>
      </c>
      <c r="S3990" s="23">
        <f t="shared" si="374"/>
        <v>42230.08116898148</v>
      </c>
      <c r="T3990" s="23">
        <f t="shared" si="375"/>
        <v>42245.08116898148</v>
      </c>
      <c r="U3990" s="3">
        <f t="shared" si="376"/>
        <v>2015</v>
      </c>
      <c r="V3990" s="25">
        <f t="shared" si="377"/>
        <v>42230.08116898148</v>
      </c>
    </row>
    <row r="3991" spans="1:22" ht="64" x14ac:dyDescent="0.2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3">
        <f t="shared" si="372"/>
        <v>0</v>
      </c>
      <c r="P3991" s="3" t="e">
        <f t="shared" si="373"/>
        <v>#DIV/0!</v>
      </c>
      <c r="Q3991" s="3" t="s">
        <v>8350</v>
      </c>
      <c r="R3991" s="3" t="s">
        <v>8351</v>
      </c>
      <c r="S3991" s="23">
        <f t="shared" si="374"/>
        <v>42286.749780092592</v>
      </c>
      <c r="T3991" s="23">
        <f t="shared" si="375"/>
        <v>42316.791446759264</v>
      </c>
      <c r="U3991" s="3">
        <f t="shared" si="376"/>
        <v>2015</v>
      </c>
      <c r="V3991" s="25">
        <f t="shared" si="377"/>
        <v>42286.749780092592</v>
      </c>
    </row>
    <row r="3992" spans="1:22" ht="48" x14ac:dyDescent="0.2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3">
        <f t="shared" si="372"/>
        <v>4.18</v>
      </c>
      <c r="P3992" s="3">
        <f t="shared" si="373"/>
        <v>23</v>
      </c>
      <c r="Q3992" s="3" t="s">
        <v>8350</v>
      </c>
      <c r="R3992" s="3" t="s">
        <v>8351</v>
      </c>
      <c r="S3992" s="23">
        <f t="shared" si="374"/>
        <v>42401.672372685185</v>
      </c>
      <c r="T3992" s="23">
        <f t="shared" si="375"/>
        <v>42431.672372685185</v>
      </c>
      <c r="U3992" s="3">
        <f t="shared" si="376"/>
        <v>2016</v>
      </c>
      <c r="V3992" s="25">
        <f t="shared" si="377"/>
        <v>42401.672372685185</v>
      </c>
    </row>
    <row r="3993" spans="1:22" ht="32" x14ac:dyDescent="0.2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3">
        <f t="shared" si="372"/>
        <v>20</v>
      </c>
      <c r="P3993" s="3">
        <f t="shared" si="373"/>
        <v>100</v>
      </c>
      <c r="Q3993" s="3" t="s">
        <v>8350</v>
      </c>
      <c r="R3993" s="3" t="s">
        <v>8351</v>
      </c>
      <c r="S3993" s="23">
        <f t="shared" si="374"/>
        <v>42125.644467592589</v>
      </c>
      <c r="T3993" s="23">
        <f t="shared" si="375"/>
        <v>42155.644467592589</v>
      </c>
      <c r="U3993" s="3">
        <f t="shared" si="376"/>
        <v>2015</v>
      </c>
      <c r="V3993" s="25">
        <f t="shared" si="377"/>
        <v>42125.644467592589</v>
      </c>
    </row>
    <row r="3994" spans="1:22" ht="48" x14ac:dyDescent="0.2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3">
        <f t="shared" si="372"/>
        <v>5.41</v>
      </c>
      <c r="P3994" s="3">
        <f t="shared" si="373"/>
        <v>60.11</v>
      </c>
      <c r="Q3994" s="3" t="s">
        <v>8350</v>
      </c>
      <c r="R3994" s="3" t="s">
        <v>8351</v>
      </c>
      <c r="S3994" s="23">
        <f t="shared" si="374"/>
        <v>42289.94049768518</v>
      </c>
      <c r="T3994" s="23">
        <f t="shared" si="375"/>
        <v>42349.982164351852</v>
      </c>
      <c r="U3994" s="3">
        <f t="shared" si="376"/>
        <v>2015</v>
      </c>
      <c r="V3994" s="25">
        <f t="shared" si="377"/>
        <v>42289.94049768518</v>
      </c>
    </row>
    <row r="3995" spans="1:22" ht="48" x14ac:dyDescent="0.2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3">
        <f t="shared" si="372"/>
        <v>0.01</v>
      </c>
      <c r="P3995" s="3">
        <f t="shared" si="373"/>
        <v>3</v>
      </c>
      <c r="Q3995" s="3" t="s">
        <v>8350</v>
      </c>
      <c r="R3995" s="3" t="s">
        <v>8351</v>
      </c>
      <c r="S3995" s="23">
        <f t="shared" si="374"/>
        <v>42107.864722222221</v>
      </c>
      <c r="T3995" s="23">
        <f t="shared" si="375"/>
        <v>42137.864722222221</v>
      </c>
      <c r="U3995" s="3">
        <f t="shared" si="376"/>
        <v>2015</v>
      </c>
      <c r="V3995" s="25">
        <f t="shared" si="377"/>
        <v>42107.864722222221</v>
      </c>
    </row>
    <row r="3996" spans="1:22" ht="48" x14ac:dyDescent="0.2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3">
        <f t="shared" si="372"/>
        <v>0.25</v>
      </c>
      <c r="P3996" s="3">
        <f t="shared" si="373"/>
        <v>5</v>
      </c>
      <c r="Q3996" s="3" t="s">
        <v>8350</v>
      </c>
      <c r="R3996" s="3" t="s">
        <v>8351</v>
      </c>
      <c r="S3996" s="23">
        <f t="shared" si="374"/>
        <v>41809.389930555553</v>
      </c>
      <c r="T3996" s="23">
        <f t="shared" si="375"/>
        <v>41839.389930555553</v>
      </c>
      <c r="U3996" s="3">
        <f t="shared" si="376"/>
        <v>2014</v>
      </c>
      <c r="V3996" s="25">
        <f t="shared" si="377"/>
        <v>41809.389930555553</v>
      </c>
    </row>
    <row r="3997" spans="1:22" ht="48" x14ac:dyDescent="0.2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3">
        <f t="shared" si="372"/>
        <v>35</v>
      </c>
      <c r="P3997" s="3">
        <f t="shared" si="373"/>
        <v>17.5</v>
      </c>
      <c r="Q3997" s="3" t="s">
        <v>8350</v>
      </c>
      <c r="R3997" s="3" t="s">
        <v>8351</v>
      </c>
      <c r="S3997" s="23">
        <f t="shared" si="374"/>
        <v>42019.683761574073</v>
      </c>
      <c r="T3997" s="23">
        <f t="shared" si="375"/>
        <v>42049.477083333331</v>
      </c>
      <c r="U3997" s="3">
        <f t="shared" si="376"/>
        <v>2015</v>
      </c>
      <c r="V3997" s="25">
        <f t="shared" si="377"/>
        <v>42019.683761574073</v>
      </c>
    </row>
    <row r="3998" spans="1:22" ht="48" x14ac:dyDescent="0.2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3">
        <f t="shared" si="372"/>
        <v>16.57</v>
      </c>
      <c r="P3998" s="3">
        <f t="shared" si="373"/>
        <v>29.24</v>
      </c>
      <c r="Q3998" s="3" t="s">
        <v>8350</v>
      </c>
      <c r="R3998" s="3" t="s">
        <v>8351</v>
      </c>
      <c r="S3998" s="23">
        <f t="shared" si="374"/>
        <v>41950.26694444444</v>
      </c>
      <c r="T3998" s="23">
        <f t="shared" si="375"/>
        <v>41963.669444444444</v>
      </c>
      <c r="U3998" s="3">
        <f t="shared" si="376"/>
        <v>2014</v>
      </c>
      <c r="V3998" s="25">
        <f t="shared" si="377"/>
        <v>41950.26694444444</v>
      </c>
    </row>
    <row r="3999" spans="1:22" ht="48" x14ac:dyDescent="0.2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3">
        <f t="shared" si="372"/>
        <v>0</v>
      </c>
      <c r="P3999" s="3" t="e">
        <f t="shared" si="373"/>
        <v>#DIV/0!</v>
      </c>
      <c r="Q3999" s="3" t="s">
        <v>8350</v>
      </c>
      <c r="R3999" s="3" t="s">
        <v>8351</v>
      </c>
      <c r="S3999" s="23">
        <f t="shared" si="374"/>
        <v>42069.391446759255</v>
      </c>
      <c r="T3999" s="23">
        <f t="shared" si="375"/>
        <v>42099.349780092598</v>
      </c>
      <c r="U3999" s="3">
        <f t="shared" si="376"/>
        <v>2015</v>
      </c>
      <c r="V3999" s="25">
        <f t="shared" si="377"/>
        <v>42069.391446759255</v>
      </c>
    </row>
    <row r="4000" spans="1:22" ht="48" x14ac:dyDescent="0.2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3">
        <f t="shared" si="372"/>
        <v>57.2</v>
      </c>
      <c r="P4000" s="3">
        <f t="shared" si="373"/>
        <v>59.58</v>
      </c>
      <c r="Q4000" s="3" t="s">
        <v>8350</v>
      </c>
      <c r="R4000" s="3" t="s">
        <v>8351</v>
      </c>
      <c r="S4000" s="23">
        <f t="shared" si="374"/>
        <v>42061.963263888887</v>
      </c>
      <c r="T4000" s="23">
        <f t="shared" si="375"/>
        <v>42091.921597222223</v>
      </c>
      <c r="U4000" s="3">
        <f t="shared" si="376"/>
        <v>2015</v>
      </c>
      <c r="V4000" s="25">
        <f t="shared" si="377"/>
        <v>42061.963263888887</v>
      </c>
    </row>
    <row r="4001" spans="1:22" ht="48" x14ac:dyDescent="0.2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3">
        <f t="shared" si="372"/>
        <v>16.510000000000002</v>
      </c>
      <c r="P4001" s="3">
        <f t="shared" si="373"/>
        <v>82.57</v>
      </c>
      <c r="Q4001" s="3" t="s">
        <v>8350</v>
      </c>
      <c r="R4001" s="3" t="s">
        <v>8351</v>
      </c>
      <c r="S4001" s="23">
        <f t="shared" si="374"/>
        <v>41842.828680555554</v>
      </c>
      <c r="T4001" s="23">
        <f t="shared" si="375"/>
        <v>41882.827650462961</v>
      </c>
      <c r="U4001" s="3">
        <f t="shared" si="376"/>
        <v>2014</v>
      </c>
      <c r="V4001" s="25">
        <f t="shared" si="377"/>
        <v>41842.828680555554</v>
      </c>
    </row>
    <row r="4002" spans="1:22" ht="32" x14ac:dyDescent="0.2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3">
        <f t="shared" si="372"/>
        <v>0.13</v>
      </c>
      <c r="P4002" s="3">
        <f t="shared" si="373"/>
        <v>10</v>
      </c>
      <c r="Q4002" s="3" t="s">
        <v>8350</v>
      </c>
      <c r="R4002" s="3" t="s">
        <v>8351</v>
      </c>
      <c r="S4002" s="23">
        <f t="shared" si="374"/>
        <v>42437.64534722222</v>
      </c>
      <c r="T4002" s="23">
        <f t="shared" si="375"/>
        <v>42497.603680555556</v>
      </c>
      <c r="U4002" s="3">
        <f t="shared" si="376"/>
        <v>2016</v>
      </c>
      <c r="V4002" s="25">
        <f t="shared" si="377"/>
        <v>42437.64534722222</v>
      </c>
    </row>
    <row r="4003" spans="1:22" ht="64" x14ac:dyDescent="0.2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3">
        <f t="shared" si="372"/>
        <v>37.75</v>
      </c>
      <c r="P4003" s="3">
        <f t="shared" si="373"/>
        <v>32.36</v>
      </c>
      <c r="Q4003" s="3" t="s">
        <v>8350</v>
      </c>
      <c r="R4003" s="3" t="s">
        <v>8351</v>
      </c>
      <c r="S4003" s="23">
        <f t="shared" si="374"/>
        <v>42775.964212962965</v>
      </c>
      <c r="T4003" s="23">
        <f t="shared" si="375"/>
        <v>42795.791666666672</v>
      </c>
      <c r="U4003" s="3">
        <f t="shared" si="376"/>
        <v>2017</v>
      </c>
      <c r="V4003" s="25">
        <f t="shared" si="377"/>
        <v>42775.964212962965</v>
      </c>
    </row>
    <row r="4004" spans="1:22" ht="64" x14ac:dyDescent="0.2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3">
        <f t="shared" si="372"/>
        <v>1.84</v>
      </c>
      <c r="P4004" s="3">
        <f t="shared" si="373"/>
        <v>5.75</v>
      </c>
      <c r="Q4004" s="3" t="s">
        <v>8350</v>
      </c>
      <c r="R4004" s="3" t="s">
        <v>8351</v>
      </c>
      <c r="S4004" s="23">
        <f t="shared" si="374"/>
        <v>41879.043530092589</v>
      </c>
      <c r="T4004" s="23">
        <f t="shared" si="375"/>
        <v>41909.043530092589</v>
      </c>
      <c r="U4004" s="3">
        <f t="shared" si="376"/>
        <v>2014</v>
      </c>
      <c r="V4004" s="25">
        <f t="shared" si="377"/>
        <v>41879.043530092589</v>
      </c>
    </row>
    <row r="4005" spans="1:22" ht="48" x14ac:dyDescent="0.2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3">
        <f t="shared" si="372"/>
        <v>10.050000000000001</v>
      </c>
      <c r="P4005" s="3">
        <f t="shared" si="373"/>
        <v>100.5</v>
      </c>
      <c r="Q4005" s="3" t="s">
        <v>8350</v>
      </c>
      <c r="R4005" s="3" t="s">
        <v>8351</v>
      </c>
      <c r="S4005" s="23">
        <f t="shared" si="374"/>
        <v>42020.587349537032</v>
      </c>
      <c r="T4005" s="23">
        <f t="shared" si="375"/>
        <v>42050.587349537032</v>
      </c>
      <c r="U4005" s="3">
        <f t="shared" si="376"/>
        <v>2015</v>
      </c>
      <c r="V4005" s="25">
        <f t="shared" si="377"/>
        <v>42020.587349537032</v>
      </c>
    </row>
    <row r="4006" spans="1:22" ht="18" x14ac:dyDescent="0.2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3">
        <f t="shared" si="372"/>
        <v>0.2</v>
      </c>
      <c r="P4006" s="3">
        <f t="shared" si="373"/>
        <v>1</v>
      </c>
      <c r="Q4006" s="3" t="s">
        <v>8350</v>
      </c>
      <c r="R4006" s="3" t="s">
        <v>8351</v>
      </c>
      <c r="S4006" s="23">
        <f t="shared" si="374"/>
        <v>41890.16269675926</v>
      </c>
      <c r="T4006" s="23">
        <f t="shared" si="375"/>
        <v>41920.16269675926</v>
      </c>
      <c r="U4006" s="3">
        <f t="shared" si="376"/>
        <v>2014</v>
      </c>
      <c r="V4006" s="25">
        <f t="shared" si="377"/>
        <v>41890.16269675926</v>
      </c>
    </row>
    <row r="4007" spans="1:22" ht="48" x14ac:dyDescent="0.2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3">
        <f t="shared" si="372"/>
        <v>1.33</v>
      </c>
      <c r="P4007" s="3">
        <f t="shared" si="373"/>
        <v>20</v>
      </c>
      <c r="Q4007" s="3" t="s">
        <v>8350</v>
      </c>
      <c r="R4007" s="3" t="s">
        <v>8351</v>
      </c>
      <c r="S4007" s="23">
        <f t="shared" si="374"/>
        <v>41872.807696759257</v>
      </c>
      <c r="T4007" s="23">
        <f t="shared" si="375"/>
        <v>41932.807696759257</v>
      </c>
      <c r="U4007" s="3">
        <f t="shared" si="376"/>
        <v>2014</v>
      </c>
      <c r="V4007" s="25">
        <f t="shared" si="377"/>
        <v>41872.807696759257</v>
      </c>
    </row>
    <row r="4008" spans="1:22" ht="48" x14ac:dyDescent="0.2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3">
        <f t="shared" si="372"/>
        <v>0.01</v>
      </c>
      <c r="P4008" s="3">
        <f t="shared" si="373"/>
        <v>2</v>
      </c>
      <c r="Q4008" s="3" t="s">
        <v>8350</v>
      </c>
      <c r="R4008" s="3" t="s">
        <v>8351</v>
      </c>
      <c r="S4008" s="23">
        <f t="shared" si="374"/>
        <v>42391.772997685184</v>
      </c>
      <c r="T4008" s="23">
        <f t="shared" si="375"/>
        <v>42416.772997685184</v>
      </c>
      <c r="U4008" s="3">
        <f t="shared" si="376"/>
        <v>2016</v>
      </c>
      <c r="V4008" s="25">
        <f t="shared" si="377"/>
        <v>42391.772997685184</v>
      </c>
    </row>
    <row r="4009" spans="1:22" ht="48" x14ac:dyDescent="0.2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3">
        <f t="shared" si="372"/>
        <v>0.25</v>
      </c>
      <c r="P4009" s="3">
        <f t="shared" si="373"/>
        <v>5</v>
      </c>
      <c r="Q4009" s="3" t="s">
        <v>8350</v>
      </c>
      <c r="R4009" s="3" t="s">
        <v>8351</v>
      </c>
      <c r="S4009" s="23">
        <f t="shared" si="374"/>
        <v>41848.772928240738</v>
      </c>
      <c r="T4009" s="23">
        <f t="shared" si="375"/>
        <v>41877.686111111114</v>
      </c>
      <c r="U4009" s="3">
        <f t="shared" si="376"/>
        <v>2014</v>
      </c>
      <c r="V4009" s="25">
        <f t="shared" si="377"/>
        <v>41848.772928240738</v>
      </c>
    </row>
    <row r="4010" spans="1:22" ht="64" x14ac:dyDescent="0.2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3">
        <f t="shared" si="372"/>
        <v>6</v>
      </c>
      <c r="P4010" s="3">
        <f t="shared" si="373"/>
        <v>15</v>
      </c>
      <c r="Q4010" s="3" t="s">
        <v>8350</v>
      </c>
      <c r="R4010" s="3" t="s">
        <v>8351</v>
      </c>
      <c r="S4010" s="23">
        <f t="shared" si="374"/>
        <v>42177.964201388888</v>
      </c>
      <c r="T4010" s="23">
        <f t="shared" si="375"/>
        <v>42207.964201388888</v>
      </c>
      <c r="U4010" s="3">
        <f t="shared" si="376"/>
        <v>2015</v>
      </c>
      <c r="V4010" s="25">
        <f t="shared" si="377"/>
        <v>42177.964201388888</v>
      </c>
    </row>
    <row r="4011" spans="1:22" ht="48" x14ac:dyDescent="0.2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3">
        <f t="shared" si="372"/>
        <v>3.89</v>
      </c>
      <c r="P4011" s="3">
        <f t="shared" si="373"/>
        <v>25</v>
      </c>
      <c r="Q4011" s="3" t="s">
        <v>8350</v>
      </c>
      <c r="R4011" s="3" t="s">
        <v>8351</v>
      </c>
      <c r="S4011" s="23">
        <f t="shared" si="374"/>
        <v>41851.700925925928</v>
      </c>
      <c r="T4011" s="23">
        <f t="shared" si="375"/>
        <v>41891.700925925928</v>
      </c>
      <c r="U4011" s="3">
        <f t="shared" si="376"/>
        <v>2014</v>
      </c>
      <c r="V4011" s="25">
        <f t="shared" si="377"/>
        <v>41851.700925925928</v>
      </c>
    </row>
    <row r="4012" spans="1:22" ht="48" x14ac:dyDescent="0.2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3">
        <f t="shared" si="372"/>
        <v>24.19</v>
      </c>
      <c r="P4012" s="3">
        <f t="shared" si="373"/>
        <v>45.84</v>
      </c>
      <c r="Q4012" s="3" t="s">
        <v>8350</v>
      </c>
      <c r="R4012" s="3" t="s">
        <v>8351</v>
      </c>
      <c r="S4012" s="23">
        <f t="shared" si="374"/>
        <v>41921.770439814813</v>
      </c>
      <c r="T4012" s="23">
        <f t="shared" si="375"/>
        <v>41938.770439814813</v>
      </c>
      <c r="U4012" s="3">
        <f t="shared" si="376"/>
        <v>2014</v>
      </c>
      <c r="V4012" s="25">
        <f t="shared" si="377"/>
        <v>41921.770439814813</v>
      </c>
    </row>
    <row r="4013" spans="1:22" ht="48" x14ac:dyDescent="0.2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3">
        <f t="shared" si="372"/>
        <v>7.6</v>
      </c>
      <c r="P4013" s="3">
        <f t="shared" si="373"/>
        <v>4.75</v>
      </c>
      <c r="Q4013" s="3" t="s">
        <v>8350</v>
      </c>
      <c r="R4013" s="3" t="s">
        <v>8351</v>
      </c>
      <c r="S4013" s="23">
        <f t="shared" si="374"/>
        <v>42002.54488425926</v>
      </c>
      <c r="T4013" s="23">
        <f t="shared" si="375"/>
        <v>42032.54488425926</v>
      </c>
      <c r="U4013" s="3">
        <f t="shared" si="376"/>
        <v>2014</v>
      </c>
      <c r="V4013" s="25">
        <f t="shared" si="377"/>
        <v>42002.54488425926</v>
      </c>
    </row>
    <row r="4014" spans="1:22" ht="64" x14ac:dyDescent="0.2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3">
        <f t="shared" si="372"/>
        <v>0</v>
      </c>
      <c r="P4014" s="3" t="e">
        <f t="shared" si="373"/>
        <v>#DIV/0!</v>
      </c>
      <c r="Q4014" s="3" t="s">
        <v>8350</v>
      </c>
      <c r="R4014" s="3" t="s">
        <v>8351</v>
      </c>
      <c r="S4014" s="23">
        <f t="shared" si="374"/>
        <v>42096.544548611113</v>
      </c>
      <c r="T4014" s="23">
        <f t="shared" si="375"/>
        <v>42126.544548611113</v>
      </c>
      <c r="U4014" s="3">
        <f t="shared" si="376"/>
        <v>2015</v>
      </c>
      <c r="V4014" s="25">
        <f t="shared" si="377"/>
        <v>42096.544548611113</v>
      </c>
    </row>
    <row r="4015" spans="1:22" ht="64" x14ac:dyDescent="0.2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3">
        <f t="shared" si="372"/>
        <v>1.3</v>
      </c>
      <c r="P4015" s="3">
        <f t="shared" si="373"/>
        <v>13</v>
      </c>
      <c r="Q4015" s="3" t="s">
        <v>8350</v>
      </c>
      <c r="R4015" s="3" t="s">
        <v>8351</v>
      </c>
      <c r="S4015" s="23">
        <f t="shared" si="374"/>
        <v>42021.301192129627</v>
      </c>
      <c r="T4015" s="23">
        <f t="shared" si="375"/>
        <v>42051.301192129627</v>
      </c>
      <c r="U4015" s="3">
        <f t="shared" si="376"/>
        <v>2015</v>
      </c>
      <c r="V4015" s="25">
        <f t="shared" si="377"/>
        <v>42021.301192129627</v>
      </c>
    </row>
    <row r="4016" spans="1:22" ht="48" x14ac:dyDescent="0.2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3">
        <f t="shared" si="372"/>
        <v>0</v>
      </c>
      <c r="P4016" s="3" t="e">
        <f t="shared" si="373"/>
        <v>#DIV/0!</v>
      </c>
      <c r="Q4016" s="3" t="s">
        <v>8350</v>
      </c>
      <c r="R4016" s="3" t="s">
        <v>8351</v>
      </c>
      <c r="S4016" s="23">
        <f t="shared" si="374"/>
        <v>42419.246168981481</v>
      </c>
      <c r="T4016" s="23">
        <f t="shared" si="375"/>
        <v>42434.246168981481</v>
      </c>
      <c r="U4016" s="3">
        <f t="shared" si="376"/>
        <v>2016</v>
      </c>
      <c r="V4016" s="25">
        <f t="shared" si="377"/>
        <v>42419.246168981481</v>
      </c>
    </row>
    <row r="4017" spans="1:22" ht="64" x14ac:dyDescent="0.2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3">
        <f t="shared" si="372"/>
        <v>0.01</v>
      </c>
      <c r="P4017" s="3">
        <f t="shared" si="373"/>
        <v>1</v>
      </c>
      <c r="Q4017" s="3" t="s">
        <v>8350</v>
      </c>
      <c r="R4017" s="3" t="s">
        <v>8351</v>
      </c>
      <c r="S4017" s="23">
        <f t="shared" si="374"/>
        <v>42174.780821759254</v>
      </c>
      <c r="T4017" s="23">
        <f t="shared" si="375"/>
        <v>42204.780821759254</v>
      </c>
      <c r="U4017" s="3">
        <f t="shared" si="376"/>
        <v>2015</v>
      </c>
      <c r="V4017" s="25">
        <f t="shared" si="377"/>
        <v>42174.780821759254</v>
      </c>
    </row>
    <row r="4018" spans="1:22" ht="48" x14ac:dyDescent="0.2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3">
        <f t="shared" si="372"/>
        <v>14</v>
      </c>
      <c r="P4018" s="3">
        <f t="shared" si="373"/>
        <v>10</v>
      </c>
      <c r="Q4018" s="3" t="s">
        <v>8350</v>
      </c>
      <c r="R4018" s="3" t="s">
        <v>8351</v>
      </c>
      <c r="S4018" s="23">
        <f t="shared" si="374"/>
        <v>41869.872685185182</v>
      </c>
      <c r="T4018" s="23">
        <f t="shared" si="375"/>
        <v>41899.872685185182</v>
      </c>
      <c r="U4018" s="3">
        <f t="shared" si="376"/>
        <v>2014</v>
      </c>
      <c r="V4018" s="25">
        <f t="shared" si="377"/>
        <v>41869.872685185182</v>
      </c>
    </row>
    <row r="4019" spans="1:22" ht="48" x14ac:dyDescent="0.2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3">
        <f t="shared" si="372"/>
        <v>1.05</v>
      </c>
      <c r="P4019" s="3">
        <f t="shared" si="373"/>
        <v>52.5</v>
      </c>
      <c r="Q4019" s="3" t="s">
        <v>8350</v>
      </c>
      <c r="R4019" s="3" t="s">
        <v>8351</v>
      </c>
      <c r="S4019" s="23">
        <f t="shared" si="374"/>
        <v>41856.672152777777</v>
      </c>
      <c r="T4019" s="23">
        <f t="shared" si="375"/>
        <v>41886.672152777777</v>
      </c>
      <c r="U4019" s="3">
        <f t="shared" si="376"/>
        <v>2014</v>
      </c>
      <c r="V4019" s="25">
        <f t="shared" si="377"/>
        <v>41856.672152777777</v>
      </c>
    </row>
    <row r="4020" spans="1:22" ht="32" x14ac:dyDescent="0.2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3">
        <f t="shared" si="372"/>
        <v>8.67</v>
      </c>
      <c r="P4020" s="3">
        <f t="shared" si="373"/>
        <v>32.5</v>
      </c>
      <c r="Q4020" s="3" t="s">
        <v>8350</v>
      </c>
      <c r="R4020" s="3" t="s">
        <v>8351</v>
      </c>
      <c r="S4020" s="23">
        <f t="shared" si="374"/>
        <v>42620.91097222222</v>
      </c>
      <c r="T4020" s="23">
        <f t="shared" si="375"/>
        <v>42650.91097222222</v>
      </c>
      <c r="U4020" s="3">
        <f t="shared" si="376"/>
        <v>2016</v>
      </c>
      <c r="V4020" s="25">
        <f t="shared" si="377"/>
        <v>42620.91097222222</v>
      </c>
    </row>
    <row r="4021" spans="1:22" ht="48" x14ac:dyDescent="0.2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3">
        <f t="shared" si="372"/>
        <v>0.83</v>
      </c>
      <c r="P4021" s="3">
        <f t="shared" si="373"/>
        <v>7.25</v>
      </c>
      <c r="Q4021" s="3" t="s">
        <v>8350</v>
      </c>
      <c r="R4021" s="3" t="s">
        <v>8351</v>
      </c>
      <c r="S4021" s="23">
        <f t="shared" si="374"/>
        <v>42417.675879629634</v>
      </c>
      <c r="T4021" s="23">
        <f t="shared" si="375"/>
        <v>42475.686111111107</v>
      </c>
      <c r="U4021" s="3">
        <f t="shared" si="376"/>
        <v>2016</v>
      </c>
      <c r="V4021" s="25">
        <f t="shared" si="377"/>
        <v>42417.675879629634</v>
      </c>
    </row>
    <row r="4022" spans="1:22" ht="48" x14ac:dyDescent="0.2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3">
        <f t="shared" si="372"/>
        <v>16.670000000000002</v>
      </c>
      <c r="P4022" s="3">
        <f t="shared" si="373"/>
        <v>33.33</v>
      </c>
      <c r="Q4022" s="3" t="s">
        <v>8350</v>
      </c>
      <c r="R4022" s="3" t="s">
        <v>8351</v>
      </c>
      <c r="S4022" s="23">
        <f t="shared" si="374"/>
        <v>42057.190960648149</v>
      </c>
      <c r="T4022" s="23">
        <f t="shared" si="375"/>
        <v>42087.149293981478</v>
      </c>
      <c r="U4022" s="3">
        <f t="shared" si="376"/>
        <v>2015</v>
      </c>
      <c r="V4022" s="25">
        <f t="shared" si="377"/>
        <v>42057.190960648149</v>
      </c>
    </row>
    <row r="4023" spans="1:22" ht="48" x14ac:dyDescent="0.2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3">
        <f t="shared" si="372"/>
        <v>0.83</v>
      </c>
      <c r="P4023" s="3">
        <f t="shared" si="373"/>
        <v>62.5</v>
      </c>
      <c r="Q4023" s="3" t="s">
        <v>8350</v>
      </c>
      <c r="R4023" s="3" t="s">
        <v>8351</v>
      </c>
      <c r="S4023" s="23">
        <f t="shared" si="374"/>
        <v>41878.911550925928</v>
      </c>
      <c r="T4023" s="23">
        <f t="shared" si="375"/>
        <v>41938.911550925928</v>
      </c>
      <c r="U4023" s="3">
        <f t="shared" si="376"/>
        <v>2014</v>
      </c>
      <c r="V4023" s="25">
        <f t="shared" si="377"/>
        <v>41878.911550925928</v>
      </c>
    </row>
    <row r="4024" spans="1:22" ht="32" x14ac:dyDescent="0.2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3">
        <f t="shared" si="372"/>
        <v>69.56</v>
      </c>
      <c r="P4024" s="3">
        <f t="shared" si="373"/>
        <v>63.56</v>
      </c>
      <c r="Q4024" s="3" t="s">
        <v>8350</v>
      </c>
      <c r="R4024" s="3" t="s">
        <v>8351</v>
      </c>
      <c r="S4024" s="23">
        <f t="shared" si="374"/>
        <v>41990.584108796291</v>
      </c>
      <c r="T4024" s="23">
        <f t="shared" si="375"/>
        <v>42036.120833333334</v>
      </c>
      <c r="U4024" s="3">
        <f t="shared" si="376"/>
        <v>2014</v>
      </c>
      <c r="V4024" s="25">
        <f t="shared" si="377"/>
        <v>41990.584108796291</v>
      </c>
    </row>
    <row r="4025" spans="1:22" ht="48" x14ac:dyDescent="0.2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3">
        <f t="shared" si="372"/>
        <v>0</v>
      </c>
      <c r="P4025" s="3" t="e">
        <f t="shared" si="373"/>
        <v>#DIV/0!</v>
      </c>
      <c r="Q4025" s="3" t="s">
        <v>8350</v>
      </c>
      <c r="R4025" s="3" t="s">
        <v>8351</v>
      </c>
      <c r="S4025" s="23">
        <f t="shared" si="374"/>
        <v>42408.999571759254</v>
      </c>
      <c r="T4025" s="23">
        <f t="shared" si="375"/>
        <v>42453.957905092597</v>
      </c>
      <c r="U4025" s="3">
        <f t="shared" si="376"/>
        <v>2016</v>
      </c>
      <c r="V4025" s="25">
        <f t="shared" si="377"/>
        <v>42408.999571759254</v>
      </c>
    </row>
    <row r="4026" spans="1:22" ht="48" x14ac:dyDescent="0.2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3">
        <f t="shared" si="372"/>
        <v>1.25</v>
      </c>
      <c r="P4026" s="3">
        <f t="shared" si="373"/>
        <v>10</v>
      </c>
      <c r="Q4026" s="3" t="s">
        <v>8350</v>
      </c>
      <c r="R4026" s="3" t="s">
        <v>8351</v>
      </c>
      <c r="S4026" s="23">
        <f t="shared" si="374"/>
        <v>42217.670104166667</v>
      </c>
      <c r="T4026" s="23">
        <f t="shared" si="375"/>
        <v>42247.670104166667</v>
      </c>
      <c r="U4026" s="3">
        <f t="shared" si="376"/>
        <v>2015</v>
      </c>
      <c r="V4026" s="25">
        <f t="shared" si="377"/>
        <v>42217.670104166667</v>
      </c>
    </row>
    <row r="4027" spans="1:22" ht="64" x14ac:dyDescent="0.2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3">
        <f t="shared" si="372"/>
        <v>5</v>
      </c>
      <c r="P4027" s="3">
        <f t="shared" si="373"/>
        <v>62.5</v>
      </c>
      <c r="Q4027" s="3" t="s">
        <v>8350</v>
      </c>
      <c r="R4027" s="3" t="s">
        <v>8351</v>
      </c>
      <c r="S4027" s="23">
        <f t="shared" si="374"/>
        <v>42151.237685185188</v>
      </c>
      <c r="T4027" s="23">
        <f t="shared" si="375"/>
        <v>42211.237685185188</v>
      </c>
      <c r="U4027" s="3">
        <f t="shared" si="376"/>
        <v>2015</v>
      </c>
      <c r="V4027" s="25">
        <f t="shared" si="377"/>
        <v>42151.237685185188</v>
      </c>
    </row>
    <row r="4028" spans="1:22" ht="48" x14ac:dyDescent="0.2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3">
        <f t="shared" si="372"/>
        <v>0</v>
      </c>
      <c r="P4028" s="3" t="e">
        <f t="shared" si="373"/>
        <v>#DIV/0!</v>
      </c>
      <c r="Q4028" s="3" t="s">
        <v>8350</v>
      </c>
      <c r="R4028" s="3" t="s">
        <v>8351</v>
      </c>
      <c r="S4028" s="23">
        <f t="shared" si="374"/>
        <v>42282.655543981484</v>
      </c>
      <c r="T4028" s="23">
        <f t="shared" si="375"/>
        <v>42342.697210648148</v>
      </c>
      <c r="U4028" s="3">
        <f t="shared" si="376"/>
        <v>2015</v>
      </c>
      <c r="V4028" s="25">
        <f t="shared" si="377"/>
        <v>42282.655543981484</v>
      </c>
    </row>
    <row r="4029" spans="1:22" ht="64" x14ac:dyDescent="0.2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3">
        <f t="shared" si="372"/>
        <v>7.17</v>
      </c>
      <c r="P4029" s="3">
        <f t="shared" si="373"/>
        <v>30.71</v>
      </c>
      <c r="Q4029" s="3" t="s">
        <v>8350</v>
      </c>
      <c r="R4029" s="3" t="s">
        <v>8351</v>
      </c>
      <c r="S4029" s="23">
        <f t="shared" si="374"/>
        <v>42768.97084490741</v>
      </c>
      <c r="T4029" s="23">
        <f t="shared" si="375"/>
        <v>42789.041666666672</v>
      </c>
      <c r="U4029" s="3">
        <f t="shared" si="376"/>
        <v>2017</v>
      </c>
      <c r="V4029" s="25">
        <f t="shared" si="377"/>
        <v>42768.97084490741</v>
      </c>
    </row>
    <row r="4030" spans="1:22" ht="48" x14ac:dyDescent="0.2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3">
        <f t="shared" si="372"/>
        <v>28.05</v>
      </c>
      <c r="P4030" s="3">
        <f t="shared" si="373"/>
        <v>51</v>
      </c>
      <c r="Q4030" s="3" t="s">
        <v>8350</v>
      </c>
      <c r="R4030" s="3" t="s">
        <v>8351</v>
      </c>
      <c r="S4030" s="23">
        <f t="shared" si="374"/>
        <v>41765.938657407409</v>
      </c>
      <c r="T4030" s="23">
        <f t="shared" si="375"/>
        <v>41795.938657407409</v>
      </c>
      <c r="U4030" s="3">
        <f t="shared" si="376"/>
        <v>2014</v>
      </c>
      <c r="V4030" s="25">
        <f t="shared" si="377"/>
        <v>41765.938657407409</v>
      </c>
    </row>
    <row r="4031" spans="1:22" ht="48" x14ac:dyDescent="0.2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3">
        <f t="shared" si="372"/>
        <v>0</v>
      </c>
      <c r="P4031" s="3" t="e">
        <f t="shared" si="373"/>
        <v>#DIV/0!</v>
      </c>
      <c r="Q4031" s="3" t="s">
        <v>8350</v>
      </c>
      <c r="R4031" s="3" t="s">
        <v>8351</v>
      </c>
      <c r="S4031" s="23">
        <f t="shared" si="374"/>
        <v>42322.025115740747</v>
      </c>
      <c r="T4031" s="23">
        <f t="shared" si="375"/>
        <v>42352.025115740747</v>
      </c>
      <c r="U4031" s="3">
        <f t="shared" si="376"/>
        <v>2015</v>
      </c>
      <c r="V4031" s="25">
        <f t="shared" si="377"/>
        <v>42322.025115740747</v>
      </c>
    </row>
    <row r="4032" spans="1:22" ht="64" x14ac:dyDescent="0.2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3">
        <f t="shared" si="372"/>
        <v>16</v>
      </c>
      <c r="P4032" s="3">
        <f t="shared" si="373"/>
        <v>66.67</v>
      </c>
      <c r="Q4032" s="3" t="s">
        <v>8350</v>
      </c>
      <c r="R4032" s="3" t="s">
        <v>8351</v>
      </c>
      <c r="S4032" s="23">
        <f t="shared" si="374"/>
        <v>42374.655081018514</v>
      </c>
      <c r="T4032" s="23">
        <f t="shared" si="375"/>
        <v>42403.784027777772</v>
      </c>
      <c r="U4032" s="3">
        <f t="shared" si="376"/>
        <v>2016</v>
      </c>
      <c r="V4032" s="25">
        <f t="shared" si="377"/>
        <v>42374.655081018514</v>
      </c>
    </row>
    <row r="4033" spans="1:22" ht="64" x14ac:dyDescent="0.2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3">
        <f t="shared" si="372"/>
        <v>0</v>
      </c>
      <c r="P4033" s="3" t="e">
        <f t="shared" si="373"/>
        <v>#DIV/0!</v>
      </c>
      <c r="Q4033" s="3" t="s">
        <v>8350</v>
      </c>
      <c r="R4033" s="3" t="s">
        <v>8351</v>
      </c>
      <c r="S4033" s="23">
        <f t="shared" si="374"/>
        <v>41941.585231481484</v>
      </c>
      <c r="T4033" s="23">
        <f t="shared" si="375"/>
        <v>41991.626898148148</v>
      </c>
      <c r="U4033" s="3">
        <f t="shared" si="376"/>
        <v>2014</v>
      </c>
      <c r="V4033" s="25">
        <f t="shared" si="377"/>
        <v>41941.585231481484</v>
      </c>
    </row>
    <row r="4034" spans="1:22" ht="48" x14ac:dyDescent="0.2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3">
        <f t="shared" si="372"/>
        <v>6.83</v>
      </c>
      <c r="P4034" s="3">
        <f t="shared" si="373"/>
        <v>59</v>
      </c>
      <c r="Q4034" s="3" t="s">
        <v>8350</v>
      </c>
      <c r="R4034" s="3" t="s">
        <v>8351</v>
      </c>
      <c r="S4034" s="23">
        <f t="shared" si="374"/>
        <v>42293.809212962966</v>
      </c>
      <c r="T4034" s="23">
        <f t="shared" si="375"/>
        <v>42353.85087962963</v>
      </c>
      <c r="U4034" s="3">
        <f t="shared" si="376"/>
        <v>2015</v>
      </c>
      <c r="V4034" s="25">
        <f t="shared" si="377"/>
        <v>42293.809212962966</v>
      </c>
    </row>
    <row r="4035" spans="1:22" ht="48" x14ac:dyDescent="0.2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3">
        <f t="shared" ref="O4035:O4098" si="378">ROUND((E4035/D4035)*100,2)</f>
        <v>25.7</v>
      </c>
      <c r="P4035" s="3">
        <f t="shared" ref="P4035:P4098" si="379">ROUND(E4035/L4035,2)</f>
        <v>65.34</v>
      </c>
      <c r="Q4035" s="3" t="s">
        <v>8350</v>
      </c>
      <c r="R4035" s="3" t="s">
        <v>8351</v>
      </c>
      <c r="S4035" s="23">
        <f t="shared" ref="S4035:S4098" si="380">(((J4035/60)/60)/24)+DATE(1970,1,1)</f>
        <v>42614.268796296295</v>
      </c>
      <c r="T4035" s="23">
        <f t="shared" ref="T4035:T4098" si="381">(((I4035/60)/60)/24)+DATE(1970,1,1)</f>
        <v>42645.375</v>
      </c>
      <c r="U4035" s="3">
        <f t="shared" ref="U4035:U4098" si="382">YEAR(S4035)</f>
        <v>2016</v>
      </c>
      <c r="V4035" s="25">
        <f t="shared" ref="V4035:V4098" si="383">S4035</f>
        <v>42614.268796296295</v>
      </c>
    </row>
    <row r="4036" spans="1:22" ht="48" x14ac:dyDescent="0.2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3">
        <f t="shared" si="378"/>
        <v>1.48</v>
      </c>
      <c r="P4036" s="3">
        <f t="shared" si="379"/>
        <v>100</v>
      </c>
      <c r="Q4036" s="3" t="s">
        <v>8350</v>
      </c>
      <c r="R4036" s="3" t="s">
        <v>8351</v>
      </c>
      <c r="S4036" s="23">
        <f t="shared" si="380"/>
        <v>42067.947337962964</v>
      </c>
      <c r="T4036" s="23">
        <f t="shared" si="381"/>
        <v>42097.905671296292</v>
      </c>
      <c r="U4036" s="3">
        <f t="shared" si="382"/>
        <v>2015</v>
      </c>
      <c r="V4036" s="25">
        <f t="shared" si="383"/>
        <v>42067.947337962964</v>
      </c>
    </row>
    <row r="4037" spans="1:22" ht="32" x14ac:dyDescent="0.2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3">
        <f t="shared" si="378"/>
        <v>36.85</v>
      </c>
      <c r="P4037" s="3">
        <f t="shared" si="379"/>
        <v>147.4</v>
      </c>
      <c r="Q4037" s="3" t="s">
        <v>8350</v>
      </c>
      <c r="R4037" s="3" t="s">
        <v>8351</v>
      </c>
      <c r="S4037" s="23">
        <f t="shared" si="380"/>
        <v>41903.882951388885</v>
      </c>
      <c r="T4037" s="23">
        <f t="shared" si="381"/>
        <v>41933.882951388885</v>
      </c>
      <c r="U4037" s="3">
        <f t="shared" si="382"/>
        <v>2014</v>
      </c>
      <c r="V4037" s="25">
        <f t="shared" si="383"/>
        <v>41903.882951388885</v>
      </c>
    </row>
    <row r="4038" spans="1:22" ht="48" x14ac:dyDescent="0.2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3">
        <f t="shared" si="378"/>
        <v>47.05</v>
      </c>
      <c r="P4038" s="3">
        <f t="shared" si="379"/>
        <v>166.06</v>
      </c>
      <c r="Q4038" s="3" t="s">
        <v>8350</v>
      </c>
      <c r="R4038" s="3" t="s">
        <v>8351</v>
      </c>
      <c r="S4038" s="23">
        <f t="shared" si="380"/>
        <v>41804.937083333331</v>
      </c>
      <c r="T4038" s="23">
        <f t="shared" si="381"/>
        <v>41821.9375</v>
      </c>
      <c r="U4038" s="3">
        <f t="shared" si="382"/>
        <v>2014</v>
      </c>
      <c r="V4038" s="25">
        <f t="shared" si="383"/>
        <v>41804.937083333331</v>
      </c>
    </row>
    <row r="4039" spans="1:22" ht="64" x14ac:dyDescent="0.2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3">
        <f t="shared" si="378"/>
        <v>11.43</v>
      </c>
      <c r="P4039" s="3">
        <f t="shared" si="379"/>
        <v>40</v>
      </c>
      <c r="Q4039" s="3" t="s">
        <v>8350</v>
      </c>
      <c r="R4039" s="3" t="s">
        <v>8351</v>
      </c>
      <c r="S4039" s="23">
        <f t="shared" si="380"/>
        <v>42497.070775462969</v>
      </c>
      <c r="T4039" s="23">
        <f t="shared" si="381"/>
        <v>42514.600694444445</v>
      </c>
      <c r="U4039" s="3">
        <f t="shared" si="382"/>
        <v>2016</v>
      </c>
      <c r="V4039" s="25">
        <f t="shared" si="383"/>
        <v>42497.070775462969</v>
      </c>
    </row>
    <row r="4040" spans="1:22" ht="48" x14ac:dyDescent="0.2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3">
        <f t="shared" si="378"/>
        <v>12.04</v>
      </c>
      <c r="P4040" s="3">
        <f t="shared" si="379"/>
        <v>75.25</v>
      </c>
      <c r="Q4040" s="3" t="s">
        <v>8350</v>
      </c>
      <c r="R4040" s="3" t="s">
        <v>8351</v>
      </c>
      <c r="S4040" s="23">
        <f t="shared" si="380"/>
        <v>41869.798726851855</v>
      </c>
      <c r="T4040" s="23">
        <f t="shared" si="381"/>
        <v>41929.798726851855</v>
      </c>
      <c r="U4040" s="3">
        <f t="shared" si="382"/>
        <v>2014</v>
      </c>
      <c r="V4040" s="25">
        <f t="shared" si="383"/>
        <v>41869.798726851855</v>
      </c>
    </row>
    <row r="4041" spans="1:22" ht="48" x14ac:dyDescent="0.2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3">
        <f t="shared" si="378"/>
        <v>60</v>
      </c>
      <c r="P4041" s="3">
        <f t="shared" si="379"/>
        <v>60</v>
      </c>
      <c r="Q4041" s="3" t="s">
        <v>8350</v>
      </c>
      <c r="R4041" s="3" t="s">
        <v>8351</v>
      </c>
      <c r="S4041" s="23">
        <f t="shared" si="380"/>
        <v>42305.670914351853</v>
      </c>
      <c r="T4041" s="23">
        <f t="shared" si="381"/>
        <v>42339.249305555553</v>
      </c>
      <c r="U4041" s="3">
        <f t="shared" si="382"/>
        <v>2015</v>
      </c>
      <c r="V4041" s="25">
        <f t="shared" si="383"/>
        <v>42305.670914351853</v>
      </c>
    </row>
    <row r="4042" spans="1:22" ht="48" x14ac:dyDescent="0.2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3">
        <f t="shared" si="378"/>
        <v>31.25</v>
      </c>
      <c r="P4042" s="3">
        <f t="shared" si="379"/>
        <v>1250</v>
      </c>
      <c r="Q4042" s="3" t="s">
        <v>8350</v>
      </c>
      <c r="R4042" s="3" t="s">
        <v>8351</v>
      </c>
      <c r="S4042" s="23">
        <f t="shared" si="380"/>
        <v>42144.231527777782</v>
      </c>
      <c r="T4042" s="23">
        <f t="shared" si="381"/>
        <v>42203.125</v>
      </c>
      <c r="U4042" s="3">
        <f t="shared" si="382"/>
        <v>2015</v>
      </c>
      <c r="V4042" s="25">
        <f t="shared" si="383"/>
        <v>42144.231527777782</v>
      </c>
    </row>
    <row r="4043" spans="1:22" ht="32" x14ac:dyDescent="0.2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3">
        <f t="shared" si="378"/>
        <v>0.42</v>
      </c>
      <c r="P4043" s="3">
        <f t="shared" si="379"/>
        <v>10.5</v>
      </c>
      <c r="Q4043" s="3" t="s">
        <v>8350</v>
      </c>
      <c r="R4043" s="3" t="s">
        <v>8351</v>
      </c>
      <c r="S4043" s="23">
        <f t="shared" si="380"/>
        <v>42559.474004629628</v>
      </c>
      <c r="T4043" s="23">
        <f t="shared" si="381"/>
        <v>42619.474004629628</v>
      </c>
      <c r="U4043" s="3">
        <f t="shared" si="382"/>
        <v>2016</v>
      </c>
      <c r="V4043" s="25">
        <f t="shared" si="383"/>
        <v>42559.474004629628</v>
      </c>
    </row>
    <row r="4044" spans="1:22" ht="48" x14ac:dyDescent="0.2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3">
        <f t="shared" si="378"/>
        <v>0.21</v>
      </c>
      <c r="P4044" s="3">
        <f t="shared" si="379"/>
        <v>7</v>
      </c>
      <c r="Q4044" s="3" t="s">
        <v>8350</v>
      </c>
      <c r="R4044" s="3" t="s">
        <v>8351</v>
      </c>
      <c r="S4044" s="23">
        <f t="shared" si="380"/>
        <v>41995.084074074075</v>
      </c>
      <c r="T4044" s="23">
        <f t="shared" si="381"/>
        <v>42024.802777777775</v>
      </c>
      <c r="U4044" s="3">
        <f t="shared" si="382"/>
        <v>2014</v>
      </c>
      <c r="V4044" s="25">
        <f t="shared" si="383"/>
        <v>41995.084074074075</v>
      </c>
    </row>
    <row r="4045" spans="1:22" ht="48" x14ac:dyDescent="0.2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3">
        <f t="shared" si="378"/>
        <v>0</v>
      </c>
      <c r="P4045" s="3" t="e">
        <f t="shared" si="379"/>
        <v>#DIV/0!</v>
      </c>
      <c r="Q4045" s="3" t="s">
        <v>8350</v>
      </c>
      <c r="R4045" s="3" t="s">
        <v>8351</v>
      </c>
      <c r="S4045" s="23">
        <f t="shared" si="380"/>
        <v>41948.957465277781</v>
      </c>
      <c r="T4045" s="23">
        <f t="shared" si="381"/>
        <v>41963.957465277781</v>
      </c>
      <c r="U4045" s="3">
        <f t="shared" si="382"/>
        <v>2014</v>
      </c>
      <c r="V4045" s="25">
        <f t="shared" si="383"/>
        <v>41948.957465277781</v>
      </c>
    </row>
    <row r="4046" spans="1:22" ht="48" x14ac:dyDescent="0.2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3">
        <f t="shared" si="378"/>
        <v>37.5</v>
      </c>
      <c r="P4046" s="3">
        <f t="shared" si="379"/>
        <v>56.25</v>
      </c>
      <c r="Q4046" s="3" t="s">
        <v>8350</v>
      </c>
      <c r="R4046" s="3" t="s">
        <v>8351</v>
      </c>
      <c r="S4046" s="23">
        <f t="shared" si="380"/>
        <v>42074.219699074078</v>
      </c>
      <c r="T4046" s="23">
        <f t="shared" si="381"/>
        <v>42104.208333333328</v>
      </c>
      <c r="U4046" s="3">
        <f t="shared" si="382"/>
        <v>2015</v>
      </c>
      <c r="V4046" s="25">
        <f t="shared" si="383"/>
        <v>42074.219699074078</v>
      </c>
    </row>
    <row r="4047" spans="1:22" ht="64" x14ac:dyDescent="0.2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3">
        <f t="shared" si="378"/>
        <v>0.02</v>
      </c>
      <c r="P4047" s="3">
        <f t="shared" si="379"/>
        <v>1</v>
      </c>
      <c r="Q4047" s="3" t="s">
        <v>8350</v>
      </c>
      <c r="R4047" s="3" t="s">
        <v>8351</v>
      </c>
      <c r="S4047" s="23">
        <f t="shared" si="380"/>
        <v>41842.201261574075</v>
      </c>
      <c r="T4047" s="23">
        <f t="shared" si="381"/>
        <v>41872.201261574075</v>
      </c>
      <c r="U4047" s="3">
        <f t="shared" si="382"/>
        <v>2014</v>
      </c>
      <c r="V4047" s="25">
        <f t="shared" si="383"/>
        <v>41842.201261574075</v>
      </c>
    </row>
    <row r="4048" spans="1:22" ht="64" x14ac:dyDescent="0.2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3">
        <f t="shared" si="378"/>
        <v>8.2100000000000009</v>
      </c>
      <c r="P4048" s="3">
        <f t="shared" si="379"/>
        <v>38.33</v>
      </c>
      <c r="Q4048" s="3" t="s">
        <v>8350</v>
      </c>
      <c r="R4048" s="3" t="s">
        <v>8351</v>
      </c>
      <c r="S4048" s="23">
        <f t="shared" si="380"/>
        <v>41904.650578703702</v>
      </c>
      <c r="T4048" s="23">
        <f t="shared" si="381"/>
        <v>41934.650578703702</v>
      </c>
      <c r="U4048" s="3">
        <f t="shared" si="382"/>
        <v>2014</v>
      </c>
      <c r="V4048" s="25">
        <f t="shared" si="383"/>
        <v>41904.650578703702</v>
      </c>
    </row>
    <row r="4049" spans="1:22" ht="48" x14ac:dyDescent="0.2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3">
        <f t="shared" si="378"/>
        <v>2.2000000000000002</v>
      </c>
      <c r="P4049" s="3">
        <f t="shared" si="379"/>
        <v>27.5</v>
      </c>
      <c r="Q4049" s="3" t="s">
        <v>8350</v>
      </c>
      <c r="R4049" s="3" t="s">
        <v>8351</v>
      </c>
      <c r="S4049" s="23">
        <f t="shared" si="380"/>
        <v>41991.022488425922</v>
      </c>
      <c r="T4049" s="23">
        <f t="shared" si="381"/>
        <v>42015.041666666672</v>
      </c>
      <c r="U4049" s="3">
        <f t="shared" si="382"/>
        <v>2014</v>
      </c>
      <c r="V4049" s="25">
        <f t="shared" si="383"/>
        <v>41991.022488425922</v>
      </c>
    </row>
    <row r="4050" spans="1:22" ht="64" x14ac:dyDescent="0.2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3">
        <f t="shared" si="378"/>
        <v>17.649999999999999</v>
      </c>
      <c r="P4050" s="3">
        <f t="shared" si="379"/>
        <v>32.979999999999997</v>
      </c>
      <c r="Q4050" s="3" t="s">
        <v>8350</v>
      </c>
      <c r="R4050" s="3" t="s">
        <v>8351</v>
      </c>
      <c r="S4050" s="23">
        <f t="shared" si="380"/>
        <v>42436.509108796294</v>
      </c>
      <c r="T4050" s="23">
        <f t="shared" si="381"/>
        <v>42471.467442129629</v>
      </c>
      <c r="U4050" s="3">
        <f t="shared" si="382"/>
        <v>2016</v>
      </c>
      <c r="V4050" s="25">
        <f t="shared" si="383"/>
        <v>42436.509108796294</v>
      </c>
    </row>
    <row r="4051" spans="1:22" ht="48" x14ac:dyDescent="0.2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3">
        <f t="shared" si="378"/>
        <v>0.08</v>
      </c>
      <c r="P4051" s="3">
        <f t="shared" si="379"/>
        <v>16</v>
      </c>
      <c r="Q4051" s="3" t="s">
        <v>8350</v>
      </c>
      <c r="R4051" s="3" t="s">
        <v>8351</v>
      </c>
      <c r="S4051" s="23">
        <f t="shared" si="380"/>
        <v>42169.958506944444</v>
      </c>
      <c r="T4051" s="23">
        <f t="shared" si="381"/>
        <v>42199.958506944444</v>
      </c>
      <c r="U4051" s="3">
        <f t="shared" si="382"/>
        <v>2015</v>
      </c>
      <c r="V4051" s="25">
        <f t="shared" si="383"/>
        <v>42169.958506944444</v>
      </c>
    </row>
    <row r="4052" spans="1:22" ht="64" x14ac:dyDescent="0.2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3">
        <f t="shared" si="378"/>
        <v>7.0000000000000007E-2</v>
      </c>
      <c r="P4052" s="3">
        <f t="shared" si="379"/>
        <v>1</v>
      </c>
      <c r="Q4052" s="3" t="s">
        <v>8350</v>
      </c>
      <c r="R4052" s="3" t="s">
        <v>8351</v>
      </c>
      <c r="S4052" s="23">
        <f t="shared" si="380"/>
        <v>41905.636469907404</v>
      </c>
      <c r="T4052" s="23">
        <f t="shared" si="381"/>
        <v>41935.636469907404</v>
      </c>
      <c r="U4052" s="3">
        <f t="shared" si="382"/>
        <v>2014</v>
      </c>
      <c r="V4052" s="25">
        <f t="shared" si="383"/>
        <v>41905.636469907404</v>
      </c>
    </row>
    <row r="4053" spans="1:22" ht="48" x14ac:dyDescent="0.2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3">
        <f t="shared" si="378"/>
        <v>0</v>
      </c>
      <c r="P4053" s="3" t="e">
        <f t="shared" si="379"/>
        <v>#DIV/0!</v>
      </c>
      <c r="Q4053" s="3" t="s">
        <v>8350</v>
      </c>
      <c r="R4053" s="3" t="s">
        <v>8351</v>
      </c>
      <c r="S4053" s="23">
        <f t="shared" si="380"/>
        <v>41761.810150462967</v>
      </c>
      <c r="T4053" s="23">
        <f t="shared" si="381"/>
        <v>41768.286805555559</v>
      </c>
      <c r="U4053" s="3">
        <f t="shared" si="382"/>
        <v>2014</v>
      </c>
      <c r="V4053" s="25">
        <f t="shared" si="383"/>
        <v>41761.810150462967</v>
      </c>
    </row>
    <row r="4054" spans="1:22" ht="64" x14ac:dyDescent="0.2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3">
        <f t="shared" si="378"/>
        <v>37.53</v>
      </c>
      <c r="P4054" s="3">
        <f t="shared" si="379"/>
        <v>86.62</v>
      </c>
      <c r="Q4054" s="3" t="s">
        <v>8350</v>
      </c>
      <c r="R4054" s="3" t="s">
        <v>8351</v>
      </c>
      <c r="S4054" s="23">
        <f t="shared" si="380"/>
        <v>41865.878657407404</v>
      </c>
      <c r="T4054" s="23">
        <f t="shared" si="381"/>
        <v>41925.878657407404</v>
      </c>
      <c r="U4054" s="3">
        <f t="shared" si="382"/>
        <v>2014</v>
      </c>
      <c r="V4054" s="25">
        <f t="shared" si="383"/>
        <v>41865.878657407404</v>
      </c>
    </row>
    <row r="4055" spans="1:22" ht="48" x14ac:dyDescent="0.2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3">
        <f t="shared" si="378"/>
        <v>22</v>
      </c>
      <c r="P4055" s="3">
        <f t="shared" si="379"/>
        <v>55</v>
      </c>
      <c r="Q4055" s="3" t="s">
        <v>8350</v>
      </c>
      <c r="R4055" s="3" t="s">
        <v>8351</v>
      </c>
      <c r="S4055" s="23">
        <f t="shared" si="380"/>
        <v>41928.690138888887</v>
      </c>
      <c r="T4055" s="23">
        <f t="shared" si="381"/>
        <v>41958.833333333328</v>
      </c>
      <c r="U4055" s="3">
        <f t="shared" si="382"/>
        <v>2014</v>
      </c>
      <c r="V4055" s="25">
        <f t="shared" si="383"/>
        <v>41928.690138888887</v>
      </c>
    </row>
    <row r="4056" spans="1:22" ht="48" x14ac:dyDescent="0.2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3">
        <f t="shared" si="378"/>
        <v>0</v>
      </c>
      <c r="P4056" s="3" t="e">
        <f t="shared" si="379"/>
        <v>#DIV/0!</v>
      </c>
      <c r="Q4056" s="3" t="s">
        <v>8350</v>
      </c>
      <c r="R4056" s="3" t="s">
        <v>8351</v>
      </c>
      <c r="S4056" s="23">
        <f t="shared" si="380"/>
        <v>42613.841261574074</v>
      </c>
      <c r="T4056" s="23">
        <f t="shared" si="381"/>
        <v>42644.166666666672</v>
      </c>
      <c r="U4056" s="3">
        <f t="shared" si="382"/>
        <v>2016</v>
      </c>
      <c r="V4056" s="25">
        <f t="shared" si="383"/>
        <v>42613.841261574074</v>
      </c>
    </row>
    <row r="4057" spans="1:22" ht="48" x14ac:dyDescent="0.2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3">
        <f t="shared" si="378"/>
        <v>17.62</v>
      </c>
      <c r="P4057" s="3">
        <f t="shared" si="379"/>
        <v>41.95</v>
      </c>
      <c r="Q4057" s="3" t="s">
        <v>8350</v>
      </c>
      <c r="R4057" s="3" t="s">
        <v>8351</v>
      </c>
      <c r="S4057" s="23">
        <f t="shared" si="380"/>
        <v>41779.648506944446</v>
      </c>
      <c r="T4057" s="23">
        <f t="shared" si="381"/>
        <v>41809.648506944446</v>
      </c>
      <c r="U4057" s="3">
        <f t="shared" si="382"/>
        <v>2014</v>
      </c>
      <c r="V4057" s="25">
        <f t="shared" si="383"/>
        <v>41779.648506944446</v>
      </c>
    </row>
    <row r="4058" spans="1:22" ht="48" x14ac:dyDescent="0.2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3">
        <f t="shared" si="378"/>
        <v>53</v>
      </c>
      <c r="P4058" s="3">
        <f t="shared" si="379"/>
        <v>88.33</v>
      </c>
      <c r="Q4058" s="3" t="s">
        <v>8350</v>
      </c>
      <c r="R4058" s="3" t="s">
        <v>8351</v>
      </c>
      <c r="S4058" s="23">
        <f t="shared" si="380"/>
        <v>42534.933321759265</v>
      </c>
      <c r="T4058" s="23">
        <f t="shared" si="381"/>
        <v>42554.832638888889</v>
      </c>
      <c r="U4058" s="3">
        <f t="shared" si="382"/>
        <v>2016</v>
      </c>
      <c r="V4058" s="25">
        <f t="shared" si="383"/>
        <v>42534.933321759265</v>
      </c>
    </row>
    <row r="4059" spans="1:22" ht="64" x14ac:dyDescent="0.2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3">
        <f t="shared" si="378"/>
        <v>22.14</v>
      </c>
      <c r="P4059" s="3">
        <f t="shared" si="379"/>
        <v>129.16999999999999</v>
      </c>
      <c r="Q4059" s="3" t="s">
        <v>8350</v>
      </c>
      <c r="R4059" s="3" t="s">
        <v>8351</v>
      </c>
      <c r="S4059" s="23">
        <f t="shared" si="380"/>
        <v>42310.968518518523</v>
      </c>
      <c r="T4059" s="23">
        <f t="shared" si="381"/>
        <v>42333.958333333328</v>
      </c>
      <c r="U4059" s="3">
        <f t="shared" si="382"/>
        <v>2015</v>
      </c>
      <c r="V4059" s="25">
        <f t="shared" si="383"/>
        <v>42310.968518518523</v>
      </c>
    </row>
    <row r="4060" spans="1:22" ht="48" x14ac:dyDescent="0.2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3">
        <f t="shared" si="378"/>
        <v>2.5299999999999998</v>
      </c>
      <c r="P4060" s="3">
        <f t="shared" si="379"/>
        <v>23.75</v>
      </c>
      <c r="Q4060" s="3" t="s">
        <v>8350</v>
      </c>
      <c r="R4060" s="3" t="s">
        <v>8351</v>
      </c>
      <c r="S4060" s="23">
        <f t="shared" si="380"/>
        <v>42446.060694444444</v>
      </c>
      <c r="T4060" s="23">
        <f t="shared" si="381"/>
        <v>42461.165972222225</v>
      </c>
      <c r="U4060" s="3">
        <f t="shared" si="382"/>
        <v>2016</v>
      </c>
      <c r="V4060" s="25">
        <f t="shared" si="383"/>
        <v>42446.060694444444</v>
      </c>
    </row>
    <row r="4061" spans="1:22" ht="48" x14ac:dyDescent="0.2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3">
        <f t="shared" si="378"/>
        <v>2.5</v>
      </c>
      <c r="P4061" s="3">
        <f t="shared" si="379"/>
        <v>35.71</v>
      </c>
      <c r="Q4061" s="3" t="s">
        <v>8350</v>
      </c>
      <c r="R4061" s="3" t="s">
        <v>8351</v>
      </c>
      <c r="S4061" s="23">
        <f t="shared" si="380"/>
        <v>41866.640648148146</v>
      </c>
      <c r="T4061" s="23">
        <f t="shared" si="381"/>
        <v>41898.125</v>
      </c>
      <c r="U4061" s="3">
        <f t="shared" si="382"/>
        <v>2014</v>
      </c>
      <c r="V4061" s="25">
        <f t="shared" si="383"/>
        <v>41866.640648148146</v>
      </c>
    </row>
    <row r="4062" spans="1:22" ht="64" x14ac:dyDescent="0.2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3">
        <f t="shared" si="378"/>
        <v>2.85</v>
      </c>
      <c r="P4062" s="3">
        <f t="shared" si="379"/>
        <v>57</v>
      </c>
      <c r="Q4062" s="3" t="s">
        <v>8350</v>
      </c>
      <c r="R4062" s="3" t="s">
        <v>8351</v>
      </c>
      <c r="S4062" s="23">
        <f t="shared" si="380"/>
        <v>41779.695092592592</v>
      </c>
      <c r="T4062" s="23">
        <f t="shared" si="381"/>
        <v>41813.666666666664</v>
      </c>
      <c r="U4062" s="3">
        <f t="shared" si="382"/>
        <v>2014</v>
      </c>
      <c r="V4062" s="25">
        <f t="shared" si="383"/>
        <v>41779.695092592592</v>
      </c>
    </row>
    <row r="4063" spans="1:22" ht="48" x14ac:dyDescent="0.2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3">
        <f t="shared" si="378"/>
        <v>0</v>
      </c>
      <c r="P4063" s="3" t="e">
        <f t="shared" si="379"/>
        <v>#DIV/0!</v>
      </c>
      <c r="Q4063" s="3" t="s">
        <v>8350</v>
      </c>
      <c r="R4063" s="3" t="s">
        <v>8351</v>
      </c>
      <c r="S4063" s="23">
        <f t="shared" si="380"/>
        <v>42421.141469907408</v>
      </c>
      <c r="T4063" s="23">
        <f t="shared" si="381"/>
        <v>42481.099803240737</v>
      </c>
      <c r="U4063" s="3">
        <f t="shared" si="382"/>
        <v>2016</v>
      </c>
      <c r="V4063" s="25">
        <f t="shared" si="383"/>
        <v>42421.141469907408</v>
      </c>
    </row>
    <row r="4064" spans="1:22" ht="48" x14ac:dyDescent="0.2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3">
        <f t="shared" si="378"/>
        <v>2.4500000000000002</v>
      </c>
      <c r="P4064" s="3">
        <f t="shared" si="379"/>
        <v>163.33000000000001</v>
      </c>
      <c r="Q4064" s="3" t="s">
        <v>8350</v>
      </c>
      <c r="R4064" s="3" t="s">
        <v>8351</v>
      </c>
      <c r="S4064" s="23">
        <f t="shared" si="380"/>
        <v>42523.739212962959</v>
      </c>
      <c r="T4064" s="23">
        <f t="shared" si="381"/>
        <v>42553.739212962959</v>
      </c>
      <c r="U4064" s="3">
        <f t="shared" si="382"/>
        <v>2016</v>
      </c>
      <c r="V4064" s="25">
        <f t="shared" si="383"/>
        <v>42523.739212962959</v>
      </c>
    </row>
    <row r="4065" spans="1:22" ht="48" x14ac:dyDescent="0.2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3">
        <f t="shared" si="378"/>
        <v>1.42</v>
      </c>
      <c r="P4065" s="3">
        <f t="shared" si="379"/>
        <v>15</v>
      </c>
      <c r="Q4065" s="3" t="s">
        <v>8350</v>
      </c>
      <c r="R4065" s="3" t="s">
        <v>8351</v>
      </c>
      <c r="S4065" s="23">
        <f t="shared" si="380"/>
        <v>41787.681527777779</v>
      </c>
      <c r="T4065" s="23">
        <f t="shared" si="381"/>
        <v>41817.681527777779</v>
      </c>
      <c r="U4065" s="3">
        <f t="shared" si="382"/>
        <v>2014</v>
      </c>
      <c r="V4065" s="25">
        <f t="shared" si="383"/>
        <v>41787.681527777779</v>
      </c>
    </row>
    <row r="4066" spans="1:22" ht="48" x14ac:dyDescent="0.2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3">
        <f t="shared" si="378"/>
        <v>19.25</v>
      </c>
      <c r="P4066" s="3">
        <f t="shared" si="379"/>
        <v>64.17</v>
      </c>
      <c r="Q4066" s="3" t="s">
        <v>8350</v>
      </c>
      <c r="R4066" s="3" t="s">
        <v>8351</v>
      </c>
      <c r="S4066" s="23">
        <f t="shared" si="380"/>
        <v>42093.588263888887</v>
      </c>
      <c r="T4066" s="23">
        <f t="shared" si="381"/>
        <v>42123.588263888887</v>
      </c>
      <c r="U4066" s="3">
        <f t="shared" si="382"/>
        <v>2015</v>
      </c>
      <c r="V4066" s="25">
        <f t="shared" si="383"/>
        <v>42093.588263888887</v>
      </c>
    </row>
    <row r="4067" spans="1:22" ht="32" x14ac:dyDescent="0.2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3">
        <f t="shared" si="378"/>
        <v>0.68</v>
      </c>
      <c r="P4067" s="3">
        <f t="shared" si="379"/>
        <v>6.75</v>
      </c>
      <c r="Q4067" s="3" t="s">
        <v>8350</v>
      </c>
      <c r="R4067" s="3" t="s">
        <v>8351</v>
      </c>
      <c r="S4067" s="23">
        <f t="shared" si="380"/>
        <v>41833.951516203706</v>
      </c>
      <c r="T4067" s="23">
        <f t="shared" si="381"/>
        <v>41863.951516203706</v>
      </c>
      <c r="U4067" s="3">
        <f t="shared" si="382"/>
        <v>2014</v>
      </c>
      <c r="V4067" s="25">
        <f t="shared" si="383"/>
        <v>41833.951516203706</v>
      </c>
    </row>
    <row r="4068" spans="1:22" ht="64" x14ac:dyDescent="0.2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3">
        <f t="shared" si="378"/>
        <v>0.17</v>
      </c>
      <c r="P4068" s="3">
        <f t="shared" si="379"/>
        <v>25</v>
      </c>
      <c r="Q4068" s="3" t="s">
        <v>8350</v>
      </c>
      <c r="R4068" s="3" t="s">
        <v>8351</v>
      </c>
      <c r="S4068" s="23">
        <f t="shared" si="380"/>
        <v>42479.039212962962</v>
      </c>
      <c r="T4068" s="23">
        <f t="shared" si="381"/>
        <v>42509.039212962962</v>
      </c>
      <c r="U4068" s="3">
        <f t="shared" si="382"/>
        <v>2016</v>
      </c>
      <c r="V4068" s="25">
        <f t="shared" si="383"/>
        <v>42479.039212962962</v>
      </c>
    </row>
    <row r="4069" spans="1:22" ht="48" x14ac:dyDescent="0.2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3">
        <f t="shared" si="378"/>
        <v>60.9</v>
      </c>
      <c r="P4069" s="3">
        <f t="shared" si="379"/>
        <v>179.12</v>
      </c>
      <c r="Q4069" s="3" t="s">
        <v>8350</v>
      </c>
      <c r="R4069" s="3" t="s">
        <v>8351</v>
      </c>
      <c r="S4069" s="23">
        <f t="shared" si="380"/>
        <v>42235.117476851854</v>
      </c>
      <c r="T4069" s="23">
        <f t="shared" si="381"/>
        <v>42275.117476851854</v>
      </c>
      <c r="U4069" s="3">
        <f t="shared" si="382"/>
        <v>2015</v>
      </c>
      <c r="V4069" s="25">
        <f t="shared" si="383"/>
        <v>42235.117476851854</v>
      </c>
    </row>
    <row r="4070" spans="1:22" ht="48" x14ac:dyDescent="0.2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3">
        <f t="shared" si="378"/>
        <v>1</v>
      </c>
      <c r="P4070" s="3">
        <f t="shared" si="379"/>
        <v>34.950000000000003</v>
      </c>
      <c r="Q4070" s="3" t="s">
        <v>8350</v>
      </c>
      <c r="R4070" s="3" t="s">
        <v>8351</v>
      </c>
      <c r="S4070" s="23">
        <f t="shared" si="380"/>
        <v>42718.963599537034</v>
      </c>
      <c r="T4070" s="23">
        <f t="shared" si="381"/>
        <v>42748.961805555555</v>
      </c>
      <c r="U4070" s="3">
        <f t="shared" si="382"/>
        <v>2016</v>
      </c>
      <c r="V4070" s="25">
        <f t="shared" si="383"/>
        <v>42718.963599537034</v>
      </c>
    </row>
    <row r="4071" spans="1:22" ht="48" x14ac:dyDescent="0.2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3">
        <f t="shared" si="378"/>
        <v>34.4</v>
      </c>
      <c r="P4071" s="3">
        <f t="shared" si="379"/>
        <v>33.08</v>
      </c>
      <c r="Q4071" s="3" t="s">
        <v>8350</v>
      </c>
      <c r="R4071" s="3" t="s">
        <v>8351</v>
      </c>
      <c r="S4071" s="23">
        <f t="shared" si="380"/>
        <v>42022.661527777775</v>
      </c>
      <c r="T4071" s="23">
        <f t="shared" si="381"/>
        <v>42063.5</v>
      </c>
      <c r="U4071" s="3">
        <f t="shared" si="382"/>
        <v>2015</v>
      </c>
      <c r="V4071" s="25">
        <f t="shared" si="383"/>
        <v>42022.661527777775</v>
      </c>
    </row>
    <row r="4072" spans="1:22" ht="48" x14ac:dyDescent="0.2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3">
        <f t="shared" si="378"/>
        <v>16.5</v>
      </c>
      <c r="P4072" s="3">
        <f t="shared" si="379"/>
        <v>27.5</v>
      </c>
      <c r="Q4072" s="3" t="s">
        <v>8350</v>
      </c>
      <c r="R4072" s="3" t="s">
        <v>8351</v>
      </c>
      <c r="S4072" s="23">
        <f t="shared" si="380"/>
        <v>42031.666898148149</v>
      </c>
      <c r="T4072" s="23">
        <f t="shared" si="381"/>
        <v>42064.125</v>
      </c>
      <c r="U4072" s="3">
        <f t="shared" si="382"/>
        <v>2015</v>
      </c>
      <c r="V4072" s="25">
        <f t="shared" si="383"/>
        <v>42031.666898148149</v>
      </c>
    </row>
    <row r="4073" spans="1:22" ht="64" x14ac:dyDescent="0.2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3">
        <f t="shared" si="378"/>
        <v>0</v>
      </c>
      <c r="P4073" s="3" t="e">
        <f t="shared" si="379"/>
        <v>#DIV/0!</v>
      </c>
      <c r="Q4073" s="3" t="s">
        <v>8350</v>
      </c>
      <c r="R4073" s="3" t="s">
        <v>8351</v>
      </c>
      <c r="S4073" s="23">
        <f t="shared" si="380"/>
        <v>42700.804756944446</v>
      </c>
      <c r="T4073" s="23">
        <f t="shared" si="381"/>
        <v>42730.804756944446</v>
      </c>
      <c r="U4073" s="3">
        <f t="shared" si="382"/>
        <v>2016</v>
      </c>
      <c r="V4073" s="25">
        <f t="shared" si="383"/>
        <v>42700.804756944446</v>
      </c>
    </row>
    <row r="4074" spans="1:22" ht="64" x14ac:dyDescent="0.2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3">
        <f t="shared" si="378"/>
        <v>0.4</v>
      </c>
      <c r="P4074" s="3">
        <f t="shared" si="379"/>
        <v>2</v>
      </c>
      <c r="Q4074" s="3" t="s">
        <v>8350</v>
      </c>
      <c r="R4074" s="3" t="s">
        <v>8351</v>
      </c>
      <c r="S4074" s="23">
        <f t="shared" si="380"/>
        <v>41812.77443287037</v>
      </c>
      <c r="T4074" s="23">
        <f t="shared" si="381"/>
        <v>41872.77443287037</v>
      </c>
      <c r="U4074" s="3">
        <f t="shared" si="382"/>
        <v>2014</v>
      </c>
      <c r="V4074" s="25">
        <f t="shared" si="383"/>
        <v>41812.77443287037</v>
      </c>
    </row>
    <row r="4075" spans="1:22" ht="48" x14ac:dyDescent="0.2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3">
        <f t="shared" si="378"/>
        <v>1.06</v>
      </c>
      <c r="P4075" s="3">
        <f t="shared" si="379"/>
        <v>18.5</v>
      </c>
      <c r="Q4075" s="3" t="s">
        <v>8350</v>
      </c>
      <c r="R4075" s="3" t="s">
        <v>8351</v>
      </c>
      <c r="S4075" s="23">
        <f t="shared" si="380"/>
        <v>42078.34520833334</v>
      </c>
      <c r="T4075" s="23">
        <f t="shared" si="381"/>
        <v>42133.166666666672</v>
      </c>
      <c r="U4075" s="3">
        <f t="shared" si="382"/>
        <v>2015</v>
      </c>
      <c r="V4075" s="25">
        <f t="shared" si="383"/>
        <v>42078.34520833334</v>
      </c>
    </row>
    <row r="4076" spans="1:22" ht="48" x14ac:dyDescent="0.2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3">
        <f t="shared" si="378"/>
        <v>26.73</v>
      </c>
      <c r="P4076" s="3">
        <f t="shared" si="379"/>
        <v>35</v>
      </c>
      <c r="Q4076" s="3" t="s">
        <v>8350</v>
      </c>
      <c r="R4076" s="3" t="s">
        <v>8351</v>
      </c>
      <c r="S4076" s="23">
        <f t="shared" si="380"/>
        <v>42283.552951388891</v>
      </c>
      <c r="T4076" s="23">
        <f t="shared" si="381"/>
        <v>42313.594618055555</v>
      </c>
      <c r="U4076" s="3">
        <f t="shared" si="382"/>
        <v>2015</v>
      </c>
      <c r="V4076" s="25">
        <f t="shared" si="383"/>
        <v>42283.552951388891</v>
      </c>
    </row>
    <row r="4077" spans="1:22" ht="48" x14ac:dyDescent="0.2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3">
        <f t="shared" si="378"/>
        <v>28.8</v>
      </c>
      <c r="P4077" s="3">
        <f t="shared" si="379"/>
        <v>44.31</v>
      </c>
      <c r="Q4077" s="3" t="s">
        <v>8350</v>
      </c>
      <c r="R4077" s="3" t="s">
        <v>8351</v>
      </c>
      <c r="S4077" s="23">
        <f t="shared" si="380"/>
        <v>41779.045937499999</v>
      </c>
      <c r="T4077" s="23">
        <f t="shared" si="381"/>
        <v>41820.727777777778</v>
      </c>
      <c r="U4077" s="3">
        <f t="shared" si="382"/>
        <v>2014</v>
      </c>
      <c r="V4077" s="25">
        <f t="shared" si="383"/>
        <v>41779.045937499999</v>
      </c>
    </row>
    <row r="4078" spans="1:22" ht="48" x14ac:dyDescent="0.2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3">
        <f t="shared" si="378"/>
        <v>0</v>
      </c>
      <c r="P4078" s="3" t="e">
        <f t="shared" si="379"/>
        <v>#DIV/0!</v>
      </c>
      <c r="Q4078" s="3" t="s">
        <v>8350</v>
      </c>
      <c r="R4078" s="3" t="s">
        <v>8351</v>
      </c>
      <c r="S4078" s="23">
        <f t="shared" si="380"/>
        <v>41905.795706018522</v>
      </c>
      <c r="T4078" s="23">
        <f t="shared" si="381"/>
        <v>41933.82708333333</v>
      </c>
      <c r="U4078" s="3">
        <f t="shared" si="382"/>
        <v>2014</v>
      </c>
      <c r="V4078" s="25">
        <f t="shared" si="383"/>
        <v>41905.795706018522</v>
      </c>
    </row>
    <row r="4079" spans="1:22" ht="48" x14ac:dyDescent="0.2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3">
        <f t="shared" si="378"/>
        <v>8.9</v>
      </c>
      <c r="P4079" s="3">
        <f t="shared" si="379"/>
        <v>222.5</v>
      </c>
      <c r="Q4079" s="3" t="s">
        <v>8350</v>
      </c>
      <c r="R4079" s="3" t="s">
        <v>8351</v>
      </c>
      <c r="S4079" s="23">
        <f t="shared" si="380"/>
        <v>42695.7105787037</v>
      </c>
      <c r="T4079" s="23">
        <f t="shared" si="381"/>
        <v>42725.7105787037</v>
      </c>
      <c r="U4079" s="3">
        <f t="shared" si="382"/>
        <v>2016</v>
      </c>
      <c r="V4079" s="25">
        <f t="shared" si="383"/>
        <v>42695.7105787037</v>
      </c>
    </row>
    <row r="4080" spans="1:22" ht="48" x14ac:dyDescent="0.2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3">
        <f t="shared" si="378"/>
        <v>0</v>
      </c>
      <c r="P4080" s="3" t="e">
        <f t="shared" si="379"/>
        <v>#DIV/0!</v>
      </c>
      <c r="Q4080" s="3" t="s">
        <v>8350</v>
      </c>
      <c r="R4080" s="3" t="s">
        <v>8351</v>
      </c>
      <c r="S4080" s="23">
        <f t="shared" si="380"/>
        <v>42732.787523148145</v>
      </c>
      <c r="T4080" s="23">
        <f t="shared" si="381"/>
        <v>42762.787523148145</v>
      </c>
      <c r="U4080" s="3">
        <f t="shared" si="382"/>
        <v>2016</v>
      </c>
      <c r="V4080" s="25">
        <f t="shared" si="383"/>
        <v>42732.787523148145</v>
      </c>
    </row>
    <row r="4081" spans="1:22" ht="48" x14ac:dyDescent="0.2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3">
        <f t="shared" si="378"/>
        <v>0.17</v>
      </c>
      <c r="P4081" s="3">
        <f t="shared" si="379"/>
        <v>5</v>
      </c>
      <c r="Q4081" s="3" t="s">
        <v>8350</v>
      </c>
      <c r="R4081" s="3" t="s">
        <v>8351</v>
      </c>
      <c r="S4081" s="23">
        <f t="shared" si="380"/>
        <v>42510.938900462963</v>
      </c>
      <c r="T4081" s="23">
        <f t="shared" si="381"/>
        <v>42540.938900462963</v>
      </c>
      <c r="U4081" s="3">
        <f t="shared" si="382"/>
        <v>2016</v>
      </c>
      <c r="V4081" s="25">
        <f t="shared" si="383"/>
        <v>42510.938900462963</v>
      </c>
    </row>
    <row r="4082" spans="1:22" ht="48" x14ac:dyDescent="0.2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3">
        <f t="shared" si="378"/>
        <v>0</v>
      </c>
      <c r="P4082" s="3" t="e">
        <f t="shared" si="379"/>
        <v>#DIV/0!</v>
      </c>
      <c r="Q4082" s="3" t="s">
        <v>8350</v>
      </c>
      <c r="R4082" s="3" t="s">
        <v>8351</v>
      </c>
      <c r="S4082" s="23">
        <f t="shared" si="380"/>
        <v>42511.698101851856</v>
      </c>
      <c r="T4082" s="23">
        <f t="shared" si="381"/>
        <v>42535.787500000006</v>
      </c>
      <c r="U4082" s="3">
        <f t="shared" si="382"/>
        <v>2016</v>
      </c>
      <c r="V4082" s="25">
        <f t="shared" si="383"/>
        <v>42511.698101851856</v>
      </c>
    </row>
    <row r="4083" spans="1:22" ht="48" x14ac:dyDescent="0.2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3">
        <f t="shared" si="378"/>
        <v>15.74</v>
      </c>
      <c r="P4083" s="3">
        <f t="shared" si="379"/>
        <v>29.17</v>
      </c>
      <c r="Q4083" s="3" t="s">
        <v>8350</v>
      </c>
      <c r="R4083" s="3" t="s">
        <v>8351</v>
      </c>
      <c r="S4083" s="23">
        <f t="shared" si="380"/>
        <v>42041.581307870365</v>
      </c>
      <c r="T4083" s="23">
        <f t="shared" si="381"/>
        <v>42071.539641203708</v>
      </c>
      <c r="U4083" s="3">
        <f t="shared" si="382"/>
        <v>2015</v>
      </c>
      <c r="V4083" s="25">
        <f t="shared" si="383"/>
        <v>42041.581307870365</v>
      </c>
    </row>
    <row r="4084" spans="1:22" ht="48" x14ac:dyDescent="0.2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3">
        <f t="shared" si="378"/>
        <v>2</v>
      </c>
      <c r="P4084" s="3">
        <f t="shared" si="379"/>
        <v>1.5</v>
      </c>
      <c r="Q4084" s="3" t="s">
        <v>8350</v>
      </c>
      <c r="R4084" s="3" t="s">
        <v>8351</v>
      </c>
      <c r="S4084" s="23">
        <f t="shared" si="380"/>
        <v>42307.189270833333</v>
      </c>
      <c r="T4084" s="23">
        <f t="shared" si="381"/>
        <v>42322.958333333328</v>
      </c>
      <c r="U4084" s="3">
        <f t="shared" si="382"/>
        <v>2015</v>
      </c>
      <c r="V4084" s="25">
        <f t="shared" si="383"/>
        <v>42307.189270833333</v>
      </c>
    </row>
    <row r="4085" spans="1:22" ht="48" x14ac:dyDescent="0.2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3">
        <f t="shared" si="378"/>
        <v>21.69</v>
      </c>
      <c r="P4085" s="3">
        <f t="shared" si="379"/>
        <v>126.5</v>
      </c>
      <c r="Q4085" s="3" t="s">
        <v>8350</v>
      </c>
      <c r="R4085" s="3" t="s">
        <v>8351</v>
      </c>
      <c r="S4085" s="23">
        <f t="shared" si="380"/>
        <v>42353.761759259258</v>
      </c>
      <c r="T4085" s="23">
        <f t="shared" si="381"/>
        <v>42383.761759259258</v>
      </c>
      <c r="U4085" s="3">
        <f t="shared" si="382"/>
        <v>2015</v>
      </c>
      <c r="V4085" s="25">
        <f t="shared" si="383"/>
        <v>42353.761759259258</v>
      </c>
    </row>
    <row r="4086" spans="1:22" ht="64" x14ac:dyDescent="0.2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3">
        <f t="shared" si="378"/>
        <v>0.33</v>
      </c>
      <c r="P4086" s="3">
        <f t="shared" si="379"/>
        <v>10</v>
      </c>
      <c r="Q4086" s="3" t="s">
        <v>8350</v>
      </c>
      <c r="R4086" s="3" t="s">
        <v>8351</v>
      </c>
      <c r="S4086" s="23">
        <f t="shared" si="380"/>
        <v>42622.436412037037</v>
      </c>
      <c r="T4086" s="23">
        <f t="shared" si="381"/>
        <v>42652.436412037037</v>
      </c>
      <c r="U4086" s="3">
        <f t="shared" si="382"/>
        <v>2016</v>
      </c>
      <c r="V4086" s="25">
        <f t="shared" si="383"/>
        <v>42622.436412037037</v>
      </c>
    </row>
    <row r="4087" spans="1:22" ht="48" x14ac:dyDescent="0.2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3">
        <f t="shared" si="378"/>
        <v>0.28999999999999998</v>
      </c>
      <c r="P4087" s="3">
        <f t="shared" si="379"/>
        <v>10</v>
      </c>
      <c r="Q4087" s="3" t="s">
        <v>8350</v>
      </c>
      <c r="R4087" s="3" t="s">
        <v>8351</v>
      </c>
      <c r="S4087" s="23">
        <f t="shared" si="380"/>
        <v>42058.603877314818</v>
      </c>
      <c r="T4087" s="23">
        <f t="shared" si="381"/>
        <v>42087.165972222225</v>
      </c>
      <c r="U4087" s="3">
        <f t="shared" si="382"/>
        <v>2015</v>
      </c>
      <c r="V4087" s="25">
        <f t="shared" si="383"/>
        <v>42058.603877314818</v>
      </c>
    </row>
    <row r="4088" spans="1:22" ht="48" x14ac:dyDescent="0.2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3">
        <f t="shared" si="378"/>
        <v>4.7</v>
      </c>
      <c r="P4088" s="3">
        <f t="shared" si="379"/>
        <v>9.4</v>
      </c>
      <c r="Q4088" s="3" t="s">
        <v>8350</v>
      </c>
      <c r="R4088" s="3" t="s">
        <v>8351</v>
      </c>
      <c r="S4088" s="23">
        <f t="shared" si="380"/>
        <v>42304.940960648149</v>
      </c>
      <c r="T4088" s="23">
        <f t="shared" si="381"/>
        <v>42329.166666666672</v>
      </c>
      <c r="U4088" s="3">
        <f t="shared" si="382"/>
        <v>2015</v>
      </c>
      <c r="V4088" s="25">
        <f t="shared" si="383"/>
        <v>42304.940960648149</v>
      </c>
    </row>
    <row r="4089" spans="1:22" ht="18" x14ac:dyDescent="0.2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3">
        <f t="shared" si="378"/>
        <v>0</v>
      </c>
      <c r="P4089" s="3" t="e">
        <f t="shared" si="379"/>
        <v>#DIV/0!</v>
      </c>
      <c r="Q4089" s="3" t="s">
        <v>8350</v>
      </c>
      <c r="R4089" s="3" t="s">
        <v>8351</v>
      </c>
      <c r="S4089" s="23">
        <f t="shared" si="380"/>
        <v>42538.742893518516</v>
      </c>
      <c r="T4089" s="23">
        <f t="shared" si="381"/>
        <v>42568.742893518516</v>
      </c>
      <c r="U4089" s="3">
        <f t="shared" si="382"/>
        <v>2016</v>
      </c>
      <c r="V4089" s="25">
        <f t="shared" si="383"/>
        <v>42538.742893518516</v>
      </c>
    </row>
    <row r="4090" spans="1:22" ht="48" x14ac:dyDescent="0.2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3">
        <f t="shared" si="378"/>
        <v>10.8</v>
      </c>
      <c r="P4090" s="3">
        <f t="shared" si="379"/>
        <v>72</v>
      </c>
      <c r="Q4090" s="3" t="s">
        <v>8350</v>
      </c>
      <c r="R4090" s="3" t="s">
        <v>8351</v>
      </c>
      <c r="S4090" s="23">
        <f t="shared" si="380"/>
        <v>41990.612546296295</v>
      </c>
      <c r="T4090" s="23">
        <f t="shared" si="381"/>
        <v>42020.434722222228</v>
      </c>
      <c r="U4090" s="3">
        <f t="shared" si="382"/>
        <v>2014</v>
      </c>
      <c r="V4090" s="25">
        <f t="shared" si="383"/>
        <v>41990.612546296295</v>
      </c>
    </row>
    <row r="4091" spans="1:22" ht="64" x14ac:dyDescent="0.2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3">
        <f t="shared" si="378"/>
        <v>4.8</v>
      </c>
      <c r="P4091" s="3">
        <f t="shared" si="379"/>
        <v>30</v>
      </c>
      <c r="Q4091" s="3" t="s">
        <v>8350</v>
      </c>
      <c r="R4091" s="3" t="s">
        <v>8351</v>
      </c>
      <c r="S4091" s="23">
        <f t="shared" si="380"/>
        <v>42122.732499999998</v>
      </c>
      <c r="T4091" s="23">
        <f t="shared" si="381"/>
        <v>42155.732638888891</v>
      </c>
      <c r="U4091" s="3">
        <f t="shared" si="382"/>
        <v>2015</v>
      </c>
      <c r="V4091" s="25">
        <f t="shared" si="383"/>
        <v>42122.732499999998</v>
      </c>
    </row>
    <row r="4092" spans="1:22" ht="48" x14ac:dyDescent="0.2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3">
        <f t="shared" si="378"/>
        <v>3.2</v>
      </c>
      <c r="P4092" s="3">
        <f t="shared" si="379"/>
        <v>10.67</v>
      </c>
      <c r="Q4092" s="3" t="s">
        <v>8350</v>
      </c>
      <c r="R4092" s="3" t="s">
        <v>8351</v>
      </c>
      <c r="S4092" s="23">
        <f t="shared" si="380"/>
        <v>42209.67288194444</v>
      </c>
      <c r="T4092" s="23">
        <f t="shared" si="381"/>
        <v>42223.625</v>
      </c>
      <c r="U4092" s="3">
        <f t="shared" si="382"/>
        <v>2015</v>
      </c>
      <c r="V4092" s="25">
        <f t="shared" si="383"/>
        <v>42209.67288194444</v>
      </c>
    </row>
    <row r="4093" spans="1:22" ht="48" x14ac:dyDescent="0.2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3">
        <f t="shared" si="378"/>
        <v>12.75</v>
      </c>
      <c r="P4093" s="3">
        <f t="shared" si="379"/>
        <v>25.5</v>
      </c>
      <c r="Q4093" s="3" t="s">
        <v>8350</v>
      </c>
      <c r="R4093" s="3" t="s">
        <v>8351</v>
      </c>
      <c r="S4093" s="23">
        <f t="shared" si="380"/>
        <v>41990.506377314814</v>
      </c>
      <c r="T4093" s="23">
        <f t="shared" si="381"/>
        <v>42020.506377314814</v>
      </c>
      <c r="U4093" s="3">
        <f t="shared" si="382"/>
        <v>2014</v>
      </c>
      <c r="V4093" s="25">
        <f t="shared" si="383"/>
        <v>41990.506377314814</v>
      </c>
    </row>
    <row r="4094" spans="1:22" ht="48" x14ac:dyDescent="0.2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3">
        <f t="shared" si="378"/>
        <v>0.02</v>
      </c>
      <c r="P4094" s="3">
        <f t="shared" si="379"/>
        <v>20</v>
      </c>
      <c r="Q4094" s="3" t="s">
        <v>8350</v>
      </c>
      <c r="R4094" s="3" t="s">
        <v>8351</v>
      </c>
      <c r="S4094" s="23">
        <f t="shared" si="380"/>
        <v>42039.194988425923</v>
      </c>
      <c r="T4094" s="23">
        <f t="shared" si="381"/>
        <v>42099.153321759266</v>
      </c>
      <c r="U4094" s="3">
        <f t="shared" si="382"/>
        <v>2015</v>
      </c>
      <c r="V4094" s="25">
        <f t="shared" si="383"/>
        <v>42039.194988425923</v>
      </c>
    </row>
    <row r="4095" spans="1:22" ht="48" x14ac:dyDescent="0.2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3">
        <f t="shared" si="378"/>
        <v>2.4</v>
      </c>
      <c r="P4095" s="3">
        <f t="shared" si="379"/>
        <v>15</v>
      </c>
      <c r="Q4095" s="3" t="s">
        <v>8350</v>
      </c>
      <c r="R4095" s="3" t="s">
        <v>8351</v>
      </c>
      <c r="S4095" s="23">
        <f t="shared" si="380"/>
        <v>42178.815891203703</v>
      </c>
      <c r="T4095" s="23">
        <f t="shared" si="381"/>
        <v>42238.815891203703</v>
      </c>
      <c r="U4095" s="3">
        <f t="shared" si="382"/>
        <v>2015</v>
      </c>
      <c r="V4095" s="25">
        <f t="shared" si="383"/>
        <v>42178.815891203703</v>
      </c>
    </row>
    <row r="4096" spans="1:22" ht="48" x14ac:dyDescent="0.2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3">
        <f t="shared" si="378"/>
        <v>36.5</v>
      </c>
      <c r="P4096" s="3">
        <f t="shared" si="379"/>
        <v>91.25</v>
      </c>
      <c r="Q4096" s="3" t="s">
        <v>8350</v>
      </c>
      <c r="R4096" s="3" t="s">
        <v>8351</v>
      </c>
      <c r="S4096" s="23">
        <f t="shared" si="380"/>
        <v>41890.086805555555</v>
      </c>
      <c r="T4096" s="23">
        <f t="shared" si="381"/>
        <v>41934.207638888889</v>
      </c>
      <c r="U4096" s="3">
        <f t="shared" si="382"/>
        <v>2014</v>
      </c>
      <c r="V4096" s="25">
        <f t="shared" si="383"/>
        <v>41890.086805555555</v>
      </c>
    </row>
    <row r="4097" spans="1:22" ht="48" x14ac:dyDescent="0.2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3">
        <f t="shared" si="378"/>
        <v>2.67</v>
      </c>
      <c r="P4097" s="3">
        <f t="shared" si="379"/>
        <v>800</v>
      </c>
      <c r="Q4097" s="3" t="s">
        <v>8350</v>
      </c>
      <c r="R4097" s="3" t="s">
        <v>8351</v>
      </c>
      <c r="S4097" s="23">
        <f t="shared" si="380"/>
        <v>42693.031828703708</v>
      </c>
      <c r="T4097" s="23">
        <f t="shared" si="381"/>
        <v>42723.031828703708</v>
      </c>
      <c r="U4097" s="3">
        <f t="shared" si="382"/>
        <v>2016</v>
      </c>
      <c r="V4097" s="25">
        <f t="shared" si="383"/>
        <v>42693.031828703708</v>
      </c>
    </row>
    <row r="4098" spans="1:22" ht="48" x14ac:dyDescent="0.2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3">
        <f t="shared" si="378"/>
        <v>11.43</v>
      </c>
      <c r="P4098" s="3">
        <f t="shared" si="379"/>
        <v>80</v>
      </c>
      <c r="Q4098" s="3" t="s">
        <v>8350</v>
      </c>
      <c r="R4098" s="3" t="s">
        <v>8351</v>
      </c>
      <c r="S4098" s="23">
        <f t="shared" si="380"/>
        <v>42750.530312499999</v>
      </c>
      <c r="T4098" s="23">
        <f t="shared" si="381"/>
        <v>42794.368749999994</v>
      </c>
      <c r="U4098" s="3">
        <f t="shared" si="382"/>
        <v>2017</v>
      </c>
      <c r="V4098" s="25">
        <f t="shared" si="383"/>
        <v>42750.530312499999</v>
      </c>
    </row>
    <row r="4099" spans="1:22" ht="48" x14ac:dyDescent="0.2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3">
        <f t="shared" ref="O4099:O4115" si="384">ROUND((E4099/D4099)*100,2)</f>
        <v>0</v>
      </c>
      <c r="P4099" s="3" t="e">
        <f t="shared" ref="P4099:P4115" si="385">ROUND(E4099/L4099,2)</f>
        <v>#DIV/0!</v>
      </c>
      <c r="Q4099" s="3" t="s">
        <v>8350</v>
      </c>
      <c r="R4099" s="3" t="s">
        <v>8351</v>
      </c>
      <c r="S4099" s="23">
        <f t="shared" ref="S4099:S4116" si="386">(((J4099/60)/60)/24)+DATE(1970,1,1)</f>
        <v>42344.824502314819</v>
      </c>
      <c r="T4099" s="23">
        <f t="shared" ref="T4099:T4116" si="387">(((I4099/60)/60)/24)+DATE(1970,1,1)</f>
        <v>42400.996527777781</v>
      </c>
      <c r="U4099" s="3">
        <f t="shared" ref="U4099:U4116" si="388">YEAR(S4099)</f>
        <v>2015</v>
      </c>
      <c r="V4099" s="25">
        <f t="shared" ref="V4099:V4116" si="389">S4099</f>
        <v>42344.824502314819</v>
      </c>
    </row>
    <row r="4100" spans="1:22" ht="48" x14ac:dyDescent="0.2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3">
        <f t="shared" si="384"/>
        <v>0</v>
      </c>
      <c r="P4100" s="3" t="e">
        <f t="shared" si="385"/>
        <v>#DIV/0!</v>
      </c>
      <c r="Q4100" s="3" t="s">
        <v>8350</v>
      </c>
      <c r="R4100" s="3" t="s">
        <v>8351</v>
      </c>
      <c r="S4100" s="23">
        <f t="shared" si="386"/>
        <v>42495.722187499996</v>
      </c>
      <c r="T4100" s="23">
        <f t="shared" si="387"/>
        <v>42525.722187499996</v>
      </c>
      <c r="U4100" s="3">
        <f t="shared" si="388"/>
        <v>2016</v>
      </c>
      <c r="V4100" s="25">
        <f t="shared" si="389"/>
        <v>42495.722187499996</v>
      </c>
    </row>
    <row r="4101" spans="1:22" ht="64" x14ac:dyDescent="0.2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3">
        <f t="shared" si="384"/>
        <v>1.1100000000000001</v>
      </c>
      <c r="P4101" s="3">
        <f t="shared" si="385"/>
        <v>50</v>
      </c>
      <c r="Q4101" s="3" t="s">
        <v>8350</v>
      </c>
      <c r="R4101" s="3" t="s">
        <v>8351</v>
      </c>
      <c r="S4101" s="23">
        <f t="shared" si="386"/>
        <v>42570.850381944445</v>
      </c>
      <c r="T4101" s="23">
        <f t="shared" si="387"/>
        <v>42615.850381944445</v>
      </c>
      <c r="U4101" s="3">
        <f t="shared" si="388"/>
        <v>2016</v>
      </c>
      <c r="V4101" s="25">
        <f t="shared" si="389"/>
        <v>42570.850381944445</v>
      </c>
    </row>
    <row r="4102" spans="1:22" ht="48" x14ac:dyDescent="0.2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3">
        <f t="shared" si="384"/>
        <v>0</v>
      </c>
      <c r="P4102" s="3" t="e">
        <f t="shared" si="385"/>
        <v>#DIV/0!</v>
      </c>
      <c r="Q4102" s="3" t="s">
        <v>8350</v>
      </c>
      <c r="R4102" s="3" t="s">
        <v>8351</v>
      </c>
      <c r="S4102" s="23">
        <f t="shared" si="386"/>
        <v>41927.124884259261</v>
      </c>
      <c r="T4102" s="23">
        <f t="shared" si="387"/>
        <v>41937.124884259261</v>
      </c>
      <c r="U4102" s="3">
        <f t="shared" si="388"/>
        <v>2014</v>
      </c>
      <c r="V4102" s="25">
        <f t="shared" si="389"/>
        <v>41927.124884259261</v>
      </c>
    </row>
    <row r="4103" spans="1:22" ht="48" x14ac:dyDescent="0.2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3">
        <f t="shared" si="384"/>
        <v>0</v>
      </c>
      <c r="P4103" s="3" t="e">
        <f t="shared" si="385"/>
        <v>#DIV/0!</v>
      </c>
      <c r="Q4103" s="3" t="s">
        <v>8350</v>
      </c>
      <c r="R4103" s="3" t="s">
        <v>8351</v>
      </c>
      <c r="S4103" s="23">
        <f t="shared" si="386"/>
        <v>42730.903726851851</v>
      </c>
      <c r="T4103" s="23">
        <f t="shared" si="387"/>
        <v>42760.903726851851</v>
      </c>
      <c r="U4103" s="3">
        <f t="shared" si="388"/>
        <v>2016</v>
      </c>
      <c r="V4103" s="25">
        <f t="shared" si="389"/>
        <v>42730.903726851851</v>
      </c>
    </row>
    <row r="4104" spans="1:22" ht="48" x14ac:dyDescent="0.2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3">
        <f t="shared" si="384"/>
        <v>27.4</v>
      </c>
      <c r="P4104" s="3">
        <f t="shared" si="385"/>
        <v>22.83</v>
      </c>
      <c r="Q4104" s="3" t="s">
        <v>8350</v>
      </c>
      <c r="R4104" s="3" t="s">
        <v>8351</v>
      </c>
      <c r="S4104" s="23">
        <f t="shared" si="386"/>
        <v>42475.848067129627</v>
      </c>
      <c r="T4104" s="23">
        <f t="shared" si="387"/>
        <v>42505.848067129627</v>
      </c>
      <c r="U4104" s="3">
        <f t="shared" si="388"/>
        <v>2016</v>
      </c>
      <c r="V4104" s="25">
        <f t="shared" si="389"/>
        <v>42475.848067129627</v>
      </c>
    </row>
    <row r="4105" spans="1:22" ht="48" x14ac:dyDescent="0.2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3">
        <f t="shared" si="384"/>
        <v>10</v>
      </c>
      <c r="P4105" s="3">
        <f t="shared" si="385"/>
        <v>16.670000000000002</v>
      </c>
      <c r="Q4105" s="3" t="s">
        <v>8350</v>
      </c>
      <c r="R4105" s="3" t="s">
        <v>8351</v>
      </c>
      <c r="S4105" s="23">
        <f t="shared" si="386"/>
        <v>42188.83293981482</v>
      </c>
      <c r="T4105" s="23">
        <f t="shared" si="387"/>
        <v>42242.772222222222</v>
      </c>
      <c r="U4105" s="3">
        <f t="shared" si="388"/>
        <v>2015</v>
      </c>
      <c r="V4105" s="25">
        <f t="shared" si="389"/>
        <v>42188.83293981482</v>
      </c>
    </row>
    <row r="4106" spans="1:22" ht="48" x14ac:dyDescent="0.2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3">
        <f t="shared" si="384"/>
        <v>21.37</v>
      </c>
      <c r="P4106" s="3">
        <f t="shared" si="385"/>
        <v>45.79</v>
      </c>
      <c r="Q4106" s="3" t="s">
        <v>8350</v>
      </c>
      <c r="R4106" s="3" t="s">
        <v>8351</v>
      </c>
      <c r="S4106" s="23">
        <f t="shared" si="386"/>
        <v>42640.278171296297</v>
      </c>
      <c r="T4106" s="23">
        <f t="shared" si="387"/>
        <v>42670.278171296297</v>
      </c>
      <c r="U4106" s="3">
        <f t="shared" si="388"/>
        <v>2016</v>
      </c>
      <c r="V4106" s="25">
        <f t="shared" si="389"/>
        <v>42640.278171296297</v>
      </c>
    </row>
    <row r="4107" spans="1:22" ht="64" x14ac:dyDescent="0.2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3">
        <f t="shared" si="384"/>
        <v>6.97</v>
      </c>
      <c r="P4107" s="3">
        <f t="shared" si="385"/>
        <v>383.33</v>
      </c>
      <c r="Q4107" s="3" t="s">
        <v>8350</v>
      </c>
      <c r="R4107" s="3" t="s">
        <v>8351</v>
      </c>
      <c r="S4107" s="23">
        <f t="shared" si="386"/>
        <v>42697.010520833333</v>
      </c>
      <c r="T4107" s="23">
        <f t="shared" si="387"/>
        <v>42730.010520833333</v>
      </c>
      <c r="U4107" s="3">
        <f t="shared" si="388"/>
        <v>2016</v>
      </c>
      <c r="V4107" s="25">
        <f t="shared" si="389"/>
        <v>42697.010520833333</v>
      </c>
    </row>
    <row r="4108" spans="1:22" ht="48" x14ac:dyDescent="0.2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3">
        <f t="shared" si="384"/>
        <v>70.599999999999994</v>
      </c>
      <c r="P4108" s="3">
        <f t="shared" si="385"/>
        <v>106.97</v>
      </c>
      <c r="Q4108" s="3" t="s">
        <v>8350</v>
      </c>
      <c r="R4108" s="3" t="s">
        <v>8351</v>
      </c>
      <c r="S4108" s="23">
        <f t="shared" si="386"/>
        <v>42053.049375000002</v>
      </c>
      <c r="T4108" s="23">
        <f t="shared" si="387"/>
        <v>42096.041666666672</v>
      </c>
      <c r="U4108" s="3">
        <f t="shared" si="388"/>
        <v>2015</v>
      </c>
      <c r="V4108" s="25">
        <f t="shared" si="389"/>
        <v>42053.049375000002</v>
      </c>
    </row>
    <row r="4109" spans="1:22" ht="64" x14ac:dyDescent="0.2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3">
        <f t="shared" si="384"/>
        <v>2.0499999999999998</v>
      </c>
      <c r="P4109" s="3">
        <f t="shared" si="385"/>
        <v>10.25</v>
      </c>
      <c r="Q4109" s="3" t="s">
        <v>8350</v>
      </c>
      <c r="R4109" s="3" t="s">
        <v>8351</v>
      </c>
      <c r="S4109" s="23">
        <f t="shared" si="386"/>
        <v>41883.916678240741</v>
      </c>
      <c r="T4109" s="23">
        <f t="shared" si="387"/>
        <v>41906.916678240741</v>
      </c>
      <c r="U4109" s="3">
        <f t="shared" si="388"/>
        <v>2014</v>
      </c>
      <c r="V4109" s="25">
        <f t="shared" si="389"/>
        <v>41883.916678240741</v>
      </c>
    </row>
    <row r="4110" spans="1:22" ht="48" x14ac:dyDescent="0.2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3">
        <f t="shared" si="384"/>
        <v>1.97</v>
      </c>
      <c r="P4110" s="3">
        <f t="shared" si="385"/>
        <v>59</v>
      </c>
      <c r="Q4110" s="3" t="s">
        <v>8350</v>
      </c>
      <c r="R4110" s="3" t="s">
        <v>8351</v>
      </c>
      <c r="S4110" s="23">
        <f t="shared" si="386"/>
        <v>42767.031678240746</v>
      </c>
      <c r="T4110" s="23">
        <f t="shared" si="387"/>
        <v>42797.208333333328</v>
      </c>
      <c r="U4110" s="3">
        <f t="shared" si="388"/>
        <v>2017</v>
      </c>
      <c r="V4110" s="25">
        <f t="shared" si="389"/>
        <v>42767.031678240746</v>
      </c>
    </row>
    <row r="4111" spans="1:22" ht="48" x14ac:dyDescent="0.2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3">
        <f t="shared" si="384"/>
        <v>0</v>
      </c>
      <c r="P4111" s="3" t="e">
        <f t="shared" si="385"/>
        <v>#DIV/0!</v>
      </c>
      <c r="Q4111" s="3" t="s">
        <v>8350</v>
      </c>
      <c r="R4111" s="3" t="s">
        <v>8351</v>
      </c>
      <c r="S4111" s="23">
        <f t="shared" si="386"/>
        <v>42307.539398148147</v>
      </c>
      <c r="T4111" s="23">
        <f t="shared" si="387"/>
        <v>42337.581064814818</v>
      </c>
      <c r="U4111" s="3">
        <f t="shared" si="388"/>
        <v>2015</v>
      </c>
      <c r="V4111" s="25">
        <f t="shared" si="389"/>
        <v>42307.539398148147</v>
      </c>
    </row>
    <row r="4112" spans="1:22" ht="48" x14ac:dyDescent="0.2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3">
        <f t="shared" si="384"/>
        <v>28.67</v>
      </c>
      <c r="P4112" s="3">
        <f t="shared" si="385"/>
        <v>14.33</v>
      </c>
      <c r="Q4112" s="3" t="s">
        <v>8350</v>
      </c>
      <c r="R4112" s="3" t="s">
        <v>8351</v>
      </c>
      <c r="S4112" s="23">
        <f t="shared" si="386"/>
        <v>42512.626747685179</v>
      </c>
      <c r="T4112" s="23">
        <f t="shared" si="387"/>
        <v>42572.626747685179</v>
      </c>
      <c r="U4112" s="3">
        <f t="shared" si="388"/>
        <v>2016</v>
      </c>
      <c r="V4112" s="25">
        <f t="shared" si="389"/>
        <v>42512.626747685179</v>
      </c>
    </row>
    <row r="4113" spans="1:22" ht="48" x14ac:dyDescent="0.2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3">
        <f t="shared" si="384"/>
        <v>3.13</v>
      </c>
      <c r="P4113" s="3">
        <f t="shared" si="385"/>
        <v>15.67</v>
      </c>
      <c r="Q4113" s="3" t="s">
        <v>8350</v>
      </c>
      <c r="R4113" s="3" t="s">
        <v>8351</v>
      </c>
      <c r="S4113" s="23">
        <f t="shared" si="386"/>
        <v>42029.135879629626</v>
      </c>
      <c r="T4113" s="23">
        <f t="shared" si="387"/>
        <v>42059.135879629626</v>
      </c>
      <c r="U4113" s="3">
        <f t="shared" si="388"/>
        <v>2015</v>
      </c>
      <c r="V4113" s="25">
        <f t="shared" si="389"/>
        <v>42029.135879629626</v>
      </c>
    </row>
    <row r="4114" spans="1:22" ht="48" x14ac:dyDescent="0.2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3">
        <f t="shared" si="384"/>
        <v>0.04</v>
      </c>
      <c r="P4114" s="3">
        <f t="shared" si="385"/>
        <v>1</v>
      </c>
      <c r="Q4114" s="3" t="s">
        <v>8350</v>
      </c>
      <c r="R4114" s="3" t="s">
        <v>8351</v>
      </c>
      <c r="S4114" s="23">
        <f t="shared" si="386"/>
        <v>42400.946597222224</v>
      </c>
      <c r="T4114" s="23">
        <f t="shared" si="387"/>
        <v>42428</v>
      </c>
      <c r="U4114" s="3">
        <f t="shared" si="388"/>
        <v>2016</v>
      </c>
      <c r="V4114" s="25">
        <f t="shared" si="389"/>
        <v>42400.946597222224</v>
      </c>
    </row>
    <row r="4115" spans="1:22" ht="48" x14ac:dyDescent="0.2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3">
        <f t="shared" si="384"/>
        <v>0.2</v>
      </c>
      <c r="P4115" s="3">
        <f t="shared" si="385"/>
        <v>1</v>
      </c>
      <c r="Q4115" s="3" t="s">
        <v>8350</v>
      </c>
      <c r="R4115" s="3" t="s">
        <v>8351</v>
      </c>
      <c r="S4115" s="23">
        <f t="shared" si="386"/>
        <v>42358.573182870372</v>
      </c>
      <c r="T4115" s="23">
        <f t="shared" si="387"/>
        <v>42377.273611111115</v>
      </c>
      <c r="U4115" s="3">
        <f t="shared" si="388"/>
        <v>2015</v>
      </c>
      <c r="V4115" s="25">
        <f t="shared" si="389"/>
        <v>42358.573182870372</v>
      </c>
    </row>
    <row r="4116" spans="1:22" ht="18" x14ac:dyDescent="0.2">
      <c r="Q4116" s="3" t="s">
        <v>8350</v>
      </c>
      <c r="R4116" s="3" t="s">
        <v>8351</v>
      </c>
      <c r="S4116" s="23">
        <f t="shared" si="386"/>
        <v>25569</v>
      </c>
      <c r="T4116" s="23">
        <f t="shared" si="387"/>
        <v>25569</v>
      </c>
      <c r="U4116" s="3">
        <f t="shared" si="388"/>
        <v>1970</v>
      </c>
      <c r="V4116" s="25">
        <f t="shared" si="389"/>
        <v>25569</v>
      </c>
    </row>
  </sheetData>
  <conditionalFormatting sqref="F1:F4115">
    <cfRule type="cellIs" dxfId="6" priority="8" operator="equal">
      <formula>"live"</formula>
    </cfRule>
    <cfRule type="cellIs" dxfId="5" priority="9" operator="equal">
      <formula>"successful"</formula>
    </cfRule>
    <cfRule type="cellIs" dxfId="4" priority="10" operator="equal">
      <formula>"canceled"</formula>
    </cfRule>
    <cfRule type="cellIs" dxfId="3" priority="11" operator="equal">
      <formula>"failed"</formula>
    </cfRule>
  </conditionalFormatting>
  <conditionalFormatting sqref="O2:O1048576">
    <cfRule type="cellIs" dxfId="2" priority="1" operator="greaterThan">
      <formula>199.99</formula>
    </cfRule>
  </conditionalFormatting>
  <conditionalFormatting sqref="O2:O4115">
    <cfRule type="cellIs" dxfId="1" priority="3" operator="lessThan">
      <formula>100</formula>
    </cfRule>
    <cfRule type="cellIs" dxfId="0" priority="2" operator="between">
      <formula>100</formula>
      <formula>199.99</formula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EC0A4-2877-C647-B9CA-FB74E4519533}">
  <dimension ref="A1:H21"/>
  <sheetViews>
    <sheetView workbookViewId="0">
      <selection activeCell="B16" sqref="B16:E24"/>
    </sheetView>
  </sheetViews>
  <sheetFormatPr baseColWidth="10" defaultRowHeight="15" x14ac:dyDescent="0.2"/>
  <cols>
    <col min="1" max="1" width="20.33203125" bestFit="1" customWidth="1"/>
    <col min="2" max="2" width="14.83203125" bestFit="1" customWidth="1"/>
    <col min="3" max="3" width="12.1640625" bestFit="1" customWidth="1"/>
    <col min="4" max="4" width="4" bestFit="1" customWidth="1"/>
    <col min="5" max="5" width="8.83203125" bestFit="1" customWidth="1"/>
    <col min="6" max="6" width="10" bestFit="1" customWidth="1"/>
    <col min="7" max="7" width="4.33203125" customWidth="1"/>
    <col min="8" max="8" width="9" customWidth="1"/>
    <col min="9" max="9" width="39" bestFit="1" customWidth="1"/>
    <col min="10" max="10" width="44.6640625" bestFit="1" customWidth="1"/>
    <col min="11" max="11" width="42.6640625" bestFit="1" customWidth="1"/>
    <col min="12" max="12" width="50" bestFit="1" customWidth="1"/>
    <col min="13" max="13" width="31.83203125" bestFit="1" customWidth="1"/>
    <col min="14" max="14" width="36" bestFit="1" customWidth="1"/>
    <col min="15" max="15" width="43" bestFit="1" customWidth="1"/>
    <col min="16" max="16" width="24.6640625" bestFit="1" customWidth="1"/>
    <col min="17" max="17" width="33.5" bestFit="1" customWidth="1"/>
    <col min="18" max="18" width="33.1640625" bestFit="1" customWidth="1"/>
    <col min="19" max="19" width="18.6640625" bestFit="1" customWidth="1"/>
    <col min="20" max="20" width="34" bestFit="1" customWidth="1"/>
    <col min="21" max="21" width="44" bestFit="1" customWidth="1"/>
    <col min="22" max="22" width="45.5" bestFit="1" customWidth="1"/>
    <col min="23" max="23" width="46.5" bestFit="1" customWidth="1"/>
    <col min="24" max="24" width="11.33203125" bestFit="1" customWidth="1"/>
    <col min="25" max="25" width="42.1640625" bestFit="1" customWidth="1"/>
    <col min="26" max="26" width="16" bestFit="1" customWidth="1"/>
    <col min="27" max="27" width="49.1640625" bestFit="1" customWidth="1"/>
    <col min="28" max="28" width="31.83203125" bestFit="1" customWidth="1"/>
    <col min="29" max="29" width="32" bestFit="1" customWidth="1"/>
    <col min="30" max="30" width="34.5" bestFit="1" customWidth="1"/>
    <col min="31" max="31" width="13.83203125" bestFit="1" customWidth="1"/>
    <col min="32" max="32" width="20.83203125" bestFit="1" customWidth="1"/>
    <col min="33" max="33" width="24" bestFit="1" customWidth="1"/>
    <col min="34" max="34" width="37.33203125" bestFit="1" customWidth="1"/>
    <col min="35" max="35" width="45.33203125" bestFit="1" customWidth="1"/>
    <col min="36" max="36" width="24.1640625" bestFit="1" customWidth="1"/>
    <col min="37" max="37" width="22.33203125" bestFit="1" customWidth="1"/>
    <col min="38" max="38" width="46.6640625" bestFit="1" customWidth="1"/>
    <col min="39" max="39" width="17.5" bestFit="1" customWidth="1"/>
    <col min="40" max="40" width="47.6640625" bestFit="1" customWidth="1"/>
    <col min="41" max="41" width="50" bestFit="1" customWidth="1"/>
    <col min="42" max="42" width="20.33203125" bestFit="1" customWidth="1"/>
    <col min="43" max="43" width="39.6640625" bestFit="1" customWidth="1"/>
    <col min="44" max="44" width="37.33203125" bestFit="1" customWidth="1"/>
    <col min="45" max="45" width="12" bestFit="1" customWidth="1"/>
    <col min="46" max="46" width="28.1640625" bestFit="1" customWidth="1"/>
    <col min="47" max="47" width="49.33203125" bestFit="1" customWidth="1"/>
    <col min="48" max="48" width="26.33203125" bestFit="1" customWidth="1"/>
    <col min="49" max="49" width="47.83203125" bestFit="1" customWidth="1"/>
    <col min="50" max="50" width="28.83203125" bestFit="1" customWidth="1"/>
    <col min="51" max="51" width="45" bestFit="1" customWidth="1"/>
    <col min="52" max="52" width="44" bestFit="1" customWidth="1"/>
    <col min="53" max="53" width="17.6640625" bestFit="1" customWidth="1"/>
    <col min="54" max="54" width="45.83203125" bestFit="1" customWidth="1"/>
    <col min="55" max="55" width="47.5" bestFit="1" customWidth="1"/>
    <col min="56" max="56" width="49.6640625" bestFit="1" customWidth="1"/>
    <col min="57" max="57" width="32.5" bestFit="1" customWidth="1"/>
    <col min="58" max="58" width="48.1640625" bestFit="1" customWidth="1"/>
    <col min="59" max="59" width="33" bestFit="1" customWidth="1"/>
    <col min="60" max="60" width="23" bestFit="1" customWidth="1"/>
    <col min="61" max="61" width="33.33203125" bestFit="1" customWidth="1"/>
    <col min="62" max="62" width="20.1640625" bestFit="1" customWidth="1"/>
    <col min="63" max="63" width="34.5" bestFit="1" customWidth="1"/>
    <col min="64" max="64" width="43" bestFit="1" customWidth="1"/>
    <col min="65" max="65" width="31.1640625" bestFit="1" customWidth="1"/>
    <col min="66" max="66" width="16.6640625" bestFit="1" customWidth="1"/>
    <col min="67" max="67" width="35.33203125" bestFit="1" customWidth="1"/>
    <col min="68" max="68" width="36.6640625" bestFit="1" customWidth="1"/>
    <col min="69" max="69" width="45" bestFit="1" customWidth="1"/>
    <col min="70" max="70" width="30.5" bestFit="1" customWidth="1"/>
    <col min="71" max="71" width="13" bestFit="1" customWidth="1"/>
    <col min="72" max="72" width="7.5" bestFit="1" customWidth="1"/>
    <col min="73" max="73" width="44.1640625" bestFit="1" customWidth="1"/>
    <col min="74" max="74" width="40.1640625" bestFit="1" customWidth="1"/>
    <col min="75" max="75" width="38.6640625" bestFit="1" customWidth="1"/>
    <col min="76" max="76" width="46.6640625" bestFit="1" customWidth="1"/>
    <col min="77" max="77" width="48.5" bestFit="1" customWidth="1"/>
    <col min="78" max="78" width="21.5" bestFit="1" customWidth="1"/>
    <col min="79" max="79" width="35.33203125" bestFit="1" customWidth="1"/>
    <col min="80" max="80" width="35.83203125" bestFit="1" customWidth="1"/>
    <col min="81" max="81" width="33.1640625" bestFit="1" customWidth="1"/>
    <col min="82" max="82" width="32" bestFit="1" customWidth="1"/>
    <col min="83" max="83" width="46.1640625" bestFit="1" customWidth="1"/>
    <col min="84" max="84" width="48.1640625" bestFit="1" customWidth="1"/>
    <col min="85" max="85" width="36" bestFit="1" customWidth="1"/>
    <col min="86" max="86" width="45.33203125" bestFit="1" customWidth="1"/>
    <col min="87" max="87" width="45.1640625" bestFit="1" customWidth="1"/>
    <col min="88" max="88" width="17.33203125" bestFit="1" customWidth="1"/>
    <col min="89" max="89" width="49.1640625" bestFit="1" customWidth="1"/>
    <col min="90" max="90" width="43.5" bestFit="1" customWidth="1"/>
    <col min="91" max="91" width="20.83203125" bestFit="1" customWidth="1"/>
    <col min="92" max="92" width="39.83203125" bestFit="1" customWidth="1"/>
    <col min="93" max="93" width="64.6640625" bestFit="1" customWidth="1"/>
    <col min="94" max="94" width="39.5" bestFit="1" customWidth="1"/>
    <col min="95" max="95" width="40.1640625" bestFit="1" customWidth="1"/>
    <col min="96" max="96" width="25.5" bestFit="1" customWidth="1"/>
    <col min="97" max="97" width="50.1640625" bestFit="1" customWidth="1"/>
    <col min="98" max="98" width="34.1640625" bestFit="1" customWidth="1"/>
    <col min="99" max="99" width="32.6640625" bestFit="1" customWidth="1"/>
    <col min="100" max="100" width="21.6640625" bestFit="1" customWidth="1"/>
    <col min="101" max="101" width="43.6640625" bestFit="1" customWidth="1"/>
    <col min="102" max="102" width="27.1640625" bestFit="1" customWidth="1"/>
    <col min="103" max="103" width="43.5" bestFit="1" customWidth="1"/>
    <col min="104" max="104" width="32.83203125" bestFit="1" customWidth="1"/>
    <col min="105" max="105" width="33.1640625" bestFit="1" customWidth="1"/>
    <col min="106" max="106" width="35" bestFit="1" customWidth="1"/>
    <col min="107" max="107" width="45.83203125" bestFit="1" customWidth="1"/>
    <col min="108" max="108" width="37.83203125" bestFit="1" customWidth="1"/>
    <col min="109" max="109" width="75" bestFit="1" customWidth="1"/>
    <col min="110" max="110" width="36" bestFit="1" customWidth="1"/>
    <col min="111" max="111" width="46.83203125" bestFit="1" customWidth="1"/>
    <col min="112" max="112" width="30.33203125" bestFit="1" customWidth="1"/>
    <col min="113" max="113" width="45.5" bestFit="1" customWidth="1"/>
    <col min="114" max="114" width="36.33203125" bestFit="1" customWidth="1"/>
    <col min="115" max="115" width="23.33203125" bestFit="1" customWidth="1"/>
    <col min="116" max="116" width="14.33203125" bestFit="1" customWidth="1"/>
    <col min="117" max="117" width="29.1640625" bestFit="1" customWidth="1"/>
    <col min="118" max="118" width="28.5" bestFit="1" customWidth="1"/>
    <col min="119" max="119" width="51.6640625" bestFit="1" customWidth="1"/>
    <col min="120" max="120" width="44.6640625" bestFit="1" customWidth="1"/>
    <col min="121" max="121" width="48.5" bestFit="1" customWidth="1"/>
    <col min="122" max="122" width="43.5" bestFit="1" customWidth="1"/>
    <col min="123" max="123" width="46" bestFit="1" customWidth="1"/>
    <col min="124" max="124" width="39.33203125" bestFit="1" customWidth="1"/>
    <col min="125" max="125" width="46" bestFit="1" customWidth="1"/>
    <col min="126" max="126" width="12.1640625" bestFit="1" customWidth="1"/>
    <col min="127" max="127" width="18.33203125" bestFit="1" customWidth="1"/>
    <col min="128" max="128" width="21.5" bestFit="1" customWidth="1"/>
    <col min="129" max="129" width="39.83203125" bestFit="1" customWidth="1"/>
    <col min="130" max="130" width="15.1640625" bestFit="1" customWidth="1"/>
    <col min="131" max="131" width="39.1640625" bestFit="1" customWidth="1"/>
    <col min="132" max="132" width="50" bestFit="1" customWidth="1"/>
    <col min="133" max="133" width="29.1640625" bestFit="1" customWidth="1"/>
    <col min="134" max="134" width="27.1640625" bestFit="1" customWidth="1"/>
    <col min="135" max="135" width="15.83203125" bestFit="1" customWidth="1"/>
    <col min="136" max="136" width="43.33203125" bestFit="1" customWidth="1"/>
    <col min="137" max="137" width="44" bestFit="1" customWidth="1"/>
    <col min="138" max="138" width="7.5" bestFit="1" customWidth="1"/>
    <col min="139" max="139" width="7.83203125" bestFit="1" customWidth="1"/>
    <col min="140" max="140" width="24.83203125" bestFit="1" customWidth="1"/>
    <col min="141" max="141" width="41.1640625" bestFit="1" customWidth="1"/>
    <col min="142" max="142" width="38.5" bestFit="1" customWidth="1"/>
    <col min="143" max="143" width="31.5" bestFit="1" customWidth="1"/>
    <col min="144" max="144" width="27" bestFit="1" customWidth="1"/>
    <col min="145" max="145" width="44.83203125" bestFit="1" customWidth="1"/>
    <col min="146" max="146" width="22.33203125" bestFit="1" customWidth="1"/>
    <col min="147" max="147" width="40.1640625" bestFit="1" customWidth="1"/>
    <col min="148" max="148" width="13.5" bestFit="1" customWidth="1"/>
    <col min="149" max="149" width="50.6640625" bestFit="1" customWidth="1"/>
    <col min="150" max="150" width="5.33203125" bestFit="1" customWidth="1"/>
    <col min="151" max="151" width="27.1640625" bestFit="1" customWidth="1"/>
    <col min="152" max="152" width="7.1640625" bestFit="1" customWidth="1"/>
    <col min="153" max="153" width="41.6640625" bestFit="1" customWidth="1"/>
    <col min="154" max="154" width="11.5" bestFit="1" customWidth="1"/>
    <col min="155" max="155" width="13.6640625" bestFit="1" customWidth="1"/>
    <col min="156" max="156" width="40.33203125" bestFit="1" customWidth="1"/>
    <col min="157" max="157" width="18.83203125" bestFit="1" customWidth="1"/>
    <col min="158" max="158" width="46.33203125" bestFit="1" customWidth="1"/>
    <col min="159" max="159" width="29.83203125" bestFit="1" customWidth="1"/>
    <col min="160" max="160" width="58.6640625" bestFit="1" customWidth="1"/>
    <col min="161" max="161" width="42.83203125" bestFit="1" customWidth="1"/>
    <col min="162" max="162" width="51.83203125" bestFit="1" customWidth="1"/>
    <col min="163" max="163" width="20.83203125" bestFit="1" customWidth="1"/>
    <col min="164" max="164" width="34.6640625" bestFit="1" customWidth="1"/>
    <col min="165" max="165" width="25.33203125" bestFit="1" customWidth="1"/>
    <col min="166" max="166" width="37" bestFit="1" customWidth="1"/>
    <col min="167" max="167" width="28.5" bestFit="1" customWidth="1"/>
    <col min="168" max="168" width="50.6640625" bestFit="1" customWidth="1"/>
    <col min="169" max="169" width="32.6640625" bestFit="1" customWidth="1"/>
    <col min="170" max="170" width="24.1640625" bestFit="1" customWidth="1"/>
    <col min="171" max="171" width="36" bestFit="1" customWidth="1"/>
    <col min="172" max="172" width="28.6640625" bestFit="1" customWidth="1"/>
    <col min="173" max="173" width="38.1640625" bestFit="1" customWidth="1"/>
    <col min="174" max="174" width="34.1640625" bestFit="1" customWidth="1"/>
    <col min="175" max="175" width="15.33203125" bestFit="1" customWidth="1"/>
    <col min="176" max="176" width="20.33203125" bestFit="1" customWidth="1"/>
    <col min="177" max="177" width="14.6640625" bestFit="1" customWidth="1"/>
    <col min="178" max="178" width="38.33203125" bestFit="1" customWidth="1"/>
    <col min="179" max="179" width="36.1640625" bestFit="1" customWidth="1"/>
    <col min="180" max="180" width="15.33203125" bestFit="1" customWidth="1"/>
    <col min="181" max="181" width="39.6640625" bestFit="1" customWidth="1"/>
    <col min="182" max="182" width="41.33203125" bestFit="1" customWidth="1"/>
    <col min="183" max="183" width="41.6640625" bestFit="1" customWidth="1"/>
    <col min="184" max="184" width="41.1640625" bestFit="1" customWidth="1"/>
    <col min="185" max="185" width="35.1640625" bestFit="1" customWidth="1"/>
    <col min="186" max="186" width="33.83203125" bestFit="1" customWidth="1"/>
    <col min="187" max="187" width="8.6640625" bestFit="1" customWidth="1"/>
    <col min="188" max="188" width="44.6640625" bestFit="1" customWidth="1"/>
    <col min="189" max="189" width="20.1640625" bestFit="1" customWidth="1"/>
    <col min="190" max="190" width="20.33203125" bestFit="1" customWidth="1"/>
    <col min="191" max="191" width="15.6640625" bestFit="1" customWidth="1"/>
    <col min="192" max="192" width="22.1640625" bestFit="1" customWidth="1"/>
    <col min="193" max="193" width="9.5" bestFit="1" customWidth="1"/>
    <col min="194" max="194" width="5.5" bestFit="1" customWidth="1"/>
    <col min="195" max="195" width="22" bestFit="1" customWidth="1"/>
    <col min="196" max="196" width="21.6640625" bestFit="1" customWidth="1"/>
    <col min="197" max="197" width="10.5" bestFit="1" customWidth="1"/>
    <col min="198" max="198" width="35.6640625" bestFit="1" customWidth="1"/>
    <col min="199" max="199" width="9.1640625" bestFit="1" customWidth="1"/>
    <col min="200" max="200" width="39.5" bestFit="1" customWidth="1"/>
    <col min="201" max="201" width="46" bestFit="1" customWidth="1"/>
    <col min="202" max="202" width="17.33203125" bestFit="1" customWidth="1"/>
    <col min="203" max="203" width="50.83203125" bestFit="1" customWidth="1"/>
    <col min="204" max="204" width="33.1640625" bestFit="1" customWidth="1"/>
    <col min="205" max="205" width="50" bestFit="1" customWidth="1"/>
    <col min="206" max="206" width="28.6640625" bestFit="1" customWidth="1"/>
    <col min="207" max="207" width="34" bestFit="1" customWidth="1"/>
    <col min="208" max="208" width="39.5" bestFit="1" customWidth="1"/>
    <col min="209" max="209" width="18.1640625" bestFit="1" customWidth="1"/>
    <col min="210" max="210" width="31.1640625" bestFit="1" customWidth="1"/>
    <col min="211" max="211" width="50.6640625" bestFit="1" customWidth="1"/>
    <col min="212" max="212" width="13.1640625" bestFit="1" customWidth="1"/>
    <col min="213" max="213" width="32.5" bestFit="1" customWidth="1"/>
    <col min="214" max="214" width="34.1640625" bestFit="1" customWidth="1"/>
    <col min="215" max="215" width="31.1640625" bestFit="1" customWidth="1"/>
    <col min="216" max="216" width="11.33203125" bestFit="1" customWidth="1"/>
    <col min="217" max="217" width="47.33203125" bestFit="1" customWidth="1"/>
    <col min="218" max="218" width="46" bestFit="1" customWidth="1"/>
    <col min="219" max="219" width="48.6640625" bestFit="1" customWidth="1"/>
    <col min="220" max="220" width="28.1640625" bestFit="1" customWidth="1"/>
    <col min="221" max="221" width="43.5" bestFit="1" customWidth="1"/>
    <col min="222" max="222" width="22.5" bestFit="1" customWidth="1"/>
    <col min="223" max="223" width="25.1640625" bestFit="1" customWidth="1"/>
    <col min="224" max="224" width="26.1640625" bestFit="1" customWidth="1"/>
    <col min="225" max="225" width="20.6640625" bestFit="1" customWidth="1"/>
    <col min="226" max="226" width="37.33203125" bestFit="1" customWidth="1"/>
    <col min="227" max="227" width="34.6640625" bestFit="1" customWidth="1"/>
    <col min="228" max="228" width="18" bestFit="1" customWidth="1"/>
    <col min="229" max="229" width="13.6640625" bestFit="1" customWidth="1"/>
    <col min="230" max="230" width="43.83203125" bestFit="1" customWidth="1"/>
    <col min="231" max="231" width="24" bestFit="1" customWidth="1"/>
    <col min="232" max="232" width="44" bestFit="1" customWidth="1"/>
    <col min="233" max="233" width="26.83203125" bestFit="1" customWidth="1"/>
    <col min="234" max="234" width="41.83203125" bestFit="1" customWidth="1"/>
    <col min="235" max="235" width="24.83203125" bestFit="1" customWidth="1"/>
    <col min="236" max="236" width="44.5" bestFit="1" customWidth="1"/>
    <col min="237" max="237" width="37" bestFit="1" customWidth="1"/>
    <col min="238" max="238" width="28" bestFit="1" customWidth="1"/>
    <col min="239" max="239" width="39" bestFit="1" customWidth="1"/>
    <col min="240" max="240" width="31" bestFit="1" customWidth="1"/>
    <col min="241" max="241" width="34.5" bestFit="1" customWidth="1"/>
    <col min="242" max="242" width="23.6640625" bestFit="1" customWidth="1"/>
    <col min="243" max="243" width="21.5" bestFit="1" customWidth="1"/>
    <col min="244" max="244" width="24.83203125" bestFit="1" customWidth="1"/>
    <col min="245" max="245" width="38" bestFit="1" customWidth="1"/>
    <col min="246" max="246" width="48.1640625" bestFit="1" customWidth="1"/>
    <col min="247" max="247" width="47.5" bestFit="1" customWidth="1"/>
    <col min="248" max="248" width="22.83203125" bestFit="1" customWidth="1"/>
    <col min="249" max="249" width="26.33203125" bestFit="1" customWidth="1"/>
    <col min="250" max="250" width="45.6640625" bestFit="1" customWidth="1"/>
    <col min="251" max="251" width="44.5" bestFit="1" customWidth="1"/>
    <col min="252" max="252" width="45" bestFit="1" customWidth="1"/>
    <col min="253" max="253" width="13.33203125" bestFit="1" customWidth="1"/>
    <col min="254" max="254" width="15.5" bestFit="1" customWidth="1"/>
    <col min="255" max="255" width="11.5" bestFit="1" customWidth="1"/>
    <col min="256" max="256" width="29.6640625" bestFit="1" customWidth="1"/>
    <col min="257" max="257" width="34.6640625" bestFit="1" customWidth="1"/>
    <col min="258" max="258" width="23.6640625" bestFit="1" customWidth="1"/>
    <col min="259" max="259" width="33.1640625" bestFit="1" customWidth="1"/>
    <col min="260" max="260" width="24" bestFit="1" customWidth="1"/>
    <col min="261" max="261" width="15" bestFit="1" customWidth="1"/>
    <col min="262" max="262" width="38.5" bestFit="1" customWidth="1"/>
    <col min="263" max="263" width="41.1640625" bestFit="1" customWidth="1"/>
    <col min="264" max="264" width="30.5" bestFit="1" customWidth="1"/>
    <col min="265" max="265" width="23" bestFit="1" customWidth="1"/>
    <col min="266" max="266" width="41.1640625" bestFit="1" customWidth="1"/>
    <col min="267" max="267" width="14.6640625" bestFit="1" customWidth="1"/>
    <col min="268" max="268" width="15.33203125" bestFit="1" customWidth="1"/>
    <col min="269" max="269" width="22.33203125" bestFit="1" customWidth="1"/>
    <col min="270" max="270" width="40.1640625" bestFit="1" customWidth="1"/>
    <col min="271" max="271" width="32" bestFit="1" customWidth="1"/>
    <col min="272" max="272" width="20" bestFit="1" customWidth="1"/>
    <col min="273" max="273" width="16.83203125" bestFit="1" customWidth="1"/>
    <col min="274" max="274" width="47.5" bestFit="1" customWidth="1"/>
    <col min="275" max="275" width="41.83203125" bestFit="1" customWidth="1"/>
    <col min="276" max="276" width="46.83203125" bestFit="1" customWidth="1"/>
    <col min="277" max="277" width="53.5" bestFit="1" customWidth="1"/>
    <col min="278" max="278" width="48" bestFit="1" customWidth="1"/>
    <col min="279" max="279" width="22.6640625" bestFit="1" customWidth="1"/>
    <col min="280" max="280" width="50.1640625" bestFit="1" customWidth="1"/>
    <col min="281" max="281" width="11.5" bestFit="1" customWidth="1"/>
    <col min="282" max="282" width="28.5" bestFit="1" customWidth="1"/>
    <col min="283" max="283" width="47.5" bestFit="1" customWidth="1"/>
    <col min="284" max="284" width="7.1640625" bestFit="1" customWidth="1"/>
    <col min="285" max="285" width="40.1640625" bestFit="1" customWidth="1"/>
    <col min="286" max="286" width="30" bestFit="1" customWidth="1"/>
    <col min="287" max="287" width="13.6640625" bestFit="1" customWidth="1"/>
    <col min="288" max="288" width="46.33203125" bestFit="1" customWidth="1"/>
    <col min="289" max="289" width="32.83203125" bestFit="1" customWidth="1"/>
    <col min="290" max="290" width="45.83203125" bestFit="1" customWidth="1"/>
    <col min="291" max="291" width="18" bestFit="1" customWidth="1"/>
    <col min="292" max="292" width="31.83203125" bestFit="1" customWidth="1"/>
    <col min="293" max="293" width="37.83203125" bestFit="1" customWidth="1"/>
    <col min="294" max="294" width="26.1640625" bestFit="1" customWidth="1"/>
    <col min="295" max="295" width="37.83203125" bestFit="1" customWidth="1"/>
    <col min="296" max="296" width="21" bestFit="1" customWidth="1"/>
    <col min="297" max="297" width="32.5" bestFit="1" customWidth="1"/>
    <col min="298" max="298" width="25.6640625" bestFit="1" customWidth="1"/>
    <col min="299" max="299" width="35.6640625" bestFit="1" customWidth="1"/>
    <col min="300" max="300" width="24.83203125" bestFit="1" customWidth="1"/>
    <col min="301" max="301" width="37.33203125" bestFit="1" customWidth="1"/>
    <col min="302" max="302" width="54.1640625" bestFit="1" customWidth="1"/>
    <col min="303" max="303" width="36.6640625" bestFit="1" customWidth="1"/>
    <col min="304" max="304" width="12.1640625" bestFit="1" customWidth="1"/>
    <col min="305" max="305" width="43.6640625" bestFit="1" customWidth="1"/>
    <col min="306" max="306" width="44" bestFit="1" customWidth="1"/>
    <col min="307" max="307" width="18.83203125" bestFit="1" customWidth="1"/>
    <col min="308" max="308" width="42.5" bestFit="1" customWidth="1"/>
    <col min="309" max="309" width="47" bestFit="1" customWidth="1"/>
    <col min="310" max="310" width="36.5" bestFit="1" customWidth="1"/>
    <col min="311" max="311" width="27.5" bestFit="1" customWidth="1"/>
    <col min="312" max="312" width="28.33203125" bestFit="1" customWidth="1"/>
    <col min="313" max="313" width="34.6640625" bestFit="1" customWidth="1"/>
    <col min="314" max="314" width="12.1640625" bestFit="1" customWidth="1"/>
    <col min="315" max="315" width="11.5" bestFit="1" customWidth="1"/>
    <col min="316" max="316" width="42.5" bestFit="1" customWidth="1"/>
    <col min="317" max="317" width="30.5" bestFit="1" customWidth="1"/>
    <col min="318" max="318" width="40.6640625" bestFit="1" customWidth="1"/>
    <col min="319" max="319" width="27.6640625" bestFit="1" customWidth="1"/>
    <col min="320" max="320" width="33" bestFit="1" customWidth="1"/>
    <col min="321" max="321" width="42.83203125" bestFit="1" customWidth="1"/>
    <col min="322" max="322" width="32.33203125" bestFit="1" customWidth="1"/>
    <col min="323" max="323" width="13.83203125" bestFit="1" customWidth="1"/>
    <col min="324" max="324" width="32.1640625" bestFit="1" customWidth="1"/>
    <col min="325" max="325" width="50" bestFit="1" customWidth="1"/>
    <col min="326" max="326" width="16.5" bestFit="1" customWidth="1"/>
    <col min="327" max="327" width="26.83203125" bestFit="1" customWidth="1"/>
    <col min="328" max="328" width="8" bestFit="1" customWidth="1"/>
    <col min="329" max="329" width="44.6640625" bestFit="1" customWidth="1"/>
    <col min="330" max="330" width="37.33203125" bestFit="1" customWidth="1"/>
    <col min="331" max="331" width="7.33203125" bestFit="1" customWidth="1"/>
    <col min="332" max="332" width="21.6640625" bestFit="1" customWidth="1"/>
    <col min="333" max="333" width="12.5" bestFit="1" customWidth="1"/>
    <col min="334" max="334" width="40.1640625" bestFit="1" customWidth="1"/>
    <col min="335" max="335" width="49" bestFit="1" customWidth="1"/>
    <col min="336" max="336" width="35.33203125" bestFit="1" customWidth="1"/>
    <col min="337" max="337" width="17.83203125" bestFit="1" customWidth="1"/>
    <col min="338" max="338" width="46" bestFit="1" customWidth="1"/>
    <col min="339" max="339" width="37.6640625" bestFit="1" customWidth="1"/>
    <col min="340" max="340" width="48" bestFit="1" customWidth="1"/>
    <col min="341" max="341" width="49.6640625" bestFit="1" customWidth="1"/>
    <col min="342" max="342" width="17.83203125" bestFit="1" customWidth="1"/>
    <col min="343" max="343" width="22.5" bestFit="1" customWidth="1"/>
    <col min="344" max="344" width="42.1640625" bestFit="1" customWidth="1"/>
    <col min="345" max="345" width="44.5" bestFit="1" customWidth="1"/>
    <col min="346" max="346" width="26.1640625" bestFit="1" customWidth="1"/>
    <col min="347" max="347" width="14" bestFit="1" customWidth="1"/>
    <col min="348" max="348" width="12.33203125" bestFit="1" customWidth="1"/>
    <col min="349" max="349" width="29.33203125" bestFit="1" customWidth="1"/>
    <col min="350" max="350" width="46.33203125" bestFit="1" customWidth="1"/>
    <col min="351" max="351" width="40.6640625" bestFit="1" customWidth="1"/>
    <col min="352" max="352" width="5.33203125" bestFit="1" customWidth="1"/>
    <col min="353" max="353" width="18.1640625" bestFit="1" customWidth="1"/>
    <col min="354" max="354" width="10.5" bestFit="1" customWidth="1"/>
    <col min="355" max="355" width="48.6640625" bestFit="1" customWidth="1"/>
    <col min="356" max="356" width="27.5" bestFit="1" customWidth="1"/>
    <col min="357" max="357" width="50.83203125" bestFit="1" customWidth="1"/>
    <col min="358" max="358" width="43.83203125" bestFit="1" customWidth="1"/>
    <col min="359" max="359" width="42.5" bestFit="1" customWidth="1"/>
    <col min="360" max="360" width="45" bestFit="1" customWidth="1"/>
    <col min="361" max="361" width="34.33203125" bestFit="1" customWidth="1"/>
    <col min="362" max="362" width="44.5" bestFit="1" customWidth="1"/>
    <col min="363" max="363" width="34.33203125" bestFit="1" customWidth="1"/>
    <col min="364" max="364" width="48.6640625" bestFit="1" customWidth="1"/>
    <col min="365" max="365" width="22.6640625" bestFit="1" customWidth="1"/>
    <col min="366" max="366" width="13.1640625" bestFit="1" customWidth="1"/>
    <col min="367" max="367" width="41.83203125" bestFit="1" customWidth="1"/>
    <col min="368" max="368" width="33.1640625" bestFit="1" customWidth="1"/>
    <col min="369" max="369" width="46" bestFit="1" customWidth="1"/>
    <col min="370" max="370" width="41.6640625" bestFit="1" customWidth="1"/>
    <col min="371" max="371" width="38.6640625" bestFit="1" customWidth="1"/>
    <col min="372" max="372" width="45.33203125" bestFit="1" customWidth="1"/>
    <col min="373" max="373" width="47" bestFit="1" customWidth="1"/>
    <col min="374" max="374" width="25.33203125" bestFit="1" customWidth="1"/>
    <col min="375" max="375" width="16.33203125" bestFit="1" customWidth="1"/>
    <col min="376" max="376" width="19.83203125" bestFit="1" customWidth="1"/>
    <col min="377" max="377" width="25" bestFit="1" customWidth="1"/>
    <col min="378" max="378" width="18.1640625" bestFit="1" customWidth="1"/>
    <col min="379" max="379" width="34.1640625" bestFit="1" customWidth="1"/>
    <col min="380" max="380" width="15.5" bestFit="1" customWidth="1"/>
    <col min="381" max="381" width="17.33203125" bestFit="1" customWidth="1"/>
    <col min="382" max="382" width="34" bestFit="1" customWidth="1"/>
    <col min="383" max="383" width="32" bestFit="1" customWidth="1"/>
    <col min="384" max="384" width="40.33203125" bestFit="1" customWidth="1"/>
    <col min="385" max="385" width="46.33203125" bestFit="1" customWidth="1"/>
    <col min="386" max="386" width="19.5" bestFit="1" customWidth="1"/>
    <col min="387" max="387" width="30.83203125" bestFit="1" customWidth="1"/>
    <col min="388" max="388" width="33.33203125" bestFit="1" customWidth="1"/>
    <col min="389" max="389" width="17.83203125" bestFit="1" customWidth="1"/>
    <col min="390" max="390" width="25" bestFit="1" customWidth="1"/>
    <col min="391" max="391" width="38" bestFit="1" customWidth="1"/>
    <col min="392" max="392" width="28.83203125" bestFit="1" customWidth="1"/>
    <col min="393" max="393" width="48" bestFit="1" customWidth="1"/>
    <col min="394" max="394" width="23.33203125" bestFit="1" customWidth="1"/>
    <col min="395" max="395" width="32.33203125" bestFit="1" customWidth="1"/>
    <col min="396" max="396" width="16.33203125" bestFit="1" customWidth="1"/>
    <col min="397" max="397" width="35" bestFit="1" customWidth="1"/>
    <col min="398" max="398" width="7" bestFit="1" customWidth="1"/>
    <col min="399" max="399" width="15" bestFit="1" customWidth="1"/>
    <col min="400" max="400" width="49.1640625" bestFit="1" customWidth="1"/>
    <col min="401" max="401" width="20.6640625" bestFit="1" customWidth="1"/>
    <col min="402" max="402" width="39.6640625" bestFit="1" customWidth="1"/>
    <col min="403" max="403" width="33.6640625" bestFit="1" customWidth="1"/>
    <col min="404" max="404" width="40.1640625" bestFit="1" customWidth="1"/>
    <col min="405" max="405" width="11.1640625" bestFit="1" customWidth="1"/>
    <col min="406" max="406" width="32.1640625" bestFit="1" customWidth="1"/>
    <col min="407" max="407" width="30.83203125" bestFit="1" customWidth="1"/>
    <col min="408" max="408" width="29.5" bestFit="1" customWidth="1"/>
    <col min="409" max="409" width="30.1640625" bestFit="1" customWidth="1"/>
    <col min="410" max="410" width="17.33203125" bestFit="1" customWidth="1"/>
    <col min="411" max="411" width="29.33203125" bestFit="1" customWidth="1"/>
    <col min="412" max="412" width="22.83203125" bestFit="1" customWidth="1"/>
    <col min="413" max="413" width="27" bestFit="1" customWidth="1"/>
    <col min="414" max="414" width="16.5" bestFit="1" customWidth="1"/>
    <col min="415" max="415" width="25.33203125" bestFit="1" customWidth="1"/>
    <col min="416" max="416" width="44.1640625" bestFit="1" customWidth="1"/>
    <col min="417" max="417" width="21" bestFit="1" customWidth="1"/>
    <col min="418" max="418" width="16.6640625" bestFit="1" customWidth="1"/>
    <col min="419" max="419" width="24.6640625" bestFit="1" customWidth="1"/>
    <col min="420" max="420" width="10" bestFit="1" customWidth="1"/>
    <col min="421" max="421" width="39.6640625" bestFit="1" customWidth="1"/>
    <col min="422" max="422" width="35.5" bestFit="1" customWidth="1"/>
    <col min="423" max="423" width="13.83203125" bestFit="1" customWidth="1"/>
    <col min="424" max="424" width="20.5" bestFit="1" customWidth="1"/>
    <col min="425" max="425" width="28.83203125" bestFit="1" customWidth="1"/>
    <col min="426" max="426" width="28.6640625" bestFit="1" customWidth="1"/>
    <col min="427" max="427" width="24.6640625" bestFit="1" customWidth="1"/>
    <col min="428" max="428" width="28" bestFit="1" customWidth="1"/>
    <col min="429" max="429" width="25.6640625" bestFit="1" customWidth="1"/>
    <col min="430" max="430" width="17.33203125" bestFit="1" customWidth="1"/>
    <col min="431" max="431" width="31.83203125" bestFit="1" customWidth="1"/>
    <col min="432" max="432" width="33.6640625" bestFit="1" customWidth="1"/>
    <col min="433" max="433" width="16.5" bestFit="1" customWidth="1"/>
    <col min="434" max="434" width="10.6640625" bestFit="1" customWidth="1"/>
    <col min="435" max="435" width="12.5" bestFit="1" customWidth="1"/>
    <col min="436" max="436" width="43" bestFit="1" customWidth="1"/>
    <col min="437" max="437" width="27.5" bestFit="1" customWidth="1"/>
    <col min="438" max="438" width="45.33203125" bestFit="1" customWidth="1"/>
    <col min="439" max="439" width="36" bestFit="1" customWidth="1"/>
    <col min="440" max="440" width="32.83203125" bestFit="1" customWidth="1"/>
    <col min="441" max="441" width="24" bestFit="1" customWidth="1"/>
    <col min="442" max="442" width="40.83203125" bestFit="1" customWidth="1"/>
    <col min="443" max="443" width="34.5" bestFit="1" customWidth="1"/>
    <col min="444" max="444" width="43.33203125" bestFit="1" customWidth="1"/>
    <col min="445" max="445" width="43.83203125" bestFit="1" customWidth="1"/>
    <col min="446" max="446" width="15.33203125" bestFit="1" customWidth="1"/>
    <col min="447" max="447" width="10.83203125" bestFit="1" customWidth="1"/>
    <col min="448" max="448" width="44.5" bestFit="1" customWidth="1"/>
    <col min="449" max="449" width="38.6640625" bestFit="1" customWidth="1"/>
    <col min="450" max="450" width="28.1640625" bestFit="1" customWidth="1"/>
    <col min="451" max="451" width="43.5" bestFit="1" customWidth="1"/>
    <col min="452" max="452" width="46.1640625" bestFit="1" customWidth="1"/>
    <col min="453" max="453" width="9.1640625" bestFit="1" customWidth="1"/>
    <col min="454" max="454" width="43.1640625" bestFit="1" customWidth="1"/>
    <col min="455" max="455" width="45.83203125" bestFit="1" customWidth="1"/>
    <col min="456" max="456" width="26.6640625" bestFit="1" customWidth="1"/>
    <col min="457" max="457" width="11" bestFit="1" customWidth="1"/>
    <col min="458" max="458" width="28" bestFit="1" customWidth="1"/>
    <col min="459" max="459" width="19.83203125" bestFit="1" customWidth="1"/>
    <col min="460" max="460" width="19" bestFit="1" customWidth="1"/>
    <col min="461" max="461" width="21.83203125" bestFit="1" customWidth="1"/>
    <col min="462" max="462" width="40.83203125" bestFit="1" customWidth="1"/>
    <col min="463" max="463" width="23.83203125" bestFit="1" customWidth="1"/>
    <col min="464" max="464" width="46" bestFit="1" customWidth="1"/>
    <col min="465" max="465" width="14.33203125" bestFit="1" customWidth="1"/>
    <col min="466" max="466" width="17.5" bestFit="1" customWidth="1"/>
    <col min="467" max="467" width="48" bestFit="1" customWidth="1"/>
    <col min="468" max="468" width="18.33203125" bestFit="1" customWidth="1"/>
    <col min="469" max="469" width="29.6640625" bestFit="1" customWidth="1"/>
    <col min="470" max="470" width="8.1640625" bestFit="1" customWidth="1"/>
    <col min="471" max="471" width="20.83203125" bestFit="1" customWidth="1"/>
    <col min="472" max="472" width="32.83203125" bestFit="1" customWidth="1"/>
    <col min="473" max="473" width="38.6640625" bestFit="1" customWidth="1"/>
    <col min="474" max="474" width="38.5" bestFit="1" customWidth="1"/>
    <col min="475" max="475" width="43.1640625" bestFit="1" customWidth="1"/>
    <col min="476" max="476" width="36.6640625" bestFit="1" customWidth="1"/>
    <col min="477" max="477" width="52.83203125" bestFit="1" customWidth="1"/>
    <col min="478" max="478" width="14.1640625" bestFit="1" customWidth="1"/>
    <col min="479" max="479" width="13" bestFit="1" customWidth="1"/>
    <col min="480" max="480" width="14.83203125" bestFit="1" customWidth="1"/>
    <col min="481" max="481" width="30.33203125" bestFit="1" customWidth="1"/>
    <col min="482" max="482" width="15" bestFit="1" customWidth="1"/>
    <col min="483" max="483" width="27.6640625" bestFit="1" customWidth="1"/>
    <col min="484" max="484" width="43.83203125" bestFit="1" customWidth="1"/>
    <col min="485" max="485" width="12.1640625" bestFit="1" customWidth="1"/>
    <col min="486" max="486" width="16.33203125" bestFit="1" customWidth="1"/>
    <col min="487" max="487" width="22" bestFit="1" customWidth="1"/>
    <col min="488" max="488" width="36.1640625" bestFit="1" customWidth="1"/>
    <col min="489" max="489" width="22.33203125" bestFit="1" customWidth="1"/>
    <col min="490" max="490" width="19.83203125" bestFit="1" customWidth="1"/>
    <col min="491" max="491" width="32.83203125" bestFit="1" customWidth="1"/>
    <col min="492" max="492" width="36.1640625" bestFit="1" customWidth="1"/>
    <col min="493" max="493" width="45.33203125" bestFit="1" customWidth="1"/>
    <col min="494" max="494" width="13.1640625" bestFit="1" customWidth="1"/>
    <col min="495" max="495" width="15.33203125" bestFit="1" customWidth="1"/>
    <col min="496" max="496" width="35.1640625" bestFit="1" customWidth="1"/>
    <col min="497" max="497" width="34.5" bestFit="1" customWidth="1"/>
    <col min="498" max="498" width="14.83203125" bestFit="1" customWidth="1"/>
    <col min="499" max="499" width="16.5" bestFit="1" customWidth="1"/>
    <col min="500" max="500" width="43.5" bestFit="1" customWidth="1"/>
    <col min="501" max="501" width="18.83203125" bestFit="1" customWidth="1"/>
    <col min="502" max="502" width="48" bestFit="1" customWidth="1"/>
    <col min="503" max="503" width="19.6640625" bestFit="1" customWidth="1"/>
    <col min="504" max="504" width="24.6640625" bestFit="1" customWidth="1"/>
    <col min="505" max="505" width="10.6640625" bestFit="1" customWidth="1"/>
    <col min="506" max="506" width="33.33203125" bestFit="1" customWidth="1"/>
    <col min="507" max="507" width="34.1640625" bestFit="1" customWidth="1"/>
    <col min="508" max="508" width="25.33203125" bestFit="1" customWidth="1"/>
    <col min="509" max="509" width="43.5" bestFit="1" customWidth="1"/>
    <col min="510" max="510" width="22.33203125" bestFit="1" customWidth="1"/>
    <col min="511" max="511" width="22.83203125" bestFit="1" customWidth="1"/>
    <col min="512" max="512" width="46.5" bestFit="1" customWidth="1"/>
    <col min="513" max="513" width="17.33203125" bestFit="1" customWidth="1"/>
    <col min="514" max="514" width="13.1640625" bestFit="1" customWidth="1"/>
    <col min="515" max="515" width="36.1640625" bestFit="1" customWidth="1"/>
    <col min="516" max="516" width="44" bestFit="1" customWidth="1"/>
    <col min="517" max="517" width="13.5" bestFit="1" customWidth="1"/>
    <col min="518" max="518" width="49.33203125" bestFit="1" customWidth="1"/>
    <col min="519" max="519" width="17" bestFit="1" customWidth="1"/>
    <col min="520" max="520" width="24.1640625" bestFit="1" customWidth="1"/>
    <col min="521" max="521" width="57.33203125" bestFit="1" customWidth="1"/>
    <col min="522" max="522" width="21.1640625" bestFit="1" customWidth="1"/>
    <col min="523" max="523" width="31.33203125" bestFit="1" customWidth="1"/>
    <col min="524" max="524" width="33" bestFit="1" customWidth="1"/>
    <col min="525" max="525" width="13.83203125" bestFit="1" customWidth="1"/>
    <col min="526" max="526" width="19.5" bestFit="1" customWidth="1"/>
    <col min="527" max="527" width="46.83203125" bestFit="1" customWidth="1"/>
    <col min="528" max="528" width="38.5" bestFit="1" customWidth="1"/>
    <col min="529" max="529" width="46.5" bestFit="1" customWidth="1"/>
    <col min="530" max="530" width="10.83203125" bestFit="1" customWidth="1"/>
    <col min="531" max="531" width="11.5" bestFit="1" customWidth="1"/>
    <col min="532" max="532" width="21.83203125" bestFit="1" customWidth="1"/>
    <col min="533" max="533" width="14.83203125" bestFit="1" customWidth="1"/>
    <col min="534" max="534" width="20.1640625" bestFit="1" customWidth="1"/>
    <col min="535" max="535" width="28.6640625" bestFit="1" customWidth="1"/>
    <col min="536" max="536" width="40" bestFit="1" customWidth="1"/>
    <col min="537" max="537" width="25" bestFit="1" customWidth="1"/>
    <col min="538" max="538" width="19.6640625" bestFit="1" customWidth="1"/>
    <col min="539" max="539" width="36.5" bestFit="1" customWidth="1"/>
    <col min="540" max="540" width="35.33203125" bestFit="1" customWidth="1"/>
    <col min="541" max="541" width="42.6640625" bestFit="1" customWidth="1"/>
    <col min="542" max="542" width="7.83203125" bestFit="1" customWidth="1"/>
    <col min="543" max="543" width="11.83203125" bestFit="1" customWidth="1"/>
    <col min="544" max="544" width="42.1640625" bestFit="1" customWidth="1"/>
    <col min="545" max="545" width="51" bestFit="1" customWidth="1"/>
    <col min="546" max="546" width="19.83203125" bestFit="1" customWidth="1"/>
    <col min="547" max="547" width="46.5" bestFit="1" customWidth="1"/>
    <col min="548" max="548" width="16.33203125" bestFit="1" customWidth="1"/>
    <col min="549" max="549" width="41.33203125" bestFit="1" customWidth="1"/>
    <col min="550" max="550" width="12.83203125" bestFit="1" customWidth="1"/>
    <col min="551" max="551" width="13.6640625" bestFit="1" customWidth="1"/>
    <col min="552" max="552" width="35.83203125" bestFit="1" customWidth="1"/>
    <col min="553" max="553" width="41.5" bestFit="1" customWidth="1"/>
    <col min="554" max="554" width="47" bestFit="1" customWidth="1"/>
    <col min="555" max="555" width="15.83203125" bestFit="1" customWidth="1"/>
    <col min="556" max="556" width="44.1640625" bestFit="1" customWidth="1"/>
    <col min="557" max="557" width="23.5" bestFit="1" customWidth="1"/>
    <col min="558" max="558" width="18.1640625" bestFit="1" customWidth="1"/>
    <col min="559" max="559" width="48.33203125" bestFit="1" customWidth="1"/>
    <col min="560" max="560" width="40" bestFit="1" customWidth="1"/>
    <col min="561" max="561" width="29.6640625" bestFit="1" customWidth="1"/>
    <col min="562" max="562" width="32" bestFit="1" customWidth="1"/>
    <col min="563" max="563" width="31.33203125" bestFit="1" customWidth="1"/>
    <col min="564" max="564" width="42.33203125" bestFit="1" customWidth="1"/>
    <col min="565" max="565" width="44.33203125" bestFit="1" customWidth="1"/>
    <col min="566" max="566" width="30.83203125" bestFit="1" customWidth="1"/>
    <col min="567" max="567" width="5.1640625" bestFit="1" customWidth="1"/>
    <col min="568" max="568" width="12.5" bestFit="1" customWidth="1"/>
    <col min="569" max="569" width="30.83203125" bestFit="1" customWidth="1"/>
    <col min="570" max="570" width="40.5" bestFit="1" customWidth="1"/>
    <col min="571" max="571" width="24.5" bestFit="1" customWidth="1"/>
    <col min="572" max="572" width="38" bestFit="1" customWidth="1"/>
    <col min="573" max="573" width="33.5" bestFit="1" customWidth="1"/>
    <col min="574" max="574" width="16.33203125" bestFit="1" customWidth="1"/>
    <col min="575" max="575" width="15.6640625" bestFit="1" customWidth="1"/>
    <col min="576" max="576" width="16.6640625" bestFit="1" customWidth="1"/>
    <col min="577" max="577" width="28.33203125" bestFit="1" customWidth="1"/>
    <col min="578" max="578" width="51.33203125" bestFit="1" customWidth="1"/>
    <col min="579" max="579" width="46.6640625" bestFit="1" customWidth="1"/>
    <col min="580" max="580" width="20.6640625" bestFit="1" customWidth="1"/>
    <col min="581" max="581" width="5.83203125" bestFit="1" customWidth="1"/>
    <col min="582" max="582" width="46.33203125" bestFit="1" customWidth="1"/>
    <col min="583" max="583" width="49.6640625" bestFit="1" customWidth="1"/>
    <col min="584" max="584" width="26.83203125" bestFit="1" customWidth="1"/>
    <col min="585" max="585" width="27.33203125" bestFit="1" customWidth="1"/>
    <col min="586" max="586" width="35.83203125" bestFit="1" customWidth="1"/>
    <col min="587" max="587" width="10.5" bestFit="1" customWidth="1"/>
    <col min="588" max="588" width="23.5" bestFit="1" customWidth="1"/>
    <col min="589" max="589" width="38.33203125" bestFit="1" customWidth="1"/>
    <col min="590" max="590" width="30.33203125" bestFit="1" customWidth="1"/>
    <col min="591" max="591" width="15.33203125" bestFit="1" customWidth="1"/>
    <col min="592" max="592" width="19.83203125" bestFit="1" customWidth="1"/>
    <col min="593" max="593" width="52" bestFit="1" customWidth="1"/>
    <col min="594" max="594" width="48.6640625" bestFit="1" customWidth="1"/>
    <col min="595" max="595" width="24.6640625" bestFit="1" customWidth="1"/>
    <col min="596" max="596" width="28.6640625" bestFit="1" customWidth="1"/>
    <col min="597" max="597" width="17.83203125" bestFit="1" customWidth="1"/>
    <col min="598" max="598" width="17.6640625" bestFit="1" customWidth="1"/>
    <col min="599" max="599" width="51.83203125" bestFit="1" customWidth="1"/>
    <col min="600" max="600" width="8.83203125" bestFit="1" customWidth="1"/>
    <col min="601" max="601" width="29.83203125" bestFit="1" customWidth="1"/>
    <col min="602" max="602" width="23" bestFit="1" customWidth="1"/>
    <col min="603" max="603" width="39.5" bestFit="1" customWidth="1"/>
    <col min="604" max="604" width="17.33203125" bestFit="1" customWidth="1"/>
    <col min="605" max="605" width="34.83203125" bestFit="1" customWidth="1"/>
    <col min="606" max="606" width="50.1640625" bestFit="1" customWidth="1"/>
    <col min="607" max="607" width="18.5" bestFit="1" customWidth="1"/>
    <col min="608" max="608" width="37.1640625" bestFit="1" customWidth="1"/>
    <col min="609" max="609" width="13.33203125" bestFit="1" customWidth="1"/>
    <col min="610" max="610" width="38.5" bestFit="1" customWidth="1"/>
    <col min="611" max="611" width="44.1640625" bestFit="1" customWidth="1"/>
    <col min="612" max="612" width="13.6640625" bestFit="1" customWidth="1"/>
    <col min="613" max="613" width="44.33203125" bestFit="1" customWidth="1"/>
    <col min="614" max="614" width="23.6640625" bestFit="1" customWidth="1"/>
    <col min="615" max="615" width="43.33203125" bestFit="1" customWidth="1"/>
    <col min="616" max="616" width="33" bestFit="1" customWidth="1"/>
    <col min="617" max="617" width="51.5" bestFit="1" customWidth="1"/>
    <col min="618" max="618" width="25.6640625" bestFit="1" customWidth="1"/>
    <col min="619" max="619" width="51.6640625" bestFit="1" customWidth="1"/>
    <col min="620" max="620" width="44" bestFit="1" customWidth="1"/>
    <col min="621" max="621" width="37.6640625" bestFit="1" customWidth="1"/>
    <col min="622" max="622" width="47.33203125" bestFit="1" customWidth="1"/>
    <col min="623" max="623" width="26.6640625" bestFit="1" customWidth="1"/>
    <col min="624" max="624" width="44.33203125" bestFit="1" customWidth="1"/>
    <col min="625" max="625" width="15.1640625" bestFit="1" customWidth="1"/>
    <col min="626" max="626" width="21.5" bestFit="1" customWidth="1"/>
    <col min="627" max="627" width="25.33203125" bestFit="1" customWidth="1"/>
    <col min="628" max="628" width="43.33203125" bestFit="1" customWidth="1"/>
    <col min="629" max="629" width="28.5" bestFit="1" customWidth="1"/>
    <col min="630" max="630" width="45.33203125" bestFit="1" customWidth="1"/>
    <col min="631" max="631" width="41.5" bestFit="1" customWidth="1"/>
    <col min="632" max="632" width="32.6640625" bestFit="1" customWidth="1"/>
    <col min="633" max="633" width="28.33203125" bestFit="1" customWidth="1"/>
    <col min="634" max="634" width="43.33203125" bestFit="1" customWidth="1"/>
    <col min="635" max="635" width="41.1640625" bestFit="1" customWidth="1"/>
    <col min="636" max="636" width="24" bestFit="1" customWidth="1"/>
    <col min="637" max="637" width="32" bestFit="1" customWidth="1"/>
    <col min="638" max="638" width="37.1640625" bestFit="1" customWidth="1"/>
    <col min="639" max="639" width="25.6640625" bestFit="1" customWidth="1"/>
    <col min="640" max="640" width="18.6640625" bestFit="1" customWidth="1"/>
    <col min="641" max="641" width="41.83203125" bestFit="1" customWidth="1"/>
    <col min="642" max="642" width="31" bestFit="1" customWidth="1"/>
    <col min="643" max="643" width="30.5" bestFit="1" customWidth="1"/>
    <col min="644" max="644" width="29.6640625" bestFit="1" customWidth="1"/>
    <col min="645" max="645" width="33.5" bestFit="1" customWidth="1"/>
    <col min="646" max="646" width="45" bestFit="1" customWidth="1"/>
    <col min="647" max="647" width="60.6640625" bestFit="1" customWidth="1"/>
    <col min="648" max="648" width="28.5" bestFit="1" customWidth="1"/>
    <col min="649" max="649" width="20.33203125" bestFit="1" customWidth="1"/>
    <col min="650" max="650" width="24.1640625" bestFit="1" customWidth="1"/>
    <col min="651" max="651" width="29.33203125" bestFit="1" customWidth="1"/>
    <col min="652" max="652" width="38.6640625" bestFit="1" customWidth="1"/>
    <col min="653" max="653" width="30.33203125" bestFit="1" customWidth="1"/>
    <col min="654" max="654" width="46.33203125" bestFit="1" customWidth="1"/>
    <col min="655" max="655" width="15.83203125" bestFit="1" customWidth="1"/>
    <col min="656" max="656" width="38.83203125" bestFit="1" customWidth="1"/>
    <col min="657" max="657" width="42.1640625" bestFit="1" customWidth="1"/>
    <col min="658" max="658" width="46.1640625" bestFit="1" customWidth="1"/>
    <col min="659" max="659" width="24" bestFit="1" customWidth="1"/>
    <col min="660" max="660" width="6" bestFit="1" customWidth="1"/>
    <col min="661" max="661" width="39.5" bestFit="1" customWidth="1"/>
    <col min="662" max="662" width="24.33203125" bestFit="1" customWidth="1"/>
    <col min="663" max="663" width="23.5" bestFit="1" customWidth="1"/>
    <col min="664" max="664" width="50.6640625" bestFit="1" customWidth="1"/>
    <col min="665" max="665" width="49.33203125" bestFit="1" customWidth="1"/>
    <col min="666" max="666" width="50.6640625" bestFit="1" customWidth="1"/>
    <col min="667" max="667" width="41.1640625" bestFit="1" customWidth="1"/>
    <col min="668" max="668" width="46" bestFit="1" customWidth="1"/>
    <col min="669" max="669" width="42.83203125" bestFit="1" customWidth="1"/>
    <col min="670" max="670" width="41.33203125" bestFit="1" customWidth="1"/>
    <col min="671" max="671" width="30.1640625" bestFit="1" customWidth="1"/>
    <col min="672" max="672" width="20.5" bestFit="1" customWidth="1"/>
    <col min="673" max="673" width="43.1640625" bestFit="1" customWidth="1"/>
    <col min="674" max="674" width="39.6640625" bestFit="1" customWidth="1"/>
    <col min="675" max="675" width="43.83203125" bestFit="1" customWidth="1"/>
    <col min="676" max="676" width="39.33203125" bestFit="1" customWidth="1"/>
    <col min="677" max="677" width="42.5" bestFit="1" customWidth="1"/>
    <col min="678" max="678" width="46.6640625" bestFit="1" customWidth="1"/>
    <col min="679" max="679" width="38" bestFit="1" customWidth="1"/>
    <col min="680" max="680" width="37.33203125" bestFit="1" customWidth="1"/>
    <col min="681" max="681" width="20.1640625" bestFit="1" customWidth="1"/>
    <col min="682" max="682" width="48" bestFit="1" customWidth="1"/>
    <col min="683" max="683" width="32.83203125" bestFit="1" customWidth="1"/>
    <col min="684" max="684" width="7.1640625" bestFit="1" customWidth="1"/>
    <col min="685" max="685" width="50.83203125" bestFit="1" customWidth="1"/>
    <col min="686" max="686" width="40.5" bestFit="1" customWidth="1"/>
    <col min="687" max="687" width="38" bestFit="1" customWidth="1"/>
    <col min="688" max="688" width="14.5" bestFit="1" customWidth="1"/>
    <col min="689" max="689" width="31.83203125" bestFit="1" customWidth="1"/>
    <col min="690" max="690" width="46.1640625" bestFit="1" customWidth="1"/>
    <col min="691" max="691" width="10" bestFit="1" customWidth="1"/>
    <col min="692" max="692" width="13" bestFit="1" customWidth="1"/>
    <col min="693" max="693" width="31.33203125" bestFit="1" customWidth="1"/>
    <col min="694" max="694" width="43.5" bestFit="1" customWidth="1"/>
    <col min="695" max="695" width="33.1640625" bestFit="1" customWidth="1"/>
    <col min="696" max="696" width="40.1640625" bestFit="1" customWidth="1"/>
    <col min="697" max="697" width="28.1640625" bestFit="1" customWidth="1"/>
    <col min="698" max="698" width="40.1640625" bestFit="1" customWidth="1"/>
    <col min="699" max="699" width="28" bestFit="1" customWidth="1"/>
    <col min="700" max="700" width="18" bestFit="1" customWidth="1"/>
    <col min="701" max="701" width="24.5" bestFit="1" customWidth="1"/>
    <col min="702" max="702" width="27.6640625" bestFit="1" customWidth="1"/>
    <col min="703" max="703" width="36.1640625" bestFit="1" customWidth="1"/>
    <col min="704" max="704" width="31.1640625" bestFit="1" customWidth="1"/>
    <col min="705" max="705" width="37.5" bestFit="1" customWidth="1"/>
    <col min="706" max="706" width="31.33203125" bestFit="1" customWidth="1"/>
    <col min="707" max="707" width="49" bestFit="1" customWidth="1"/>
    <col min="708" max="708" width="13" bestFit="1" customWidth="1"/>
    <col min="709" max="709" width="12.6640625" bestFit="1" customWidth="1"/>
    <col min="710" max="710" width="17" bestFit="1" customWidth="1"/>
    <col min="711" max="711" width="39.1640625" bestFit="1" customWidth="1"/>
    <col min="712" max="712" width="25.1640625" bestFit="1" customWidth="1"/>
    <col min="713" max="713" width="34" bestFit="1" customWidth="1"/>
    <col min="714" max="714" width="26.1640625" bestFit="1" customWidth="1"/>
    <col min="715" max="715" width="15.83203125" bestFit="1" customWidth="1"/>
    <col min="716" max="716" width="31.33203125" bestFit="1" customWidth="1"/>
    <col min="717" max="717" width="47.83203125" bestFit="1" customWidth="1"/>
    <col min="718" max="718" width="20.1640625" bestFit="1" customWidth="1"/>
    <col min="719" max="719" width="49.1640625" bestFit="1" customWidth="1"/>
    <col min="720" max="720" width="14.5" bestFit="1" customWidth="1"/>
    <col min="721" max="721" width="40.83203125" bestFit="1" customWidth="1"/>
    <col min="722" max="722" width="23.6640625" bestFit="1" customWidth="1"/>
    <col min="723" max="723" width="45.5" bestFit="1" customWidth="1"/>
    <col min="724" max="724" width="53.33203125" bestFit="1" customWidth="1"/>
    <col min="725" max="725" width="22.6640625" bestFit="1" customWidth="1"/>
    <col min="726" max="726" width="33" bestFit="1" customWidth="1"/>
    <col min="727" max="727" width="34" bestFit="1" customWidth="1"/>
    <col min="728" max="728" width="44.83203125" bestFit="1" customWidth="1"/>
    <col min="729" max="729" width="32" bestFit="1" customWidth="1"/>
    <col min="730" max="730" width="39" bestFit="1" customWidth="1"/>
    <col min="731" max="731" width="9.1640625" bestFit="1" customWidth="1"/>
    <col min="732" max="732" width="34" bestFit="1" customWidth="1"/>
    <col min="733" max="733" width="15.6640625" bestFit="1" customWidth="1"/>
    <col min="734" max="734" width="30.6640625" bestFit="1" customWidth="1"/>
    <col min="735" max="735" width="37.5" bestFit="1" customWidth="1"/>
    <col min="736" max="736" width="48" bestFit="1" customWidth="1"/>
    <col min="737" max="737" width="42.83203125" bestFit="1" customWidth="1"/>
    <col min="738" max="738" width="37.83203125" bestFit="1" customWidth="1"/>
    <col min="739" max="739" width="38.1640625" bestFit="1" customWidth="1"/>
    <col min="740" max="740" width="19" bestFit="1" customWidth="1"/>
    <col min="741" max="741" width="13.83203125" bestFit="1" customWidth="1"/>
    <col min="742" max="742" width="14.6640625" bestFit="1" customWidth="1"/>
    <col min="743" max="743" width="6.1640625" bestFit="1" customWidth="1"/>
    <col min="744" max="744" width="48" bestFit="1" customWidth="1"/>
    <col min="745" max="745" width="32.1640625" bestFit="1" customWidth="1"/>
    <col min="746" max="746" width="50.83203125" bestFit="1" customWidth="1"/>
    <col min="747" max="747" width="37" bestFit="1" customWidth="1"/>
    <col min="748" max="748" width="46.6640625" bestFit="1" customWidth="1"/>
    <col min="749" max="749" width="33.5" bestFit="1" customWidth="1"/>
    <col min="750" max="750" width="49.5" bestFit="1" customWidth="1"/>
    <col min="751" max="751" width="42.6640625" bestFit="1" customWidth="1"/>
    <col min="752" max="752" width="14.33203125" bestFit="1" customWidth="1"/>
    <col min="753" max="753" width="25.6640625" bestFit="1" customWidth="1"/>
    <col min="754" max="754" width="35.5" bestFit="1" customWidth="1"/>
    <col min="755" max="755" width="26.33203125" bestFit="1" customWidth="1"/>
    <col min="756" max="756" width="17.33203125" bestFit="1" customWidth="1"/>
    <col min="757" max="757" width="44.5" bestFit="1" customWidth="1"/>
    <col min="758" max="758" width="50.83203125" bestFit="1" customWidth="1"/>
    <col min="759" max="759" width="12.83203125" bestFit="1" customWidth="1"/>
    <col min="760" max="760" width="14.1640625" bestFit="1" customWidth="1"/>
    <col min="761" max="761" width="21.5" bestFit="1" customWidth="1"/>
    <col min="762" max="762" width="21" bestFit="1" customWidth="1"/>
    <col min="763" max="763" width="28" bestFit="1" customWidth="1"/>
    <col min="764" max="764" width="16" bestFit="1" customWidth="1"/>
    <col min="765" max="765" width="18.83203125" bestFit="1" customWidth="1"/>
    <col min="766" max="766" width="16.33203125" bestFit="1" customWidth="1"/>
    <col min="767" max="767" width="12.33203125" bestFit="1" customWidth="1"/>
    <col min="768" max="768" width="17" bestFit="1" customWidth="1"/>
    <col min="769" max="769" width="42.5" bestFit="1" customWidth="1"/>
    <col min="770" max="770" width="33.83203125" bestFit="1" customWidth="1"/>
    <col min="771" max="771" width="14.6640625" bestFit="1" customWidth="1"/>
    <col min="772" max="772" width="7" bestFit="1" customWidth="1"/>
    <col min="773" max="773" width="31.83203125" bestFit="1" customWidth="1"/>
    <col min="774" max="774" width="47.6640625" bestFit="1" customWidth="1"/>
    <col min="775" max="775" width="34.5" bestFit="1" customWidth="1"/>
    <col min="776" max="776" width="7.83203125" bestFit="1" customWidth="1"/>
    <col min="777" max="777" width="29.83203125" bestFit="1" customWidth="1"/>
    <col min="778" max="778" width="43.6640625" bestFit="1" customWidth="1"/>
    <col min="779" max="779" width="25.5" bestFit="1" customWidth="1"/>
    <col min="780" max="780" width="20.5" bestFit="1" customWidth="1"/>
    <col min="781" max="781" width="9.5" bestFit="1" customWidth="1"/>
    <col min="782" max="782" width="24.5" bestFit="1" customWidth="1"/>
    <col min="783" max="783" width="19" bestFit="1" customWidth="1"/>
    <col min="784" max="784" width="21.5" bestFit="1" customWidth="1"/>
    <col min="785" max="785" width="30" bestFit="1" customWidth="1"/>
    <col min="786" max="786" width="46.33203125" bestFit="1" customWidth="1"/>
    <col min="787" max="787" width="27.33203125" bestFit="1" customWidth="1"/>
    <col min="788" max="788" width="21.83203125" bestFit="1" customWidth="1"/>
    <col min="789" max="789" width="41.5" bestFit="1" customWidth="1"/>
    <col min="790" max="790" width="50.33203125" bestFit="1" customWidth="1"/>
    <col min="791" max="791" width="30.5" bestFit="1" customWidth="1"/>
    <col min="792" max="792" width="29.6640625" bestFit="1" customWidth="1"/>
    <col min="793" max="793" width="25.5" bestFit="1" customWidth="1"/>
    <col min="794" max="794" width="8.33203125" bestFit="1" customWidth="1"/>
    <col min="795" max="795" width="9.1640625" bestFit="1" customWidth="1"/>
    <col min="796" max="796" width="35.5" bestFit="1" customWidth="1"/>
    <col min="797" max="797" width="41.5" bestFit="1" customWidth="1"/>
    <col min="798" max="798" width="40.5" bestFit="1" customWidth="1"/>
    <col min="799" max="799" width="29.83203125" bestFit="1" customWidth="1"/>
    <col min="800" max="800" width="33" bestFit="1" customWidth="1"/>
    <col min="801" max="801" width="8.83203125" bestFit="1" customWidth="1"/>
    <col min="802" max="802" width="33" bestFit="1" customWidth="1"/>
    <col min="803" max="803" width="20.6640625" bestFit="1" customWidth="1"/>
    <col min="804" max="804" width="10.33203125" bestFit="1" customWidth="1"/>
    <col min="805" max="805" width="24.1640625" bestFit="1" customWidth="1"/>
    <col min="806" max="806" width="40.5" bestFit="1" customWidth="1"/>
    <col min="807" max="807" width="35.83203125" bestFit="1" customWidth="1"/>
    <col min="808" max="808" width="48.33203125" bestFit="1" customWidth="1"/>
    <col min="809" max="809" width="25.33203125" bestFit="1" customWidth="1"/>
    <col min="810" max="810" width="22.5" bestFit="1" customWidth="1"/>
    <col min="811" max="811" width="28.5" bestFit="1" customWidth="1"/>
    <col min="812" max="812" width="10.5" bestFit="1" customWidth="1"/>
    <col min="813" max="813" width="43.5" bestFit="1" customWidth="1"/>
    <col min="814" max="814" width="9.6640625" bestFit="1" customWidth="1"/>
    <col min="815" max="815" width="29.1640625" bestFit="1" customWidth="1"/>
    <col min="816" max="816" width="46.5" bestFit="1" customWidth="1"/>
    <col min="817" max="817" width="47" bestFit="1" customWidth="1"/>
    <col min="818" max="818" width="18.5" bestFit="1" customWidth="1"/>
    <col min="819" max="819" width="12.5" bestFit="1" customWidth="1"/>
    <col min="820" max="820" width="22.33203125" bestFit="1" customWidth="1"/>
    <col min="821" max="821" width="39.83203125" bestFit="1" customWidth="1"/>
    <col min="822" max="822" width="15.6640625" bestFit="1" customWidth="1"/>
    <col min="823" max="823" width="32.6640625" bestFit="1" customWidth="1"/>
    <col min="824" max="824" width="13.5" bestFit="1" customWidth="1"/>
    <col min="825" max="825" width="9.1640625" bestFit="1" customWidth="1"/>
    <col min="826" max="826" width="27" bestFit="1" customWidth="1"/>
    <col min="827" max="827" width="19.33203125" bestFit="1" customWidth="1"/>
    <col min="828" max="828" width="18" bestFit="1" customWidth="1"/>
    <col min="829" max="829" width="16.6640625" bestFit="1" customWidth="1"/>
    <col min="830" max="830" width="40.83203125" bestFit="1" customWidth="1"/>
    <col min="831" max="831" width="33" bestFit="1" customWidth="1"/>
    <col min="832" max="832" width="12" bestFit="1" customWidth="1"/>
    <col min="833" max="833" width="42.83203125" bestFit="1" customWidth="1"/>
    <col min="834" max="834" width="24" bestFit="1" customWidth="1"/>
    <col min="835" max="835" width="15.83203125" bestFit="1" customWidth="1"/>
    <col min="836" max="836" width="41.5" bestFit="1" customWidth="1"/>
    <col min="837" max="837" width="22.5" bestFit="1" customWidth="1"/>
    <col min="838" max="838" width="48.6640625" bestFit="1" customWidth="1"/>
    <col min="839" max="839" width="34.33203125" bestFit="1" customWidth="1"/>
    <col min="840" max="840" width="50" bestFit="1" customWidth="1"/>
    <col min="841" max="841" width="39.5" bestFit="1" customWidth="1"/>
    <col min="842" max="842" width="29.5" bestFit="1" customWidth="1"/>
    <col min="843" max="843" width="32.33203125" bestFit="1" customWidth="1"/>
    <col min="844" max="844" width="48.6640625" bestFit="1" customWidth="1"/>
    <col min="845" max="845" width="9.33203125" bestFit="1" customWidth="1"/>
    <col min="846" max="846" width="26.6640625" bestFit="1" customWidth="1"/>
    <col min="847" max="848" width="19.1640625" bestFit="1" customWidth="1"/>
    <col min="849" max="849" width="32.5" bestFit="1" customWidth="1"/>
    <col min="850" max="850" width="5" bestFit="1" customWidth="1"/>
    <col min="851" max="851" width="26.1640625" bestFit="1" customWidth="1"/>
    <col min="852" max="852" width="10.33203125" bestFit="1" customWidth="1"/>
    <col min="853" max="853" width="34.6640625" bestFit="1" customWidth="1"/>
    <col min="854" max="854" width="43.83203125" bestFit="1" customWidth="1"/>
    <col min="855" max="855" width="19.33203125" bestFit="1" customWidth="1"/>
    <col min="856" max="856" width="13.83203125" bestFit="1" customWidth="1"/>
    <col min="857" max="857" width="43.6640625" bestFit="1" customWidth="1"/>
    <col min="858" max="858" width="6.83203125" bestFit="1" customWidth="1"/>
    <col min="859" max="859" width="12.1640625" bestFit="1" customWidth="1"/>
    <col min="860" max="860" width="6.1640625" bestFit="1" customWidth="1"/>
    <col min="861" max="861" width="28" bestFit="1" customWidth="1"/>
    <col min="862" max="862" width="47.6640625" bestFit="1" customWidth="1"/>
    <col min="863" max="863" width="12.83203125" bestFit="1" customWidth="1"/>
    <col min="864" max="864" width="11.1640625" bestFit="1" customWidth="1"/>
    <col min="865" max="865" width="67.5" bestFit="1" customWidth="1"/>
    <col min="866" max="866" width="38.1640625" bestFit="1" customWidth="1"/>
    <col min="867" max="867" width="12.1640625" bestFit="1" customWidth="1"/>
    <col min="868" max="868" width="50.5" bestFit="1" customWidth="1"/>
    <col min="869" max="869" width="22.6640625" bestFit="1" customWidth="1"/>
    <col min="870" max="870" width="30.1640625" bestFit="1" customWidth="1"/>
    <col min="871" max="871" width="27.1640625" bestFit="1" customWidth="1"/>
    <col min="872" max="872" width="30.5" bestFit="1" customWidth="1"/>
    <col min="873" max="873" width="15.5" bestFit="1" customWidth="1"/>
    <col min="874" max="874" width="28" bestFit="1" customWidth="1"/>
    <col min="875" max="875" width="18.33203125" bestFit="1" customWidth="1"/>
    <col min="876" max="876" width="36" bestFit="1" customWidth="1"/>
    <col min="877" max="877" width="26.33203125" bestFit="1" customWidth="1"/>
    <col min="878" max="878" width="46.5" bestFit="1" customWidth="1"/>
    <col min="879" max="879" width="14" bestFit="1" customWidth="1"/>
    <col min="880" max="880" width="29.33203125" bestFit="1" customWidth="1"/>
    <col min="881" max="881" width="18" bestFit="1" customWidth="1"/>
    <col min="882" max="882" width="45.33203125" bestFit="1" customWidth="1"/>
    <col min="883" max="883" width="31.33203125" bestFit="1" customWidth="1"/>
    <col min="884" max="884" width="35.5" bestFit="1" customWidth="1"/>
    <col min="885" max="885" width="28.33203125" bestFit="1" customWidth="1"/>
    <col min="886" max="886" width="42.5" bestFit="1" customWidth="1"/>
    <col min="887" max="887" width="46.6640625" bestFit="1" customWidth="1"/>
    <col min="888" max="888" width="15.5" bestFit="1" customWidth="1"/>
    <col min="889" max="889" width="27.1640625" bestFit="1" customWidth="1"/>
    <col min="890" max="890" width="28.33203125" bestFit="1" customWidth="1"/>
    <col min="891" max="891" width="7.83203125" bestFit="1" customWidth="1"/>
    <col min="892" max="892" width="50.33203125" bestFit="1" customWidth="1"/>
    <col min="893" max="893" width="38" bestFit="1" customWidth="1"/>
    <col min="894" max="894" width="18.5" bestFit="1" customWidth="1"/>
    <col min="895" max="895" width="46.33203125" bestFit="1" customWidth="1"/>
    <col min="896" max="896" width="45.6640625" bestFit="1" customWidth="1"/>
    <col min="897" max="897" width="24.1640625" bestFit="1" customWidth="1"/>
    <col min="898" max="898" width="16.5" bestFit="1" customWidth="1"/>
    <col min="899" max="899" width="12.5" bestFit="1" customWidth="1"/>
    <col min="900" max="900" width="17" bestFit="1" customWidth="1"/>
    <col min="901" max="901" width="45.5" bestFit="1" customWidth="1"/>
    <col min="902" max="902" width="12.6640625" bestFit="1" customWidth="1"/>
    <col min="903" max="903" width="48.33203125" bestFit="1" customWidth="1"/>
    <col min="904" max="904" width="30.6640625" bestFit="1" customWidth="1"/>
    <col min="905" max="905" width="28.5" bestFit="1" customWidth="1"/>
    <col min="906" max="906" width="49.33203125" bestFit="1" customWidth="1"/>
    <col min="907" max="907" width="7.6640625" bestFit="1" customWidth="1"/>
    <col min="908" max="908" width="32.5" bestFit="1" customWidth="1"/>
    <col min="909" max="909" width="17.33203125" bestFit="1" customWidth="1"/>
    <col min="910" max="910" width="50.83203125" bestFit="1" customWidth="1"/>
    <col min="911" max="911" width="18.5" bestFit="1" customWidth="1"/>
    <col min="912" max="912" width="10.33203125" bestFit="1" customWidth="1"/>
    <col min="913" max="913" width="47.5" bestFit="1" customWidth="1"/>
    <col min="914" max="914" width="23.83203125" bestFit="1" customWidth="1"/>
    <col min="915" max="915" width="42.6640625" bestFit="1" customWidth="1"/>
    <col min="916" max="916" width="35" bestFit="1" customWidth="1"/>
    <col min="917" max="917" width="32.1640625" bestFit="1" customWidth="1"/>
    <col min="918" max="918" width="33.5" bestFit="1" customWidth="1"/>
    <col min="919" max="919" width="44.5" bestFit="1" customWidth="1"/>
    <col min="920" max="920" width="6" bestFit="1" customWidth="1"/>
    <col min="921" max="921" width="35.1640625" bestFit="1" customWidth="1"/>
    <col min="922" max="922" width="30.83203125" bestFit="1" customWidth="1"/>
    <col min="923" max="923" width="48.33203125" bestFit="1" customWidth="1"/>
    <col min="924" max="924" width="24.33203125" bestFit="1" customWidth="1"/>
    <col min="925" max="925" width="42.6640625" bestFit="1" customWidth="1"/>
    <col min="926" max="926" width="29.83203125" bestFit="1" customWidth="1"/>
    <col min="927" max="927" width="34.5" bestFit="1" customWidth="1"/>
    <col min="928" max="928" width="23.33203125" bestFit="1" customWidth="1"/>
    <col min="929" max="929" width="11.5" bestFit="1" customWidth="1"/>
    <col min="930" max="930" width="15" bestFit="1" customWidth="1"/>
    <col min="931" max="931" width="24.5" bestFit="1" customWidth="1"/>
    <col min="932" max="932" width="47.33203125" bestFit="1" customWidth="1"/>
    <col min="933" max="933" width="11" bestFit="1" customWidth="1"/>
    <col min="934" max="934" width="28.1640625" bestFit="1" customWidth="1"/>
    <col min="935" max="935" width="29" bestFit="1" customWidth="1"/>
    <col min="936" max="936" width="29.5" bestFit="1" customWidth="1"/>
    <col min="937" max="937" width="48.33203125" bestFit="1" customWidth="1"/>
    <col min="938" max="938" width="22.33203125" bestFit="1" customWidth="1"/>
    <col min="939" max="939" width="17" bestFit="1" customWidth="1"/>
    <col min="940" max="940" width="41.1640625" bestFit="1" customWidth="1"/>
    <col min="941" max="941" width="37.6640625" bestFit="1" customWidth="1"/>
    <col min="942" max="942" width="37.1640625" bestFit="1" customWidth="1"/>
    <col min="943" max="943" width="21" bestFit="1" customWidth="1"/>
    <col min="944" max="944" width="48.1640625" bestFit="1" customWidth="1"/>
    <col min="945" max="945" width="33.83203125" bestFit="1" customWidth="1"/>
    <col min="946" max="946" width="42.6640625" bestFit="1" customWidth="1"/>
    <col min="947" max="947" width="34.33203125" bestFit="1" customWidth="1"/>
    <col min="948" max="948" width="11.5" bestFit="1" customWidth="1"/>
    <col min="949" max="949" width="20" bestFit="1" customWidth="1"/>
    <col min="950" max="950" width="11" bestFit="1" customWidth="1"/>
    <col min="951" max="951" width="29.6640625" bestFit="1" customWidth="1"/>
    <col min="952" max="952" width="11.5" bestFit="1" customWidth="1"/>
    <col min="953" max="953" width="25.83203125" bestFit="1" customWidth="1"/>
    <col min="954" max="954" width="14.33203125" bestFit="1" customWidth="1"/>
    <col min="955" max="955" width="22.83203125" bestFit="1" customWidth="1"/>
    <col min="956" max="956" width="12.83203125" bestFit="1" customWidth="1"/>
    <col min="957" max="957" width="16.5" bestFit="1" customWidth="1"/>
    <col min="958" max="958" width="14.83203125" bestFit="1" customWidth="1"/>
    <col min="959" max="959" width="24.1640625" bestFit="1" customWidth="1"/>
    <col min="960" max="960" width="38.83203125" bestFit="1" customWidth="1"/>
    <col min="961" max="961" width="34" bestFit="1" customWidth="1"/>
    <col min="962" max="962" width="32.1640625" bestFit="1" customWidth="1"/>
    <col min="963" max="963" width="38" bestFit="1" customWidth="1"/>
    <col min="964" max="964" width="35.83203125" bestFit="1" customWidth="1"/>
    <col min="965" max="965" width="22.83203125" bestFit="1" customWidth="1"/>
    <col min="966" max="966" width="21.6640625" bestFit="1" customWidth="1"/>
    <col min="967" max="967" width="27" bestFit="1" customWidth="1"/>
    <col min="968" max="968" width="19" bestFit="1" customWidth="1"/>
    <col min="969" max="969" width="45.5" bestFit="1" customWidth="1"/>
    <col min="970" max="970" width="49.33203125" bestFit="1" customWidth="1"/>
    <col min="971" max="971" width="38" bestFit="1" customWidth="1"/>
    <col min="972" max="972" width="18" bestFit="1" customWidth="1"/>
    <col min="973" max="973" width="23" bestFit="1" customWidth="1"/>
    <col min="974" max="974" width="9.33203125" bestFit="1" customWidth="1"/>
    <col min="975" max="975" width="14.1640625" bestFit="1" customWidth="1"/>
    <col min="976" max="976" width="37" bestFit="1" customWidth="1"/>
    <col min="977" max="977" width="22.83203125" bestFit="1" customWidth="1"/>
    <col min="978" max="978" width="9.1640625" bestFit="1" customWidth="1"/>
    <col min="979" max="979" width="36.5" bestFit="1" customWidth="1"/>
    <col min="980" max="980" width="32.6640625" bestFit="1" customWidth="1"/>
    <col min="981" max="981" width="39" bestFit="1" customWidth="1"/>
    <col min="982" max="982" width="18.33203125" bestFit="1" customWidth="1"/>
    <col min="983" max="983" width="42.6640625" bestFit="1" customWidth="1"/>
    <col min="984" max="984" width="8.33203125" bestFit="1" customWidth="1"/>
    <col min="985" max="985" width="31.83203125" bestFit="1" customWidth="1"/>
    <col min="986" max="986" width="40.33203125" bestFit="1" customWidth="1"/>
    <col min="987" max="987" width="18.33203125" bestFit="1" customWidth="1"/>
    <col min="988" max="988" width="34.33203125" bestFit="1" customWidth="1"/>
    <col min="989" max="989" width="33.33203125" bestFit="1" customWidth="1"/>
    <col min="990" max="990" width="44.6640625" bestFit="1" customWidth="1"/>
    <col min="991" max="991" width="19.5" bestFit="1" customWidth="1"/>
    <col min="992" max="992" width="28.33203125" bestFit="1" customWidth="1"/>
    <col min="993" max="993" width="14.1640625" bestFit="1" customWidth="1"/>
    <col min="994" max="994" width="30.5" bestFit="1" customWidth="1"/>
    <col min="995" max="995" width="41.33203125" bestFit="1" customWidth="1"/>
    <col min="996" max="996" width="17.83203125" bestFit="1" customWidth="1"/>
    <col min="997" max="997" width="15.6640625" bestFit="1" customWidth="1"/>
    <col min="998" max="998" width="48.33203125" bestFit="1" customWidth="1"/>
    <col min="999" max="999" width="8.1640625" bestFit="1" customWidth="1"/>
    <col min="1000" max="1000" width="13.6640625" bestFit="1" customWidth="1"/>
    <col min="1001" max="1001" width="24.6640625" bestFit="1" customWidth="1"/>
    <col min="1002" max="1002" width="33.6640625" bestFit="1" customWidth="1"/>
    <col min="1003" max="1003" width="19.1640625" bestFit="1" customWidth="1"/>
    <col min="1004" max="1004" width="44.6640625" bestFit="1" customWidth="1"/>
    <col min="1005" max="1005" width="9.5" bestFit="1" customWidth="1"/>
    <col min="1006" max="1006" width="8.33203125" bestFit="1" customWidth="1"/>
    <col min="1007" max="1007" width="40.1640625" bestFit="1" customWidth="1"/>
    <col min="1008" max="1008" width="64.1640625" bestFit="1" customWidth="1"/>
    <col min="1009" max="1009" width="50.1640625" bestFit="1" customWidth="1"/>
    <col min="1010" max="1010" width="12.6640625" bestFit="1" customWidth="1"/>
    <col min="1011" max="1011" width="34.6640625" bestFit="1" customWidth="1"/>
    <col min="1012" max="1012" width="27.6640625" bestFit="1" customWidth="1"/>
    <col min="1013" max="1013" width="29.33203125" bestFit="1" customWidth="1"/>
    <col min="1014" max="1014" width="41" bestFit="1" customWidth="1"/>
    <col min="1015" max="1015" width="8.6640625" bestFit="1" customWidth="1"/>
    <col min="1016" max="1016" width="29.6640625" bestFit="1" customWidth="1"/>
    <col min="1017" max="1017" width="31" bestFit="1" customWidth="1"/>
    <col min="1018" max="1018" width="35.83203125" bestFit="1" customWidth="1"/>
    <col min="1019" max="1019" width="31.33203125" bestFit="1" customWidth="1"/>
    <col min="1020" max="1020" width="15.5" bestFit="1" customWidth="1"/>
    <col min="1021" max="1021" width="48" bestFit="1" customWidth="1"/>
    <col min="1022" max="1022" width="37.33203125" bestFit="1" customWidth="1"/>
    <col min="1023" max="1023" width="17.5" bestFit="1" customWidth="1"/>
    <col min="1024" max="1024" width="18.1640625" bestFit="1" customWidth="1"/>
    <col min="1025" max="1025" width="24.1640625" bestFit="1" customWidth="1"/>
    <col min="1026" max="1026" width="45.33203125" bestFit="1" customWidth="1"/>
    <col min="1027" max="1027" width="34.5" bestFit="1" customWidth="1"/>
    <col min="1028" max="1028" width="32.83203125" bestFit="1" customWidth="1"/>
    <col min="1029" max="1029" width="46.1640625" bestFit="1" customWidth="1"/>
    <col min="1030" max="1030" width="27" bestFit="1" customWidth="1"/>
    <col min="1031" max="1031" width="23.33203125" bestFit="1" customWidth="1"/>
    <col min="1032" max="1032" width="10.83203125" bestFit="1" customWidth="1"/>
    <col min="1033" max="1033" width="33.83203125" bestFit="1" customWidth="1"/>
    <col min="1034" max="1034" width="39" bestFit="1" customWidth="1"/>
    <col min="1035" max="1035" width="50.1640625" bestFit="1" customWidth="1"/>
    <col min="1036" max="1036" width="16.33203125" bestFit="1" customWidth="1"/>
    <col min="1037" max="1037" width="22.1640625" bestFit="1" customWidth="1"/>
    <col min="1038" max="1038" width="7.83203125" bestFit="1" customWidth="1"/>
    <col min="1039" max="1039" width="25.33203125" bestFit="1" customWidth="1"/>
    <col min="1040" max="1040" width="12.83203125" bestFit="1" customWidth="1"/>
    <col min="1041" max="1041" width="38.33203125" bestFit="1" customWidth="1"/>
    <col min="1042" max="1042" width="36.6640625" bestFit="1" customWidth="1"/>
    <col min="1043" max="1043" width="12" bestFit="1" customWidth="1"/>
    <col min="1044" max="1044" width="42.6640625" bestFit="1" customWidth="1"/>
    <col min="1045" max="1045" width="18.6640625" bestFit="1" customWidth="1"/>
    <col min="1046" max="1046" width="8" bestFit="1" customWidth="1"/>
    <col min="1047" max="1047" width="45.1640625" bestFit="1" customWidth="1"/>
    <col min="1048" max="1048" width="37.33203125" bestFit="1" customWidth="1"/>
    <col min="1049" max="1049" width="49.33203125" bestFit="1" customWidth="1"/>
    <col min="1050" max="1050" width="52" bestFit="1" customWidth="1"/>
    <col min="1051" max="1051" width="49" bestFit="1" customWidth="1"/>
    <col min="1052" max="1052" width="23.6640625" bestFit="1" customWidth="1"/>
    <col min="1053" max="1053" width="35.6640625" bestFit="1" customWidth="1"/>
    <col min="1054" max="1054" width="6.1640625" bestFit="1" customWidth="1"/>
    <col min="1055" max="1055" width="8.5" bestFit="1" customWidth="1"/>
    <col min="1056" max="1056" width="53.1640625" bestFit="1" customWidth="1"/>
    <col min="1057" max="1057" width="11.6640625" bestFit="1" customWidth="1"/>
    <col min="1058" max="1058" width="27.1640625" bestFit="1" customWidth="1"/>
    <col min="1059" max="1059" width="18.33203125" bestFit="1" customWidth="1"/>
    <col min="1060" max="1060" width="27.5" bestFit="1" customWidth="1"/>
    <col min="1061" max="1061" width="23.6640625" bestFit="1" customWidth="1"/>
    <col min="1062" max="1062" width="35.33203125" bestFit="1" customWidth="1"/>
    <col min="1063" max="1063" width="28.33203125" bestFit="1" customWidth="1"/>
    <col min="1064" max="1064" width="34.33203125" bestFit="1" customWidth="1"/>
    <col min="1065" max="1065" width="42.6640625" bestFit="1" customWidth="1"/>
    <col min="1066" max="1066" width="34.83203125" bestFit="1" customWidth="1"/>
    <col min="1067" max="1067" width="40" bestFit="1" customWidth="1"/>
    <col min="1068" max="1068" width="47" bestFit="1" customWidth="1"/>
    <col min="1069" max="1069" width="13.5" bestFit="1" customWidth="1"/>
    <col min="1070" max="1070" width="12.33203125" bestFit="1" customWidth="1"/>
    <col min="1071" max="1071" width="39.33203125" bestFit="1" customWidth="1"/>
    <col min="1072" max="1072" width="10.33203125" bestFit="1" customWidth="1"/>
    <col min="1073" max="1073" width="20.5" bestFit="1" customWidth="1"/>
    <col min="1074" max="1074" width="48.5" bestFit="1" customWidth="1"/>
    <col min="1075" max="1075" width="14.33203125" bestFit="1" customWidth="1"/>
    <col min="1076" max="1076" width="43.83203125" bestFit="1" customWidth="1"/>
    <col min="1077" max="1077" width="48.83203125" bestFit="1" customWidth="1"/>
    <col min="1078" max="1078" width="30.83203125" bestFit="1" customWidth="1"/>
    <col min="1079" max="1079" width="19.1640625" bestFit="1" customWidth="1"/>
    <col min="1080" max="1080" width="42.33203125" bestFit="1" customWidth="1"/>
    <col min="1081" max="1081" width="12.33203125" bestFit="1" customWidth="1"/>
    <col min="1082" max="1082" width="47.6640625" bestFit="1" customWidth="1"/>
    <col min="1083" max="1083" width="52.6640625" bestFit="1" customWidth="1"/>
    <col min="1084" max="1084" width="12.6640625" bestFit="1" customWidth="1"/>
    <col min="1085" max="1085" width="31.1640625" bestFit="1" customWidth="1"/>
    <col min="1086" max="1086" width="34.33203125" bestFit="1" customWidth="1"/>
    <col min="1087" max="1087" width="24" bestFit="1" customWidth="1"/>
    <col min="1088" max="1088" width="34.6640625" bestFit="1" customWidth="1"/>
    <col min="1089" max="1089" width="24.33203125" bestFit="1" customWidth="1"/>
    <col min="1090" max="1090" width="14.6640625" bestFit="1" customWidth="1"/>
    <col min="1091" max="1091" width="15.33203125" bestFit="1" customWidth="1"/>
    <col min="1092" max="1092" width="26" bestFit="1" customWidth="1"/>
    <col min="1093" max="1093" width="19" bestFit="1" customWidth="1"/>
    <col min="1094" max="1094" width="14.83203125" bestFit="1" customWidth="1"/>
    <col min="1095" max="1095" width="14" bestFit="1" customWidth="1"/>
    <col min="1096" max="1096" width="37.83203125" bestFit="1" customWidth="1"/>
    <col min="1097" max="1097" width="36.33203125" bestFit="1" customWidth="1"/>
    <col min="1098" max="1098" width="13.83203125" bestFit="1" customWidth="1"/>
    <col min="1099" max="1099" width="13.6640625" bestFit="1" customWidth="1"/>
    <col min="1100" max="1100" width="40.5" bestFit="1" customWidth="1"/>
    <col min="1101" max="1101" width="20.83203125" bestFit="1" customWidth="1"/>
    <col min="1102" max="1102" width="4.1640625" bestFit="1" customWidth="1"/>
    <col min="1103" max="1103" width="30.6640625" bestFit="1" customWidth="1"/>
    <col min="1104" max="1104" width="40" bestFit="1" customWidth="1"/>
    <col min="1105" max="1105" width="36.6640625" bestFit="1" customWidth="1"/>
    <col min="1106" max="1106" width="47" bestFit="1" customWidth="1"/>
    <col min="1107" max="1107" width="24.33203125" bestFit="1" customWidth="1"/>
    <col min="1108" max="1108" width="35" bestFit="1" customWidth="1"/>
    <col min="1109" max="1109" width="36.33203125" bestFit="1" customWidth="1"/>
    <col min="1110" max="1110" width="13.83203125" bestFit="1" customWidth="1"/>
    <col min="1111" max="1111" width="8" bestFit="1" customWidth="1"/>
    <col min="1112" max="1112" width="33.6640625" bestFit="1" customWidth="1"/>
    <col min="1113" max="1113" width="25.6640625" bestFit="1" customWidth="1"/>
    <col min="1114" max="1114" width="12.33203125" bestFit="1" customWidth="1"/>
    <col min="1115" max="1115" width="40.33203125" bestFit="1" customWidth="1"/>
    <col min="1116" max="1116" width="18.1640625" bestFit="1" customWidth="1"/>
    <col min="1117" max="1117" width="9" bestFit="1" customWidth="1"/>
    <col min="1118" max="1118" width="12" bestFit="1" customWidth="1"/>
    <col min="1119" max="1119" width="32.33203125" bestFit="1" customWidth="1"/>
    <col min="1120" max="1120" width="22.5" bestFit="1" customWidth="1"/>
    <col min="1121" max="1121" width="37.5" bestFit="1" customWidth="1"/>
    <col min="1122" max="1122" width="38.83203125" bestFit="1" customWidth="1"/>
    <col min="1123" max="1123" width="28.33203125" bestFit="1" customWidth="1"/>
    <col min="1124" max="1124" width="16" bestFit="1" customWidth="1"/>
    <col min="1125" max="1125" width="45.33203125" bestFit="1" customWidth="1"/>
    <col min="1126" max="1126" width="32.6640625" bestFit="1" customWidth="1"/>
    <col min="1127" max="1127" width="26" bestFit="1" customWidth="1"/>
    <col min="1128" max="1128" width="15.83203125" bestFit="1" customWidth="1"/>
    <col min="1129" max="1129" width="41.33203125" bestFit="1" customWidth="1"/>
    <col min="1130" max="1130" width="43.33203125" bestFit="1" customWidth="1"/>
    <col min="1131" max="1131" width="22.83203125" bestFit="1" customWidth="1"/>
    <col min="1132" max="1132" width="12.1640625" bestFit="1" customWidth="1"/>
    <col min="1133" max="1133" width="41.83203125" bestFit="1" customWidth="1"/>
    <col min="1134" max="1134" width="27" bestFit="1" customWidth="1"/>
    <col min="1135" max="1135" width="49" bestFit="1" customWidth="1"/>
    <col min="1136" max="1136" width="44" bestFit="1" customWidth="1"/>
    <col min="1137" max="1137" width="41.83203125" bestFit="1" customWidth="1"/>
    <col min="1138" max="1138" width="35.33203125" bestFit="1" customWidth="1"/>
    <col min="1139" max="1139" width="32.83203125" bestFit="1" customWidth="1"/>
    <col min="1140" max="1140" width="16.33203125" bestFit="1" customWidth="1"/>
    <col min="1141" max="1141" width="43.1640625" bestFit="1" customWidth="1"/>
    <col min="1142" max="1142" width="7.5" bestFit="1" customWidth="1"/>
    <col min="1143" max="1143" width="35.1640625" bestFit="1" customWidth="1"/>
    <col min="1144" max="1144" width="18" bestFit="1" customWidth="1"/>
    <col min="1145" max="1145" width="39.5" bestFit="1" customWidth="1"/>
    <col min="1146" max="1146" width="32.33203125" bestFit="1" customWidth="1"/>
    <col min="1147" max="1147" width="6.1640625" bestFit="1" customWidth="1"/>
    <col min="1148" max="1148" width="25.33203125" bestFit="1" customWidth="1"/>
    <col min="1149" max="1149" width="23.5" bestFit="1" customWidth="1"/>
    <col min="1150" max="1150" width="26.1640625" bestFit="1" customWidth="1"/>
    <col min="1151" max="1151" width="13.5" bestFit="1" customWidth="1"/>
    <col min="1152" max="1152" width="38.6640625" bestFit="1" customWidth="1"/>
    <col min="1153" max="1153" width="6.83203125" bestFit="1" customWidth="1"/>
    <col min="1154" max="1154" width="33.6640625" bestFit="1" customWidth="1"/>
    <col min="1155" max="1155" width="52.83203125" bestFit="1" customWidth="1"/>
    <col min="1156" max="1156" width="52.5" bestFit="1" customWidth="1"/>
    <col min="1157" max="1157" width="59.5" bestFit="1" customWidth="1"/>
    <col min="1158" max="1158" width="38.6640625" bestFit="1" customWidth="1"/>
    <col min="1159" max="1159" width="20.33203125" bestFit="1" customWidth="1"/>
    <col min="1160" max="1160" width="14" bestFit="1" customWidth="1"/>
    <col min="1161" max="1161" width="27.6640625" bestFit="1" customWidth="1"/>
    <col min="1162" max="1162" width="35.1640625" bestFit="1" customWidth="1"/>
    <col min="1163" max="1163" width="17" bestFit="1" customWidth="1"/>
    <col min="1164" max="1164" width="6.83203125" bestFit="1" customWidth="1"/>
    <col min="1165" max="1165" width="46.6640625" bestFit="1" customWidth="1"/>
    <col min="1166" max="1166" width="8.5" bestFit="1" customWidth="1"/>
    <col min="1167" max="1167" width="47.83203125" bestFit="1" customWidth="1"/>
    <col min="1168" max="1168" width="20.33203125" bestFit="1" customWidth="1"/>
    <col min="1169" max="1169" width="4.83203125" bestFit="1" customWidth="1"/>
    <col min="1170" max="1170" width="41.5" bestFit="1" customWidth="1"/>
    <col min="1171" max="1171" width="24" bestFit="1" customWidth="1"/>
    <col min="1172" max="1172" width="17" bestFit="1" customWidth="1"/>
    <col min="1173" max="1173" width="28.1640625" bestFit="1" customWidth="1"/>
    <col min="1174" max="1174" width="41.1640625" bestFit="1" customWidth="1"/>
    <col min="1175" max="1175" width="39.33203125" bestFit="1" customWidth="1"/>
    <col min="1176" max="1176" width="24.6640625" bestFit="1" customWidth="1"/>
    <col min="1177" max="1177" width="50.33203125" bestFit="1" customWidth="1"/>
    <col min="1178" max="1178" width="6" bestFit="1" customWidth="1"/>
    <col min="1179" max="1179" width="28.5" bestFit="1" customWidth="1"/>
    <col min="1180" max="1180" width="40.83203125" bestFit="1" customWidth="1"/>
    <col min="1181" max="1181" width="9.6640625" bestFit="1" customWidth="1"/>
    <col min="1182" max="1182" width="47.83203125" bestFit="1" customWidth="1"/>
    <col min="1183" max="1183" width="14.5" bestFit="1" customWidth="1"/>
    <col min="1184" max="1184" width="50.83203125" bestFit="1" customWidth="1"/>
    <col min="1185" max="1185" width="9.33203125" bestFit="1" customWidth="1"/>
    <col min="1186" max="1186" width="29.33203125" bestFit="1" customWidth="1"/>
    <col min="1187" max="1187" width="46.1640625" bestFit="1" customWidth="1"/>
    <col min="1188" max="1188" width="23.5" bestFit="1" customWidth="1"/>
    <col min="1189" max="1189" width="23.6640625" bestFit="1" customWidth="1"/>
    <col min="1190" max="1190" width="39.5" bestFit="1" customWidth="1"/>
    <col min="1191" max="1191" width="13.83203125" bestFit="1" customWidth="1"/>
    <col min="1192" max="1192" width="27.6640625" bestFit="1" customWidth="1"/>
    <col min="1193" max="1193" width="46" bestFit="1" customWidth="1"/>
    <col min="1194" max="1194" width="27.6640625" bestFit="1" customWidth="1"/>
    <col min="1195" max="1195" width="47.5" bestFit="1" customWidth="1"/>
    <col min="1196" max="1196" width="22.1640625" bestFit="1" customWidth="1"/>
    <col min="1197" max="1197" width="36.33203125" bestFit="1" customWidth="1"/>
    <col min="1198" max="1198" width="46.83203125" bestFit="1" customWidth="1"/>
    <col min="1199" max="1199" width="37.5" bestFit="1" customWidth="1"/>
    <col min="1200" max="1200" width="15" bestFit="1" customWidth="1"/>
    <col min="1201" max="1201" width="44.83203125" bestFit="1" customWidth="1"/>
    <col min="1202" max="1202" width="28.83203125" bestFit="1" customWidth="1"/>
    <col min="1203" max="1203" width="20.6640625" bestFit="1" customWidth="1"/>
    <col min="1204" max="1204" width="41.33203125" bestFit="1" customWidth="1"/>
    <col min="1205" max="1205" width="8.33203125" bestFit="1" customWidth="1"/>
    <col min="1206" max="1206" width="44.33203125" bestFit="1" customWidth="1"/>
    <col min="1207" max="1207" width="10" bestFit="1" customWidth="1"/>
    <col min="1208" max="1208" width="38.33203125" bestFit="1" customWidth="1"/>
    <col min="1209" max="1209" width="33.33203125" bestFit="1" customWidth="1"/>
    <col min="1210" max="1210" width="38.5" bestFit="1" customWidth="1"/>
    <col min="1211" max="1211" width="39.83203125" bestFit="1" customWidth="1"/>
    <col min="1212" max="1212" width="7.83203125" bestFit="1" customWidth="1"/>
    <col min="1213" max="1213" width="10.1640625" bestFit="1" customWidth="1"/>
    <col min="1214" max="1214" width="49.5" bestFit="1" customWidth="1"/>
    <col min="1215" max="1215" width="26.33203125" bestFit="1" customWidth="1"/>
    <col min="1216" max="1216" width="34.6640625" bestFit="1" customWidth="1"/>
    <col min="1217" max="1217" width="38.83203125" bestFit="1" customWidth="1"/>
    <col min="1218" max="1218" width="14.5" bestFit="1" customWidth="1"/>
    <col min="1219" max="1219" width="39.6640625" bestFit="1" customWidth="1"/>
    <col min="1220" max="1220" width="41.33203125" bestFit="1" customWidth="1"/>
    <col min="1221" max="1221" width="25.33203125" bestFit="1" customWidth="1"/>
    <col min="1222" max="1222" width="16" bestFit="1" customWidth="1"/>
    <col min="1223" max="1223" width="40.83203125" bestFit="1" customWidth="1"/>
    <col min="1224" max="1224" width="8.83203125" bestFit="1" customWidth="1"/>
    <col min="1225" max="1225" width="42.1640625" bestFit="1" customWidth="1"/>
    <col min="1226" max="1226" width="43.33203125" bestFit="1" customWidth="1"/>
    <col min="1227" max="1227" width="26.1640625" bestFit="1" customWidth="1"/>
    <col min="1228" max="1228" width="43.83203125" bestFit="1" customWidth="1"/>
    <col min="1229" max="1229" width="7.6640625" bestFit="1" customWidth="1"/>
    <col min="1230" max="1230" width="14.1640625" bestFit="1" customWidth="1"/>
    <col min="1231" max="1231" width="46.5" bestFit="1" customWidth="1"/>
    <col min="1232" max="1232" width="8.33203125" bestFit="1" customWidth="1"/>
    <col min="1233" max="1233" width="28.6640625" bestFit="1" customWidth="1"/>
    <col min="1234" max="1234" width="51" bestFit="1" customWidth="1"/>
    <col min="1235" max="1235" width="13.83203125" bestFit="1" customWidth="1"/>
    <col min="1236" max="1236" width="22.83203125" bestFit="1" customWidth="1"/>
    <col min="1237" max="1237" width="40.1640625" bestFit="1" customWidth="1"/>
    <col min="1238" max="1238" width="24.6640625" bestFit="1" customWidth="1"/>
    <col min="1239" max="1239" width="21" bestFit="1" customWidth="1"/>
    <col min="1240" max="1240" width="43.33203125" bestFit="1" customWidth="1"/>
    <col min="1241" max="1241" width="22" bestFit="1" customWidth="1"/>
    <col min="1242" max="1242" width="41.1640625" bestFit="1" customWidth="1"/>
    <col min="1243" max="1243" width="29.83203125" bestFit="1" customWidth="1"/>
    <col min="1244" max="1244" width="37.5" bestFit="1" customWidth="1"/>
    <col min="1245" max="1245" width="31.83203125" bestFit="1" customWidth="1"/>
    <col min="1246" max="1246" width="12.33203125" bestFit="1" customWidth="1"/>
    <col min="1247" max="1247" width="20.83203125" bestFit="1" customWidth="1"/>
    <col min="1248" max="1248" width="38.33203125" bestFit="1" customWidth="1"/>
    <col min="1249" max="1249" width="29.1640625" bestFit="1" customWidth="1"/>
    <col min="1250" max="1250" width="46.33203125" bestFit="1" customWidth="1"/>
    <col min="1251" max="1251" width="23.6640625" bestFit="1" customWidth="1"/>
    <col min="1252" max="1252" width="21.5" bestFit="1" customWidth="1"/>
    <col min="1253" max="1253" width="26.33203125" bestFit="1" customWidth="1"/>
    <col min="1254" max="1254" width="34.6640625" bestFit="1" customWidth="1"/>
    <col min="1255" max="1255" width="41.1640625" bestFit="1" customWidth="1"/>
    <col min="1256" max="1256" width="42.5" bestFit="1" customWidth="1"/>
    <col min="1257" max="1257" width="17.83203125" bestFit="1" customWidth="1"/>
    <col min="1258" max="1258" width="44.83203125" bestFit="1" customWidth="1"/>
    <col min="1259" max="1259" width="22.6640625" bestFit="1" customWidth="1"/>
    <col min="1260" max="1260" width="24.83203125" bestFit="1" customWidth="1"/>
    <col min="1261" max="1261" width="46.83203125" bestFit="1" customWidth="1"/>
    <col min="1262" max="1262" width="37.83203125" bestFit="1" customWidth="1"/>
    <col min="1263" max="1263" width="19" bestFit="1" customWidth="1"/>
    <col min="1264" max="1264" width="15.83203125" bestFit="1" customWidth="1"/>
    <col min="1265" max="1265" width="29.1640625" bestFit="1" customWidth="1"/>
    <col min="1266" max="1266" width="41.1640625" bestFit="1" customWidth="1"/>
    <col min="1267" max="1267" width="34" bestFit="1" customWidth="1"/>
    <col min="1268" max="1268" width="46.33203125" bestFit="1" customWidth="1"/>
    <col min="1269" max="1269" width="46.5" bestFit="1" customWidth="1"/>
    <col min="1270" max="1270" width="43.6640625" bestFit="1" customWidth="1"/>
    <col min="1271" max="1271" width="18.1640625" bestFit="1" customWidth="1"/>
    <col min="1272" max="1272" width="43.5" bestFit="1" customWidth="1"/>
    <col min="1273" max="1273" width="22.5" bestFit="1" customWidth="1"/>
    <col min="1274" max="1274" width="48.6640625" bestFit="1" customWidth="1"/>
    <col min="1275" max="1275" width="24.33203125" bestFit="1" customWidth="1"/>
    <col min="1276" max="1276" width="25.6640625" bestFit="1" customWidth="1"/>
    <col min="1277" max="1277" width="27.6640625" bestFit="1" customWidth="1"/>
    <col min="1278" max="1278" width="25.83203125" bestFit="1" customWidth="1"/>
    <col min="1279" max="1279" width="18.5" bestFit="1" customWidth="1"/>
    <col min="1280" max="1280" width="33.6640625" bestFit="1" customWidth="1"/>
    <col min="1281" max="1281" width="24.83203125" bestFit="1" customWidth="1"/>
    <col min="1282" max="1282" width="19.83203125" bestFit="1" customWidth="1"/>
    <col min="1283" max="1283" width="14.6640625" bestFit="1" customWidth="1"/>
    <col min="1284" max="1284" width="28.5" bestFit="1" customWidth="1"/>
    <col min="1285" max="1285" width="40.1640625" bestFit="1" customWidth="1"/>
    <col min="1286" max="1286" width="21.5" bestFit="1" customWidth="1"/>
    <col min="1287" max="1287" width="15.6640625" bestFit="1" customWidth="1"/>
    <col min="1288" max="1288" width="47.6640625" bestFit="1" customWidth="1"/>
    <col min="1289" max="1289" width="40.6640625" bestFit="1" customWidth="1"/>
    <col min="1290" max="1290" width="44.1640625" bestFit="1" customWidth="1"/>
    <col min="1291" max="1291" width="41.6640625" bestFit="1" customWidth="1"/>
    <col min="1292" max="1292" width="34.33203125" bestFit="1" customWidth="1"/>
    <col min="1293" max="1293" width="26.1640625" bestFit="1" customWidth="1"/>
    <col min="1294" max="1294" width="25.83203125" bestFit="1" customWidth="1"/>
    <col min="1295" max="1295" width="30.1640625" bestFit="1" customWidth="1"/>
    <col min="1296" max="1296" width="30.5" bestFit="1" customWidth="1"/>
    <col min="1297" max="1297" width="29.6640625" bestFit="1" customWidth="1"/>
    <col min="1298" max="1298" width="37.33203125" bestFit="1" customWidth="1"/>
    <col min="1299" max="1299" width="20.83203125" bestFit="1" customWidth="1"/>
    <col min="1300" max="1300" width="17.83203125" bestFit="1" customWidth="1"/>
    <col min="1301" max="1301" width="45.5" bestFit="1" customWidth="1"/>
    <col min="1302" max="1302" width="23.33203125" bestFit="1" customWidth="1"/>
    <col min="1303" max="1303" width="40.5" bestFit="1" customWidth="1"/>
    <col min="1304" max="1304" width="33.33203125" bestFit="1" customWidth="1"/>
    <col min="1305" max="1305" width="26.6640625" bestFit="1" customWidth="1"/>
    <col min="1306" max="1306" width="20.83203125" bestFit="1" customWidth="1"/>
    <col min="1307" max="1307" width="46.1640625" bestFit="1" customWidth="1"/>
    <col min="1308" max="1308" width="23" bestFit="1" customWidth="1"/>
    <col min="1309" max="1309" width="47.5" bestFit="1" customWidth="1"/>
    <col min="1310" max="1310" width="28" bestFit="1" customWidth="1"/>
    <col min="1311" max="1311" width="51.1640625" bestFit="1" customWidth="1"/>
    <col min="1312" max="1312" width="33.83203125" bestFit="1" customWidth="1"/>
    <col min="1313" max="1313" width="12.83203125" bestFit="1" customWidth="1"/>
    <col min="1314" max="1314" width="47" bestFit="1" customWidth="1"/>
    <col min="1315" max="1315" width="46" bestFit="1" customWidth="1"/>
    <col min="1316" max="1316" width="46.33203125" bestFit="1" customWidth="1"/>
    <col min="1317" max="1317" width="15.6640625" bestFit="1" customWidth="1"/>
    <col min="1318" max="1318" width="15" bestFit="1" customWidth="1"/>
    <col min="1319" max="1319" width="41.83203125" bestFit="1" customWidth="1"/>
    <col min="1320" max="1320" width="46" bestFit="1" customWidth="1"/>
    <col min="1321" max="1321" width="18.6640625" bestFit="1" customWidth="1"/>
    <col min="1322" max="1322" width="17.5" bestFit="1" customWidth="1"/>
    <col min="1323" max="1323" width="35.33203125" bestFit="1" customWidth="1"/>
    <col min="1324" max="1324" width="33.5" bestFit="1" customWidth="1"/>
    <col min="1325" max="1325" width="27.5" bestFit="1" customWidth="1"/>
    <col min="1326" max="1326" width="10" bestFit="1" customWidth="1"/>
    <col min="1327" max="1327" width="39.5" bestFit="1" customWidth="1"/>
    <col min="1328" max="1328" width="32.1640625" bestFit="1" customWidth="1"/>
    <col min="1329" max="1329" width="18.33203125" bestFit="1" customWidth="1"/>
    <col min="1330" max="1330" width="20.83203125" bestFit="1" customWidth="1"/>
    <col min="1331" max="1331" width="37" bestFit="1" customWidth="1"/>
    <col min="1332" max="1332" width="34" bestFit="1" customWidth="1"/>
    <col min="1333" max="1333" width="17.5" bestFit="1" customWidth="1"/>
    <col min="1334" max="1334" width="33.33203125" bestFit="1" customWidth="1"/>
    <col min="1335" max="1335" width="19" bestFit="1" customWidth="1"/>
    <col min="1336" max="1336" width="28.83203125" bestFit="1" customWidth="1"/>
    <col min="1337" max="1337" width="38.5" bestFit="1" customWidth="1"/>
    <col min="1338" max="1339" width="19.83203125" bestFit="1" customWidth="1"/>
    <col min="1340" max="1340" width="29.83203125" bestFit="1" customWidth="1"/>
    <col min="1341" max="1341" width="16.5" bestFit="1" customWidth="1"/>
    <col min="1342" max="1342" width="36" bestFit="1" customWidth="1"/>
    <col min="1343" max="1343" width="23.83203125" bestFit="1" customWidth="1"/>
    <col min="1344" max="1344" width="48.33203125" bestFit="1" customWidth="1"/>
    <col min="1345" max="1345" width="8.5" bestFit="1" customWidth="1"/>
    <col min="1346" max="1346" width="26.1640625" bestFit="1" customWidth="1"/>
    <col min="1347" max="1347" width="48.33203125" bestFit="1" customWidth="1"/>
    <col min="1348" max="1348" width="44" bestFit="1" customWidth="1"/>
    <col min="1349" max="1349" width="31.1640625" bestFit="1" customWidth="1"/>
    <col min="1350" max="1350" width="26.1640625" bestFit="1" customWidth="1"/>
    <col min="1351" max="1351" width="11.33203125" bestFit="1" customWidth="1"/>
    <col min="1352" max="1352" width="13.83203125" bestFit="1" customWidth="1"/>
    <col min="1353" max="1353" width="11.33203125" bestFit="1" customWidth="1"/>
    <col min="1354" max="1354" width="7.33203125" bestFit="1" customWidth="1"/>
    <col min="1355" max="1355" width="44.6640625" bestFit="1" customWidth="1"/>
    <col min="1356" max="1356" width="13.83203125" bestFit="1" customWidth="1"/>
    <col min="1357" max="1357" width="17.83203125" bestFit="1" customWidth="1"/>
    <col min="1358" max="1358" width="23.83203125" bestFit="1" customWidth="1"/>
    <col min="1359" max="1359" width="32.6640625" bestFit="1" customWidth="1"/>
    <col min="1360" max="1360" width="24.5" bestFit="1" customWidth="1"/>
    <col min="1361" max="1361" width="38.33203125" bestFit="1" customWidth="1"/>
    <col min="1362" max="1362" width="14.83203125" bestFit="1" customWidth="1"/>
    <col min="1363" max="1363" width="14.5" bestFit="1" customWidth="1"/>
    <col min="1364" max="1364" width="27.1640625" bestFit="1" customWidth="1"/>
    <col min="1365" max="1365" width="37.6640625" bestFit="1" customWidth="1"/>
    <col min="1366" max="1366" width="55.33203125" bestFit="1" customWidth="1"/>
    <col min="1367" max="1367" width="25" bestFit="1" customWidth="1"/>
    <col min="1368" max="1368" width="36.6640625" bestFit="1" customWidth="1"/>
    <col min="1369" max="1369" width="17.1640625" bestFit="1" customWidth="1"/>
    <col min="1370" max="1370" width="33.83203125" bestFit="1" customWidth="1"/>
    <col min="1371" max="1371" width="49.83203125" bestFit="1" customWidth="1"/>
    <col min="1372" max="1372" width="29.6640625" bestFit="1" customWidth="1"/>
    <col min="1373" max="1373" width="25" bestFit="1" customWidth="1"/>
    <col min="1374" max="1374" width="48.33203125" bestFit="1" customWidth="1"/>
    <col min="1375" max="1375" width="36.6640625" bestFit="1" customWidth="1"/>
    <col min="1376" max="1376" width="26.1640625" bestFit="1" customWidth="1"/>
    <col min="1377" max="1377" width="37.6640625" bestFit="1" customWidth="1"/>
    <col min="1378" max="1378" width="40.6640625" bestFit="1" customWidth="1"/>
    <col min="1379" max="1379" width="14.6640625" bestFit="1" customWidth="1"/>
    <col min="1380" max="1380" width="23.6640625" bestFit="1" customWidth="1"/>
    <col min="1381" max="1381" width="17.33203125" bestFit="1" customWidth="1"/>
    <col min="1382" max="1382" width="28" bestFit="1" customWidth="1"/>
    <col min="1383" max="1383" width="31.1640625" bestFit="1" customWidth="1"/>
    <col min="1384" max="1384" width="33.83203125" bestFit="1" customWidth="1"/>
    <col min="1385" max="1385" width="37.33203125" bestFit="1" customWidth="1"/>
    <col min="1386" max="1386" width="48.5" bestFit="1" customWidth="1"/>
    <col min="1387" max="1387" width="31.1640625" bestFit="1" customWidth="1"/>
    <col min="1388" max="1388" width="49.33203125" bestFit="1" customWidth="1"/>
    <col min="1389" max="1389" width="46.6640625" bestFit="1" customWidth="1"/>
    <col min="1390" max="1390" width="34" bestFit="1" customWidth="1"/>
    <col min="1391" max="1391" width="48.6640625" bestFit="1" customWidth="1"/>
    <col min="1392" max="1392" width="24.5" bestFit="1" customWidth="1"/>
    <col min="1393" max="1393" width="12.83203125" bestFit="1" customWidth="1"/>
    <col min="1394" max="1394" width="47.5" bestFit="1" customWidth="1"/>
    <col min="1395" max="1395" width="23.83203125" bestFit="1" customWidth="1"/>
    <col min="1396" max="1396" width="17.83203125" bestFit="1" customWidth="1"/>
    <col min="1397" max="1397" width="25" bestFit="1" customWidth="1"/>
    <col min="1398" max="1398" width="46.1640625" bestFit="1" customWidth="1"/>
    <col min="1399" max="1399" width="24.6640625" bestFit="1" customWidth="1"/>
    <col min="1400" max="1400" width="20.6640625" bestFit="1" customWidth="1"/>
    <col min="1401" max="1401" width="35.33203125" bestFit="1" customWidth="1"/>
    <col min="1402" max="1402" width="14.1640625" bestFit="1" customWidth="1"/>
    <col min="1403" max="1403" width="25.33203125" bestFit="1" customWidth="1"/>
    <col min="1404" max="1404" width="16.83203125" bestFit="1" customWidth="1"/>
    <col min="1405" max="1405" width="44.83203125" bestFit="1" customWidth="1"/>
    <col min="1406" max="1406" width="52.5" bestFit="1" customWidth="1"/>
    <col min="1407" max="1407" width="28.33203125" bestFit="1" customWidth="1"/>
    <col min="1408" max="1408" width="17.1640625" bestFit="1" customWidth="1"/>
    <col min="1409" max="1409" width="43.83203125" bestFit="1" customWidth="1"/>
    <col min="1410" max="1410" width="27.1640625" bestFit="1" customWidth="1"/>
    <col min="1411" max="1411" width="27.83203125" bestFit="1" customWidth="1"/>
    <col min="1412" max="1412" width="19.6640625" bestFit="1" customWidth="1"/>
    <col min="1413" max="1413" width="15" bestFit="1" customWidth="1"/>
    <col min="1414" max="1414" width="63" bestFit="1" customWidth="1"/>
    <col min="1415" max="1415" width="34.1640625" bestFit="1" customWidth="1"/>
    <col min="1416" max="1416" width="35.5" bestFit="1" customWidth="1"/>
    <col min="1417" max="1417" width="27.6640625" bestFit="1" customWidth="1"/>
    <col min="1418" max="1418" width="45.1640625" bestFit="1" customWidth="1"/>
    <col min="1419" max="1419" width="30.83203125" bestFit="1" customWidth="1"/>
    <col min="1420" max="1420" width="47.83203125" bestFit="1" customWidth="1"/>
    <col min="1421" max="1421" width="30.83203125" bestFit="1" customWidth="1"/>
    <col min="1422" max="1422" width="38.5" bestFit="1" customWidth="1"/>
    <col min="1423" max="1423" width="47.5" bestFit="1" customWidth="1"/>
    <col min="1424" max="1424" width="21.83203125" bestFit="1" customWidth="1"/>
    <col min="1425" max="1425" width="35.5" bestFit="1" customWidth="1"/>
    <col min="1426" max="1426" width="47.6640625" bestFit="1" customWidth="1"/>
    <col min="1427" max="1427" width="25.1640625" bestFit="1" customWidth="1"/>
    <col min="1428" max="1428" width="8.6640625" bestFit="1" customWidth="1"/>
    <col min="1429" max="1429" width="23" bestFit="1" customWidth="1"/>
    <col min="1430" max="1430" width="26.6640625" bestFit="1" customWidth="1"/>
    <col min="1431" max="1431" width="9.33203125" bestFit="1" customWidth="1"/>
    <col min="1432" max="1432" width="18" bestFit="1" customWidth="1"/>
    <col min="1433" max="1433" width="26" bestFit="1" customWidth="1"/>
    <col min="1434" max="1434" width="33.83203125" bestFit="1" customWidth="1"/>
    <col min="1435" max="1435" width="42.83203125" bestFit="1" customWidth="1"/>
    <col min="1436" max="1436" width="47.33203125" bestFit="1" customWidth="1"/>
    <col min="1437" max="1437" width="15.5" bestFit="1" customWidth="1"/>
    <col min="1438" max="1438" width="22.33203125" bestFit="1" customWidth="1"/>
    <col min="1439" max="1439" width="20.5" bestFit="1" customWidth="1"/>
    <col min="1440" max="1440" width="64.33203125" bestFit="1" customWidth="1"/>
    <col min="1441" max="1441" width="44.6640625" bestFit="1" customWidth="1"/>
    <col min="1442" max="1442" width="44" bestFit="1" customWidth="1"/>
    <col min="1443" max="1443" width="48.33203125" bestFit="1" customWidth="1"/>
    <col min="1444" max="1444" width="44.5" bestFit="1" customWidth="1"/>
    <col min="1445" max="1445" width="7" bestFit="1" customWidth="1"/>
    <col min="1446" max="1446" width="35.6640625" bestFit="1" customWidth="1"/>
    <col min="1447" max="1447" width="50" bestFit="1" customWidth="1"/>
    <col min="1448" max="1448" width="24" bestFit="1" customWidth="1"/>
    <col min="1449" max="1449" width="12.33203125" bestFit="1" customWidth="1"/>
    <col min="1450" max="1450" width="46.6640625" bestFit="1" customWidth="1"/>
    <col min="1451" max="1451" width="35.83203125" bestFit="1" customWidth="1"/>
    <col min="1452" max="1452" width="6.6640625" bestFit="1" customWidth="1"/>
    <col min="1453" max="1453" width="25.5" bestFit="1" customWidth="1"/>
    <col min="1454" max="1454" width="38.5" bestFit="1" customWidth="1"/>
    <col min="1455" max="1455" width="57.33203125" bestFit="1" customWidth="1"/>
    <col min="1456" max="1456" width="46.33203125" bestFit="1" customWidth="1"/>
    <col min="1457" max="1457" width="35" bestFit="1" customWidth="1"/>
    <col min="1458" max="1458" width="29.33203125" bestFit="1" customWidth="1"/>
    <col min="1459" max="1459" width="28.83203125" bestFit="1" customWidth="1"/>
    <col min="1460" max="1460" width="12.33203125" bestFit="1" customWidth="1"/>
    <col min="1461" max="1461" width="29.83203125" bestFit="1" customWidth="1"/>
    <col min="1462" max="1462" width="36" bestFit="1" customWidth="1"/>
    <col min="1463" max="1463" width="44.5" bestFit="1" customWidth="1"/>
    <col min="1464" max="1464" width="37.6640625" bestFit="1" customWidth="1"/>
    <col min="1465" max="1465" width="36" bestFit="1" customWidth="1"/>
    <col min="1466" max="1466" width="20.83203125" bestFit="1" customWidth="1"/>
    <col min="1467" max="1467" width="27.6640625" bestFit="1" customWidth="1"/>
    <col min="1468" max="1468" width="27.5" bestFit="1" customWidth="1"/>
    <col min="1469" max="1469" width="30.5" bestFit="1" customWidth="1"/>
    <col min="1470" max="1470" width="42.1640625" bestFit="1" customWidth="1"/>
    <col min="1471" max="1471" width="41.6640625" bestFit="1" customWidth="1"/>
    <col min="1472" max="1472" width="35.33203125" bestFit="1" customWidth="1"/>
    <col min="1473" max="1473" width="50.1640625" bestFit="1" customWidth="1"/>
    <col min="1474" max="1474" width="35.1640625" bestFit="1" customWidth="1"/>
    <col min="1475" max="1475" width="41.33203125" bestFit="1" customWidth="1"/>
    <col min="1476" max="1476" width="41.5" bestFit="1" customWidth="1"/>
    <col min="1477" max="1477" width="47" bestFit="1" customWidth="1"/>
    <col min="1478" max="1478" width="19.83203125" bestFit="1" customWidth="1"/>
    <col min="1479" max="1479" width="33.5" bestFit="1" customWidth="1"/>
    <col min="1480" max="1480" width="47.6640625" bestFit="1" customWidth="1"/>
    <col min="1481" max="1481" width="38.83203125" bestFit="1" customWidth="1"/>
    <col min="1482" max="1482" width="44" bestFit="1" customWidth="1"/>
    <col min="1483" max="1483" width="48.83203125" bestFit="1" customWidth="1"/>
    <col min="1484" max="1484" width="45.5" bestFit="1" customWidth="1"/>
    <col min="1485" max="1485" width="35.5" bestFit="1" customWidth="1"/>
    <col min="1486" max="1486" width="46.6640625" bestFit="1" customWidth="1"/>
    <col min="1487" max="1487" width="36.33203125" bestFit="1" customWidth="1"/>
    <col min="1488" max="1488" width="36" bestFit="1" customWidth="1"/>
    <col min="1489" max="1489" width="23.33203125" bestFit="1" customWidth="1"/>
    <col min="1490" max="1490" width="32" bestFit="1" customWidth="1"/>
    <col min="1491" max="1491" width="35.33203125" bestFit="1" customWidth="1"/>
    <col min="1492" max="1492" width="47.6640625" bestFit="1" customWidth="1"/>
    <col min="1493" max="1493" width="50.6640625" bestFit="1" customWidth="1"/>
    <col min="1494" max="1494" width="49" bestFit="1" customWidth="1"/>
    <col min="1495" max="1495" width="31.83203125" bestFit="1" customWidth="1"/>
    <col min="1496" max="1496" width="43.6640625" bestFit="1" customWidth="1"/>
    <col min="1497" max="1497" width="28.83203125" bestFit="1" customWidth="1"/>
    <col min="1498" max="1498" width="36.1640625" bestFit="1" customWidth="1"/>
    <col min="1499" max="1499" width="43.83203125" bestFit="1" customWidth="1"/>
    <col min="1500" max="1500" width="28.83203125" bestFit="1" customWidth="1"/>
    <col min="1501" max="1501" width="52.6640625" bestFit="1" customWidth="1"/>
    <col min="1502" max="1502" width="29.1640625" bestFit="1" customWidth="1"/>
    <col min="1503" max="1503" width="29.6640625" bestFit="1" customWidth="1"/>
    <col min="1504" max="1504" width="45.5" bestFit="1" customWidth="1"/>
    <col min="1505" max="1505" width="24.6640625" bestFit="1" customWidth="1"/>
    <col min="1506" max="1506" width="23.1640625" bestFit="1" customWidth="1"/>
    <col min="1507" max="1507" width="45.6640625" bestFit="1" customWidth="1"/>
    <col min="1508" max="1508" width="66.1640625" bestFit="1" customWidth="1"/>
    <col min="1509" max="1509" width="45.1640625" bestFit="1" customWidth="1"/>
    <col min="1510" max="1510" width="31.5" bestFit="1" customWidth="1"/>
    <col min="1511" max="1511" width="27.33203125" bestFit="1" customWidth="1"/>
    <col min="1512" max="1512" width="49.1640625" bestFit="1" customWidth="1"/>
    <col min="1513" max="1513" width="35" bestFit="1" customWidth="1"/>
    <col min="1514" max="1514" width="45.83203125" bestFit="1" customWidth="1"/>
    <col min="1515" max="1515" width="38.33203125" bestFit="1" customWidth="1"/>
    <col min="1516" max="1516" width="50" bestFit="1" customWidth="1"/>
    <col min="1517" max="1517" width="20.33203125" bestFit="1" customWidth="1"/>
    <col min="1518" max="1518" width="34.6640625" bestFit="1" customWidth="1"/>
    <col min="1519" max="1519" width="38.5" bestFit="1" customWidth="1"/>
    <col min="1520" max="1520" width="16.5" bestFit="1" customWidth="1"/>
    <col min="1521" max="1521" width="25.1640625" bestFit="1" customWidth="1"/>
    <col min="1522" max="1522" width="43.1640625" bestFit="1" customWidth="1"/>
    <col min="1523" max="1523" width="50.1640625" bestFit="1" customWidth="1"/>
    <col min="1524" max="1524" width="28.5" bestFit="1" customWidth="1"/>
    <col min="1525" max="1525" width="45.6640625" bestFit="1" customWidth="1"/>
    <col min="1526" max="1526" width="44" bestFit="1" customWidth="1"/>
    <col min="1527" max="1527" width="38.1640625" bestFit="1" customWidth="1"/>
    <col min="1528" max="1528" width="24.83203125" bestFit="1" customWidth="1"/>
    <col min="1529" max="1529" width="7.33203125" bestFit="1" customWidth="1"/>
    <col min="1530" max="1530" width="24.83203125" bestFit="1" customWidth="1"/>
    <col min="1531" max="1531" width="50.1640625" bestFit="1" customWidth="1"/>
    <col min="1532" max="1532" width="15.83203125" bestFit="1" customWidth="1"/>
    <col min="1533" max="1533" width="48.6640625" bestFit="1" customWidth="1"/>
    <col min="1534" max="1534" width="15.5" bestFit="1" customWidth="1"/>
    <col min="1535" max="1535" width="39" bestFit="1" customWidth="1"/>
    <col min="1536" max="1536" width="26.33203125" bestFit="1" customWidth="1"/>
    <col min="1537" max="1537" width="8.1640625" bestFit="1" customWidth="1"/>
    <col min="1538" max="1538" width="52.5" bestFit="1" customWidth="1"/>
    <col min="1539" max="1539" width="37.83203125" bestFit="1" customWidth="1"/>
    <col min="1540" max="1540" width="29.6640625" bestFit="1" customWidth="1"/>
    <col min="1541" max="1541" width="30" bestFit="1" customWidth="1"/>
    <col min="1542" max="1542" width="13.1640625" bestFit="1" customWidth="1"/>
    <col min="1543" max="1543" width="18.5" bestFit="1" customWidth="1"/>
    <col min="1544" max="1544" width="29.6640625" bestFit="1" customWidth="1"/>
    <col min="1545" max="1545" width="23" bestFit="1" customWidth="1"/>
    <col min="1546" max="1546" width="14.33203125" bestFit="1" customWidth="1"/>
    <col min="1547" max="1547" width="35.33203125" bestFit="1" customWidth="1"/>
    <col min="1548" max="1548" width="23.83203125" bestFit="1" customWidth="1"/>
    <col min="1549" max="1549" width="19.33203125" bestFit="1" customWidth="1"/>
    <col min="1550" max="1550" width="26.83203125" bestFit="1" customWidth="1"/>
    <col min="1551" max="1551" width="32.83203125" bestFit="1" customWidth="1"/>
    <col min="1552" max="1552" width="36.33203125" bestFit="1" customWidth="1"/>
    <col min="1553" max="1553" width="24.1640625" bestFit="1" customWidth="1"/>
    <col min="1554" max="1554" width="51.1640625" bestFit="1" customWidth="1"/>
    <col min="1555" max="1555" width="31" bestFit="1" customWidth="1"/>
    <col min="1556" max="1556" width="29.5" bestFit="1" customWidth="1"/>
    <col min="1557" max="1557" width="29.33203125" bestFit="1" customWidth="1"/>
    <col min="1558" max="1558" width="13.33203125" bestFit="1" customWidth="1"/>
    <col min="1559" max="1559" width="8.6640625" bestFit="1" customWidth="1"/>
    <col min="1560" max="1560" width="45.83203125" bestFit="1" customWidth="1"/>
    <col min="1561" max="1561" width="31.1640625" bestFit="1" customWidth="1"/>
    <col min="1562" max="1562" width="5.83203125" bestFit="1" customWidth="1"/>
    <col min="1563" max="1563" width="33.6640625" bestFit="1" customWidth="1"/>
    <col min="1564" max="1564" width="6.6640625" bestFit="1" customWidth="1"/>
    <col min="1565" max="1565" width="35.6640625" bestFit="1" customWidth="1"/>
    <col min="1566" max="1566" width="39.5" bestFit="1" customWidth="1"/>
    <col min="1567" max="1567" width="40.83203125" bestFit="1" customWidth="1"/>
    <col min="1568" max="1568" width="31.83203125" bestFit="1" customWidth="1"/>
    <col min="1569" max="1569" width="41.1640625" bestFit="1" customWidth="1"/>
    <col min="1570" max="1570" width="27.6640625" bestFit="1" customWidth="1"/>
    <col min="1571" max="1571" width="26.33203125" bestFit="1" customWidth="1"/>
    <col min="1572" max="1572" width="24.1640625" bestFit="1" customWidth="1"/>
    <col min="1573" max="1573" width="31.1640625" bestFit="1" customWidth="1"/>
    <col min="1574" max="1574" width="10.33203125" bestFit="1" customWidth="1"/>
    <col min="1575" max="1575" width="32.6640625" bestFit="1" customWidth="1"/>
    <col min="1576" max="1576" width="26.1640625" bestFit="1" customWidth="1"/>
    <col min="1577" max="1577" width="17.1640625" bestFit="1" customWidth="1"/>
    <col min="1578" max="1578" width="51.6640625" bestFit="1" customWidth="1"/>
    <col min="1579" max="1579" width="35.5" bestFit="1" customWidth="1"/>
    <col min="1580" max="1580" width="47.83203125" bestFit="1" customWidth="1"/>
    <col min="1581" max="1581" width="30.83203125" bestFit="1" customWidth="1"/>
    <col min="1582" max="1582" width="10.83203125" bestFit="1" customWidth="1"/>
    <col min="1583" max="1583" width="36.6640625" bestFit="1" customWidth="1"/>
    <col min="1584" max="1584" width="27" bestFit="1" customWidth="1"/>
    <col min="1585" max="1585" width="45.83203125" bestFit="1" customWidth="1"/>
    <col min="1586" max="1586" width="46.6640625" bestFit="1" customWidth="1"/>
    <col min="1587" max="1587" width="44" bestFit="1" customWidth="1"/>
    <col min="1588" max="1588" width="30.6640625" bestFit="1" customWidth="1"/>
    <col min="1589" max="1589" width="42.6640625" bestFit="1" customWidth="1"/>
    <col min="1590" max="1590" width="14.33203125" bestFit="1" customWidth="1"/>
    <col min="1591" max="1591" width="51.5" bestFit="1" customWidth="1"/>
    <col min="1592" max="1592" width="37.1640625" bestFit="1" customWidth="1"/>
    <col min="1593" max="1593" width="46.1640625" bestFit="1" customWidth="1"/>
    <col min="1594" max="1594" width="14.6640625" bestFit="1" customWidth="1"/>
    <col min="1595" max="1595" width="46.33203125" bestFit="1" customWidth="1"/>
    <col min="1596" max="1596" width="23.1640625" bestFit="1" customWidth="1"/>
    <col min="1597" max="1597" width="23.6640625" bestFit="1" customWidth="1"/>
    <col min="1598" max="1598" width="10.1640625" bestFit="1" customWidth="1"/>
    <col min="1599" max="1599" width="49.33203125" bestFit="1" customWidth="1"/>
    <col min="1600" max="1600" width="50" bestFit="1" customWidth="1"/>
    <col min="1601" max="1601" width="42.6640625" bestFit="1" customWidth="1"/>
    <col min="1602" max="1602" width="44" bestFit="1" customWidth="1"/>
    <col min="1603" max="1603" width="17.83203125" bestFit="1" customWidth="1"/>
    <col min="1604" max="1604" width="47.83203125" bestFit="1" customWidth="1"/>
    <col min="1605" max="1605" width="47" bestFit="1" customWidth="1"/>
    <col min="1606" max="1606" width="49.5" bestFit="1" customWidth="1"/>
    <col min="1607" max="1607" width="12" bestFit="1" customWidth="1"/>
    <col min="1608" max="1608" width="10.1640625" bestFit="1" customWidth="1"/>
    <col min="1609" max="1609" width="12.6640625" bestFit="1" customWidth="1"/>
    <col min="1610" max="1610" width="15" bestFit="1" customWidth="1"/>
    <col min="1611" max="1611" width="35" bestFit="1" customWidth="1"/>
    <col min="1612" max="1612" width="27.33203125" bestFit="1" customWidth="1"/>
    <col min="1613" max="1613" width="10.83203125" bestFit="1" customWidth="1"/>
    <col min="1614" max="1614" width="31" bestFit="1" customWidth="1"/>
    <col min="1615" max="1615" width="20.33203125" bestFit="1" customWidth="1"/>
    <col min="1616" max="1616" width="31.1640625" bestFit="1" customWidth="1"/>
    <col min="1617" max="1617" width="18.6640625" bestFit="1" customWidth="1"/>
    <col min="1618" max="1618" width="41.5" bestFit="1" customWidth="1"/>
    <col min="1619" max="1619" width="45.6640625" bestFit="1" customWidth="1"/>
    <col min="1620" max="1620" width="18.1640625" bestFit="1" customWidth="1"/>
    <col min="1621" max="1621" width="20.33203125" bestFit="1" customWidth="1"/>
    <col min="1622" max="1622" width="31.5" bestFit="1" customWidth="1"/>
    <col min="1623" max="1623" width="9.5" bestFit="1" customWidth="1"/>
    <col min="1624" max="1624" width="44.1640625" bestFit="1" customWidth="1"/>
    <col min="1625" max="1625" width="47.5" bestFit="1" customWidth="1"/>
    <col min="1626" max="1626" width="5.83203125" bestFit="1" customWidth="1"/>
    <col min="1627" max="1627" width="46.6640625" bestFit="1" customWidth="1"/>
    <col min="1628" max="1628" width="30.1640625" bestFit="1" customWidth="1"/>
    <col min="1629" max="1629" width="10.33203125" bestFit="1" customWidth="1"/>
    <col min="1630" max="1630" width="27.1640625" bestFit="1" customWidth="1"/>
    <col min="1631" max="1631" width="12.33203125" bestFit="1" customWidth="1"/>
    <col min="1632" max="1632" width="38.83203125" bestFit="1" customWidth="1"/>
    <col min="1633" max="1633" width="11.1640625" bestFit="1" customWidth="1"/>
    <col min="1634" max="1634" width="41.33203125" bestFit="1" customWidth="1"/>
    <col min="1635" max="1635" width="40.5" bestFit="1" customWidth="1"/>
    <col min="1636" max="1636" width="49.6640625" bestFit="1" customWidth="1"/>
    <col min="1637" max="1637" width="16.5" bestFit="1" customWidth="1"/>
    <col min="1638" max="1638" width="50.1640625" bestFit="1" customWidth="1"/>
    <col min="1639" max="1639" width="25.5" bestFit="1" customWidth="1"/>
    <col min="1640" max="1640" width="10.6640625" bestFit="1" customWidth="1"/>
    <col min="1641" max="1641" width="8.33203125" bestFit="1" customWidth="1"/>
    <col min="1642" max="1642" width="49.83203125" bestFit="1" customWidth="1"/>
    <col min="1643" max="1643" width="40.1640625" bestFit="1" customWidth="1"/>
    <col min="1644" max="1644" width="47" bestFit="1" customWidth="1"/>
    <col min="1645" max="1645" width="14.83203125" bestFit="1" customWidth="1"/>
    <col min="1646" max="1646" width="26.1640625" bestFit="1" customWidth="1"/>
    <col min="1647" max="1647" width="41.83203125" bestFit="1" customWidth="1"/>
    <col min="1648" max="1648" width="24.5" bestFit="1" customWidth="1"/>
    <col min="1649" max="1649" width="19" bestFit="1" customWidth="1"/>
    <col min="1650" max="1650" width="12.83203125" bestFit="1" customWidth="1"/>
    <col min="1651" max="1651" width="16.33203125" bestFit="1" customWidth="1"/>
    <col min="1652" max="1652" width="40" bestFit="1" customWidth="1"/>
    <col min="1653" max="1653" width="31.1640625" bestFit="1" customWidth="1"/>
    <col min="1654" max="1654" width="47.33203125" bestFit="1" customWidth="1"/>
    <col min="1655" max="1655" width="43.1640625" bestFit="1" customWidth="1"/>
    <col min="1656" max="1656" width="47.33203125" bestFit="1" customWidth="1"/>
    <col min="1657" max="1657" width="15.5" bestFit="1" customWidth="1"/>
    <col min="1658" max="1658" width="36" bestFit="1" customWidth="1"/>
    <col min="1659" max="1659" width="19.6640625" bestFit="1" customWidth="1"/>
    <col min="1660" max="1660" width="26.1640625" bestFit="1" customWidth="1"/>
    <col min="1661" max="1661" width="32.83203125" bestFit="1" customWidth="1"/>
    <col min="1662" max="1662" width="5.83203125" bestFit="1" customWidth="1"/>
    <col min="1663" max="1663" width="16.5" bestFit="1" customWidth="1"/>
    <col min="1664" max="1664" width="41" bestFit="1" customWidth="1"/>
    <col min="1665" max="1665" width="22" bestFit="1" customWidth="1"/>
    <col min="1666" max="1666" width="18.5" bestFit="1" customWidth="1"/>
    <col min="1667" max="1667" width="32.5" bestFit="1" customWidth="1"/>
    <col min="1668" max="1668" width="22.1640625" bestFit="1" customWidth="1"/>
    <col min="1669" max="1669" width="28.6640625" bestFit="1" customWidth="1"/>
    <col min="1670" max="1670" width="37.5" bestFit="1" customWidth="1"/>
    <col min="1671" max="1671" width="35.5" bestFit="1" customWidth="1"/>
    <col min="1672" max="1672" width="36.1640625" bestFit="1" customWidth="1"/>
    <col min="1673" max="1673" width="39.6640625" bestFit="1" customWidth="1"/>
    <col min="1674" max="1674" width="23.5" bestFit="1" customWidth="1"/>
    <col min="1675" max="1675" width="33.5" bestFit="1" customWidth="1"/>
    <col min="1676" max="1676" width="36.33203125" bestFit="1" customWidth="1"/>
    <col min="1677" max="1677" width="18" bestFit="1" customWidth="1"/>
    <col min="1678" max="1678" width="48" bestFit="1" customWidth="1"/>
    <col min="1679" max="1679" width="18.6640625" bestFit="1" customWidth="1"/>
    <col min="1680" max="1680" width="35.6640625" bestFit="1" customWidth="1"/>
    <col min="1681" max="1681" width="46.5" bestFit="1" customWidth="1"/>
    <col min="1682" max="1682" width="37.83203125" bestFit="1" customWidth="1"/>
    <col min="1683" max="1683" width="38.33203125" bestFit="1" customWidth="1"/>
    <col min="1684" max="1684" width="46.5" bestFit="1" customWidth="1"/>
    <col min="1685" max="1685" width="22.33203125" bestFit="1" customWidth="1"/>
    <col min="1686" max="1686" width="52" bestFit="1" customWidth="1"/>
    <col min="1687" max="1687" width="18" bestFit="1" customWidth="1"/>
    <col min="1688" max="1688" width="32.33203125" bestFit="1" customWidth="1"/>
    <col min="1689" max="1689" width="34.83203125" bestFit="1" customWidth="1"/>
    <col min="1690" max="1690" width="45" bestFit="1" customWidth="1"/>
    <col min="1691" max="1691" width="21.6640625" bestFit="1" customWidth="1"/>
    <col min="1692" max="1692" width="43.83203125" bestFit="1" customWidth="1"/>
    <col min="1693" max="1693" width="11.83203125" bestFit="1" customWidth="1"/>
    <col min="1694" max="1694" width="14.5" bestFit="1" customWidth="1"/>
    <col min="1695" max="1695" width="50" bestFit="1" customWidth="1"/>
    <col min="1696" max="1696" width="7.33203125" bestFit="1" customWidth="1"/>
    <col min="1697" max="1697" width="49.83203125" bestFit="1" customWidth="1"/>
    <col min="1698" max="1698" width="46.83203125" bestFit="1" customWidth="1"/>
    <col min="1699" max="1699" width="38.5" bestFit="1" customWidth="1"/>
    <col min="1700" max="1700" width="14.83203125" bestFit="1" customWidth="1"/>
    <col min="1701" max="1701" width="41" bestFit="1" customWidth="1"/>
    <col min="1702" max="1702" width="47.33203125" bestFit="1" customWidth="1"/>
    <col min="1703" max="1703" width="36.33203125" bestFit="1" customWidth="1"/>
    <col min="1704" max="1704" width="34.1640625" bestFit="1" customWidth="1"/>
    <col min="1705" max="1705" width="42.33203125" bestFit="1" customWidth="1"/>
    <col min="1706" max="1706" width="35.5" bestFit="1" customWidth="1"/>
    <col min="1707" max="1707" width="43.33203125" bestFit="1" customWidth="1"/>
    <col min="1708" max="1708" width="8.83203125" bestFit="1" customWidth="1"/>
    <col min="1709" max="1709" width="41.83203125" bestFit="1" customWidth="1"/>
    <col min="1710" max="1710" width="14" bestFit="1" customWidth="1"/>
    <col min="1711" max="1711" width="35.6640625" bestFit="1" customWidth="1"/>
    <col min="1712" max="1712" width="37.1640625" bestFit="1" customWidth="1"/>
    <col min="1713" max="1713" width="13.6640625" bestFit="1" customWidth="1"/>
    <col min="1714" max="1714" width="20.1640625" bestFit="1" customWidth="1"/>
    <col min="1715" max="1715" width="17.83203125" bestFit="1" customWidth="1"/>
    <col min="1716" max="1716" width="46.5" bestFit="1" customWidth="1"/>
    <col min="1717" max="1717" width="45.83203125" bestFit="1" customWidth="1"/>
    <col min="1718" max="1718" width="8.5" bestFit="1" customWidth="1"/>
    <col min="1719" max="1719" width="30.6640625" bestFit="1" customWidth="1"/>
    <col min="1720" max="1720" width="29.1640625" bestFit="1" customWidth="1"/>
    <col min="1721" max="1721" width="11.83203125" bestFit="1" customWidth="1"/>
    <col min="1722" max="1722" width="42.33203125" bestFit="1" customWidth="1"/>
    <col min="1723" max="1723" width="28.5" bestFit="1" customWidth="1"/>
    <col min="1724" max="1724" width="34.1640625" bestFit="1" customWidth="1"/>
    <col min="1725" max="1725" width="20.5" bestFit="1" customWidth="1"/>
    <col min="1726" max="1726" width="11.33203125" bestFit="1" customWidth="1"/>
    <col min="1727" max="1727" width="50.5" bestFit="1" customWidth="1"/>
    <col min="1728" max="1728" width="38.83203125" bestFit="1" customWidth="1"/>
    <col min="1729" max="1729" width="10.33203125" bestFit="1" customWidth="1"/>
    <col min="1730" max="1730" width="19.83203125" bestFit="1" customWidth="1"/>
    <col min="1731" max="1731" width="22.83203125" bestFit="1" customWidth="1"/>
    <col min="1732" max="1732" width="45.33203125" bestFit="1" customWidth="1"/>
    <col min="1733" max="1733" width="6.6640625" bestFit="1" customWidth="1"/>
    <col min="1734" max="1734" width="23" bestFit="1" customWidth="1"/>
    <col min="1735" max="1735" width="25.83203125" bestFit="1" customWidth="1"/>
    <col min="1736" max="1736" width="27.5" bestFit="1" customWidth="1"/>
    <col min="1737" max="1737" width="42.83203125" bestFit="1" customWidth="1"/>
    <col min="1738" max="1738" width="15.5" bestFit="1" customWidth="1"/>
    <col min="1739" max="1739" width="33.83203125" bestFit="1" customWidth="1"/>
    <col min="1740" max="1740" width="28.83203125" bestFit="1" customWidth="1"/>
    <col min="1741" max="1741" width="22.6640625" bestFit="1" customWidth="1"/>
    <col min="1742" max="1742" width="32.33203125" bestFit="1" customWidth="1"/>
    <col min="1743" max="1743" width="15.6640625" bestFit="1" customWidth="1"/>
    <col min="1744" max="1744" width="48.6640625" bestFit="1" customWidth="1"/>
    <col min="1745" max="1745" width="47.33203125" bestFit="1" customWidth="1"/>
    <col min="1746" max="1746" width="41.83203125" bestFit="1" customWidth="1"/>
    <col min="1747" max="1747" width="19.5" bestFit="1" customWidth="1"/>
    <col min="1748" max="1748" width="15" bestFit="1" customWidth="1"/>
    <col min="1749" max="1749" width="43.33203125" bestFit="1" customWidth="1"/>
    <col min="1750" max="1750" width="20.83203125" bestFit="1" customWidth="1"/>
    <col min="1751" max="1751" width="40.6640625" bestFit="1" customWidth="1"/>
    <col min="1752" max="1752" width="28.5" bestFit="1" customWidth="1"/>
    <col min="1753" max="1753" width="53.6640625" bestFit="1" customWidth="1"/>
    <col min="1754" max="1754" width="19.33203125" bestFit="1" customWidth="1"/>
    <col min="1755" max="1755" width="11.6640625" bestFit="1" customWidth="1"/>
    <col min="1756" max="1756" width="24.33203125" bestFit="1" customWidth="1"/>
    <col min="1757" max="1757" width="36.5" bestFit="1" customWidth="1"/>
    <col min="1758" max="1758" width="14.83203125" bestFit="1" customWidth="1"/>
    <col min="1759" max="1759" width="18.5" bestFit="1" customWidth="1"/>
    <col min="1760" max="1760" width="24.83203125" bestFit="1" customWidth="1"/>
    <col min="1761" max="1761" width="50.1640625" bestFit="1" customWidth="1"/>
    <col min="1762" max="1762" width="45.83203125" bestFit="1" customWidth="1"/>
    <col min="1763" max="1763" width="39" bestFit="1" customWidth="1"/>
    <col min="1764" max="1764" width="60.1640625" bestFit="1" customWidth="1"/>
    <col min="1765" max="1765" width="28.5" bestFit="1" customWidth="1"/>
    <col min="1766" max="1766" width="21.1640625" bestFit="1" customWidth="1"/>
    <col min="1767" max="1767" width="24.5" bestFit="1" customWidth="1"/>
    <col min="1768" max="1768" width="36.5" bestFit="1" customWidth="1"/>
    <col min="1769" max="1769" width="26.83203125" bestFit="1" customWidth="1"/>
    <col min="1770" max="1770" width="48.83203125" bestFit="1" customWidth="1"/>
    <col min="1771" max="1771" width="42.6640625" bestFit="1" customWidth="1"/>
    <col min="1772" max="1772" width="41.33203125" bestFit="1" customWidth="1"/>
    <col min="1773" max="1773" width="34" bestFit="1" customWidth="1"/>
    <col min="1774" max="1774" width="41.6640625" bestFit="1" customWidth="1"/>
    <col min="1775" max="1775" width="31.1640625" bestFit="1" customWidth="1"/>
    <col min="1776" max="1776" width="19" bestFit="1" customWidth="1"/>
    <col min="1777" max="1777" width="44.6640625" bestFit="1" customWidth="1"/>
    <col min="1778" max="1778" width="42.1640625" bestFit="1" customWidth="1"/>
    <col min="1779" max="1779" width="45.1640625" bestFit="1" customWidth="1"/>
    <col min="1780" max="1780" width="31" bestFit="1" customWidth="1"/>
    <col min="1781" max="1781" width="39" bestFit="1" customWidth="1"/>
    <col min="1782" max="1782" width="15.33203125" bestFit="1" customWidth="1"/>
    <col min="1783" max="1783" width="31" bestFit="1" customWidth="1"/>
    <col min="1784" max="1784" width="46" bestFit="1" customWidth="1"/>
    <col min="1785" max="1785" width="35.83203125" bestFit="1" customWidth="1"/>
    <col min="1786" max="1786" width="16.5" bestFit="1" customWidth="1"/>
    <col min="1787" max="1787" width="15.6640625" bestFit="1" customWidth="1"/>
    <col min="1788" max="1788" width="35.5" bestFit="1" customWidth="1"/>
    <col min="1789" max="1789" width="28.5" bestFit="1" customWidth="1"/>
    <col min="1790" max="1790" width="51.6640625" bestFit="1" customWidth="1"/>
    <col min="1791" max="1791" width="14" bestFit="1" customWidth="1"/>
    <col min="1792" max="1792" width="12.1640625" bestFit="1" customWidth="1"/>
    <col min="1793" max="1793" width="17.1640625" bestFit="1" customWidth="1"/>
    <col min="1794" max="1794" width="22.83203125" bestFit="1" customWidth="1"/>
    <col min="1795" max="1795" width="10.83203125" bestFit="1" customWidth="1"/>
    <col min="1796" max="1796" width="34.1640625" bestFit="1" customWidth="1"/>
    <col min="1797" max="1797" width="29.5" bestFit="1" customWidth="1"/>
    <col min="1798" max="1798" width="45.83203125" bestFit="1" customWidth="1"/>
    <col min="1799" max="1799" width="31.1640625" bestFit="1" customWidth="1"/>
    <col min="1800" max="1800" width="20.1640625" bestFit="1" customWidth="1"/>
    <col min="1801" max="1801" width="24.83203125" bestFit="1" customWidth="1"/>
    <col min="1802" max="1802" width="48" bestFit="1" customWidth="1"/>
    <col min="1803" max="1803" width="29" bestFit="1" customWidth="1"/>
    <col min="1804" max="1804" width="28.6640625" bestFit="1" customWidth="1"/>
    <col min="1805" max="1805" width="24.6640625" bestFit="1" customWidth="1"/>
    <col min="1806" max="1806" width="20.6640625" bestFit="1" customWidth="1"/>
    <col min="1807" max="1807" width="34.33203125" bestFit="1" customWidth="1"/>
    <col min="1808" max="1808" width="15.33203125" bestFit="1" customWidth="1"/>
    <col min="1809" max="1809" width="37.83203125" bestFit="1" customWidth="1"/>
    <col min="1810" max="1810" width="43" bestFit="1" customWidth="1"/>
    <col min="1811" max="1811" width="19.83203125" bestFit="1" customWidth="1"/>
    <col min="1812" max="1812" width="27.5" bestFit="1" customWidth="1"/>
    <col min="1813" max="1813" width="51.5" bestFit="1" customWidth="1"/>
    <col min="1814" max="1814" width="35.6640625" bestFit="1" customWidth="1"/>
    <col min="1815" max="1815" width="22.5" bestFit="1" customWidth="1"/>
    <col min="1816" max="1816" width="16" bestFit="1" customWidth="1"/>
    <col min="1817" max="1817" width="19" bestFit="1" customWidth="1"/>
    <col min="1818" max="1818" width="14.1640625" bestFit="1" customWidth="1"/>
    <col min="1819" max="1819" width="21.6640625" bestFit="1" customWidth="1"/>
    <col min="1820" max="1820" width="36.33203125" bestFit="1" customWidth="1"/>
    <col min="1821" max="1821" width="44.83203125" bestFit="1" customWidth="1"/>
    <col min="1822" max="1822" width="54.6640625" bestFit="1" customWidth="1"/>
    <col min="1823" max="1823" width="22.83203125" bestFit="1" customWidth="1"/>
    <col min="1824" max="1824" width="48.5" bestFit="1" customWidth="1"/>
    <col min="1825" max="1825" width="18.6640625" bestFit="1" customWidth="1"/>
    <col min="1826" max="1826" width="12.1640625" bestFit="1" customWidth="1"/>
    <col min="1827" max="1827" width="7.5" bestFit="1" customWidth="1"/>
    <col min="1828" max="1828" width="19.1640625" bestFit="1" customWidth="1"/>
    <col min="1829" max="1829" width="30" bestFit="1" customWidth="1"/>
    <col min="1830" max="1830" width="39.83203125" bestFit="1" customWidth="1"/>
    <col min="1831" max="1831" width="42.6640625" bestFit="1" customWidth="1"/>
    <col min="1832" max="1832" width="39.5" bestFit="1" customWidth="1"/>
    <col min="1833" max="1833" width="23.5" bestFit="1" customWidth="1"/>
    <col min="1834" max="1834" width="49.1640625" bestFit="1" customWidth="1"/>
    <col min="1835" max="1835" width="14.5" bestFit="1" customWidth="1"/>
    <col min="1836" max="1836" width="42.33203125" bestFit="1" customWidth="1"/>
    <col min="1837" max="1837" width="17.83203125" bestFit="1" customWidth="1"/>
    <col min="1838" max="1838" width="30" bestFit="1" customWidth="1"/>
    <col min="1839" max="1839" width="36.5" bestFit="1" customWidth="1"/>
    <col min="1840" max="1840" width="42.1640625" bestFit="1" customWidth="1"/>
    <col min="1841" max="1841" width="31.5" bestFit="1" customWidth="1"/>
    <col min="1842" max="1842" width="16" bestFit="1" customWidth="1"/>
    <col min="1843" max="1843" width="29.1640625" bestFit="1" customWidth="1"/>
    <col min="1844" max="1844" width="28.1640625" bestFit="1" customWidth="1"/>
    <col min="1845" max="1845" width="44.1640625" bestFit="1" customWidth="1"/>
    <col min="1846" max="1846" width="41.83203125" bestFit="1" customWidth="1"/>
    <col min="1847" max="1847" width="36.33203125" bestFit="1" customWidth="1"/>
    <col min="1848" max="1848" width="33.33203125" bestFit="1" customWidth="1"/>
    <col min="1849" max="1849" width="14.6640625" bestFit="1" customWidth="1"/>
    <col min="1850" max="1850" width="10.6640625" bestFit="1" customWidth="1"/>
    <col min="1851" max="1851" width="12.1640625" bestFit="1" customWidth="1"/>
    <col min="1852" max="1852" width="19.33203125" bestFit="1" customWidth="1"/>
    <col min="1853" max="1853" width="17.6640625" bestFit="1" customWidth="1"/>
    <col min="1854" max="1854" width="44.6640625" bestFit="1" customWidth="1"/>
    <col min="1855" max="1855" width="8.1640625" bestFit="1" customWidth="1"/>
    <col min="1856" max="1856" width="13.5" bestFit="1" customWidth="1"/>
    <col min="1857" max="1857" width="11.33203125" bestFit="1" customWidth="1"/>
    <col min="1858" max="1858" width="8" bestFit="1" customWidth="1"/>
    <col min="1859" max="1859" width="16" bestFit="1" customWidth="1"/>
    <col min="1860" max="1860" width="50.5" bestFit="1" customWidth="1"/>
    <col min="1861" max="1861" width="16.6640625" bestFit="1" customWidth="1"/>
    <col min="1862" max="1862" width="7.6640625" bestFit="1" customWidth="1"/>
    <col min="1863" max="1863" width="8.33203125" bestFit="1" customWidth="1"/>
    <col min="1864" max="1864" width="11.83203125" bestFit="1" customWidth="1"/>
    <col min="1865" max="1865" width="39.1640625" bestFit="1" customWidth="1"/>
    <col min="1866" max="1866" width="23.33203125" bestFit="1" customWidth="1"/>
    <col min="1867" max="1867" width="22.6640625" bestFit="1" customWidth="1"/>
    <col min="1868" max="1868" width="34" bestFit="1" customWidth="1"/>
    <col min="1869" max="1869" width="32.83203125" bestFit="1" customWidth="1"/>
    <col min="1870" max="1870" width="5.6640625" bestFit="1" customWidth="1"/>
    <col min="1871" max="1871" width="27.33203125" bestFit="1" customWidth="1"/>
    <col min="1872" max="1872" width="15.33203125" bestFit="1" customWidth="1"/>
    <col min="1873" max="1873" width="18.5" bestFit="1" customWidth="1"/>
    <col min="1874" max="1874" width="28.33203125" bestFit="1" customWidth="1"/>
    <col min="1875" max="1875" width="44" bestFit="1" customWidth="1"/>
    <col min="1876" max="1876" width="24.6640625" bestFit="1" customWidth="1"/>
    <col min="1877" max="1877" width="27.33203125" bestFit="1" customWidth="1"/>
    <col min="1878" max="1878" width="19" bestFit="1" customWidth="1"/>
    <col min="1879" max="1879" width="6" bestFit="1" customWidth="1"/>
    <col min="1880" max="1880" width="30.1640625" bestFit="1" customWidth="1"/>
    <col min="1881" max="1881" width="15.83203125" bestFit="1" customWidth="1"/>
    <col min="1882" max="1882" width="27.6640625" bestFit="1" customWidth="1"/>
    <col min="1883" max="1883" width="13.33203125" bestFit="1" customWidth="1"/>
    <col min="1884" max="1884" width="20.5" bestFit="1" customWidth="1"/>
    <col min="1885" max="1885" width="44.1640625" bestFit="1" customWidth="1"/>
    <col min="1886" max="1886" width="38.33203125" bestFit="1" customWidth="1"/>
    <col min="1887" max="1887" width="51.5" bestFit="1" customWidth="1"/>
    <col min="1888" max="1888" width="17.83203125" bestFit="1" customWidth="1"/>
    <col min="1889" max="1889" width="42.6640625" bestFit="1" customWidth="1"/>
    <col min="1890" max="1890" width="46.5" bestFit="1" customWidth="1"/>
    <col min="1891" max="1891" width="45.5" bestFit="1" customWidth="1"/>
    <col min="1892" max="1892" width="20.83203125" bestFit="1" customWidth="1"/>
    <col min="1893" max="1893" width="17" bestFit="1" customWidth="1"/>
    <col min="1894" max="1894" width="23" bestFit="1" customWidth="1"/>
    <col min="1895" max="1895" width="23.33203125" bestFit="1" customWidth="1"/>
    <col min="1896" max="1896" width="47.83203125" bestFit="1" customWidth="1"/>
    <col min="1897" max="1897" width="46.1640625" bestFit="1" customWidth="1"/>
    <col min="1898" max="1898" width="27.1640625" bestFit="1" customWidth="1"/>
    <col min="1899" max="1899" width="10.1640625" bestFit="1" customWidth="1"/>
    <col min="1900" max="1900" width="24.5" bestFit="1" customWidth="1"/>
    <col min="1901" max="1901" width="33.33203125" bestFit="1" customWidth="1"/>
    <col min="1902" max="1902" width="22.83203125" bestFit="1" customWidth="1"/>
    <col min="1903" max="1903" width="24.83203125" bestFit="1" customWidth="1"/>
    <col min="1904" max="1904" width="47" bestFit="1" customWidth="1"/>
    <col min="1905" max="1905" width="44.33203125" bestFit="1" customWidth="1"/>
    <col min="1906" max="1906" width="23.1640625" bestFit="1" customWidth="1"/>
    <col min="1907" max="1907" width="46.6640625" bestFit="1" customWidth="1"/>
    <col min="1908" max="1908" width="21.6640625" bestFit="1" customWidth="1"/>
    <col min="1909" max="1909" width="57" bestFit="1" customWidth="1"/>
    <col min="1910" max="1910" width="48.1640625" bestFit="1" customWidth="1"/>
    <col min="1911" max="1911" width="13.6640625" bestFit="1" customWidth="1"/>
    <col min="1912" max="1912" width="37" bestFit="1" customWidth="1"/>
    <col min="1913" max="1913" width="34.83203125" bestFit="1" customWidth="1"/>
    <col min="1914" max="1914" width="45.83203125" bestFit="1" customWidth="1"/>
    <col min="1915" max="1915" width="21.1640625" bestFit="1" customWidth="1"/>
    <col min="1916" max="1916" width="30.33203125" bestFit="1" customWidth="1"/>
    <col min="1917" max="1917" width="40.1640625" bestFit="1" customWidth="1"/>
    <col min="1918" max="1918" width="20.6640625" bestFit="1" customWidth="1"/>
    <col min="1919" max="1919" width="24.33203125" bestFit="1" customWidth="1"/>
    <col min="1920" max="1920" width="29.1640625" bestFit="1" customWidth="1"/>
    <col min="1921" max="1921" width="19.6640625" bestFit="1" customWidth="1"/>
    <col min="1922" max="1922" width="23.6640625" bestFit="1" customWidth="1"/>
    <col min="1923" max="1923" width="22.6640625" bestFit="1" customWidth="1"/>
    <col min="1924" max="1924" width="16.83203125" bestFit="1" customWidth="1"/>
    <col min="1925" max="1925" width="42.83203125" bestFit="1" customWidth="1"/>
    <col min="1926" max="1926" width="46.83203125" bestFit="1" customWidth="1"/>
    <col min="1927" max="1927" width="27.5" bestFit="1" customWidth="1"/>
    <col min="1928" max="1928" width="56.6640625" bestFit="1" customWidth="1"/>
    <col min="1929" max="1929" width="30.33203125" bestFit="1" customWidth="1"/>
    <col min="1930" max="1930" width="44.1640625" bestFit="1" customWidth="1"/>
    <col min="1931" max="1931" width="19.5" bestFit="1" customWidth="1"/>
    <col min="1932" max="1932" width="35.1640625" bestFit="1" customWidth="1"/>
    <col min="1933" max="1933" width="47.5" bestFit="1" customWidth="1"/>
    <col min="1934" max="1934" width="20.83203125" bestFit="1" customWidth="1"/>
    <col min="1935" max="1935" width="24.6640625" bestFit="1" customWidth="1"/>
    <col min="1936" max="1936" width="37" bestFit="1" customWidth="1"/>
    <col min="1937" max="1937" width="20.6640625" bestFit="1" customWidth="1"/>
    <col min="1938" max="1938" width="14" bestFit="1" customWidth="1"/>
    <col min="1939" max="1939" width="21" bestFit="1" customWidth="1"/>
    <col min="1940" max="1940" width="10.83203125" bestFit="1" customWidth="1"/>
    <col min="1941" max="1941" width="16.33203125" bestFit="1" customWidth="1"/>
    <col min="1942" max="1942" width="46.33203125" bestFit="1" customWidth="1"/>
    <col min="1943" max="1943" width="16.6640625" bestFit="1" customWidth="1"/>
    <col min="1944" max="1944" width="12" bestFit="1" customWidth="1"/>
    <col min="1945" max="1945" width="11" bestFit="1" customWidth="1"/>
    <col min="1946" max="1946" width="35" bestFit="1" customWidth="1"/>
    <col min="1947" max="1947" width="31" bestFit="1" customWidth="1"/>
    <col min="1948" max="1948" width="11.83203125" bestFit="1" customWidth="1"/>
    <col min="1949" max="1949" width="30.83203125" bestFit="1" customWidth="1"/>
    <col min="1950" max="1950" width="49.6640625" bestFit="1" customWidth="1"/>
    <col min="1951" max="1951" width="24.6640625" bestFit="1" customWidth="1"/>
    <col min="1952" max="1952" width="33.6640625" bestFit="1" customWidth="1"/>
    <col min="1953" max="1953" width="40.1640625" bestFit="1" customWidth="1"/>
    <col min="1954" max="1954" width="41.6640625" bestFit="1" customWidth="1"/>
    <col min="1955" max="1955" width="47.5" bestFit="1" customWidth="1"/>
    <col min="1956" max="1956" width="39.5" bestFit="1" customWidth="1"/>
    <col min="1957" max="1957" width="6.33203125" bestFit="1" customWidth="1"/>
    <col min="1958" max="1958" width="23.6640625" bestFit="1" customWidth="1"/>
    <col min="1959" max="1959" width="17" bestFit="1" customWidth="1"/>
    <col min="1960" max="1960" width="24.6640625" bestFit="1" customWidth="1"/>
    <col min="1961" max="1961" width="14.1640625" bestFit="1" customWidth="1"/>
    <col min="1962" max="1962" width="41.1640625" bestFit="1" customWidth="1"/>
    <col min="1963" max="1963" width="73.83203125" bestFit="1" customWidth="1"/>
    <col min="1964" max="1964" width="8.1640625" bestFit="1" customWidth="1"/>
    <col min="1965" max="1965" width="37.5" bestFit="1" customWidth="1"/>
    <col min="1966" max="1966" width="14.83203125" bestFit="1" customWidth="1"/>
    <col min="1967" max="1967" width="35.1640625" bestFit="1" customWidth="1"/>
    <col min="1968" max="1968" width="20.1640625" bestFit="1" customWidth="1"/>
    <col min="1969" max="1969" width="20.6640625" bestFit="1" customWidth="1"/>
    <col min="1970" max="1970" width="10.83203125" bestFit="1" customWidth="1"/>
    <col min="1971" max="1972" width="22.5" bestFit="1" customWidth="1"/>
    <col min="1973" max="1973" width="44.5" bestFit="1" customWidth="1"/>
    <col min="1974" max="1974" width="12.83203125" bestFit="1" customWidth="1"/>
    <col min="1975" max="1975" width="15.5" bestFit="1" customWidth="1"/>
    <col min="1976" max="1976" width="43.5" bestFit="1" customWidth="1"/>
    <col min="1977" max="1977" width="18.1640625" bestFit="1" customWidth="1"/>
    <col min="1978" max="1978" width="17.6640625" bestFit="1" customWidth="1"/>
    <col min="1979" max="1979" width="8.83203125" bestFit="1" customWidth="1"/>
    <col min="1980" max="1980" width="23.1640625" bestFit="1" customWidth="1"/>
    <col min="1981" max="1981" width="33.6640625" bestFit="1" customWidth="1"/>
    <col min="1982" max="1982" width="28.83203125" bestFit="1" customWidth="1"/>
    <col min="1983" max="1983" width="42.33203125" bestFit="1" customWidth="1"/>
    <col min="1984" max="1984" width="28.33203125" bestFit="1" customWidth="1"/>
    <col min="1985" max="1985" width="35" bestFit="1" customWidth="1"/>
    <col min="1986" max="1986" width="48.33203125" bestFit="1" customWidth="1"/>
    <col min="1987" max="1987" width="25.83203125" bestFit="1" customWidth="1"/>
    <col min="1988" max="1988" width="44.6640625" bestFit="1" customWidth="1"/>
    <col min="1989" max="1989" width="36" bestFit="1" customWidth="1"/>
    <col min="1990" max="1990" width="33" bestFit="1" customWidth="1"/>
    <col min="1991" max="1991" width="51.1640625" bestFit="1" customWidth="1"/>
    <col min="1992" max="1992" width="6.33203125" bestFit="1" customWidth="1"/>
    <col min="1993" max="1993" width="44.1640625" bestFit="1" customWidth="1"/>
    <col min="1994" max="1994" width="21.1640625" bestFit="1" customWidth="1"/>
    <col min="1995" max="1995" width="42.1640625" bestFit="1" customWidth="1"/>
    <col min="1996" max="1996" width="42.83203125" bestFit="1" customWidth="1"/>
    <col min="1997" max="1997" width="46.33203125" bestFit="1" customWidth="1"/>
    <col min="1998" max="1998" width="15.83203125" bestFit="1" customWidth="1"/>
    <col min="1999" max="1999" width="29.83203125" bestFit="1" customWidth="1"/>
    <col min="2000" max="2000" width="48.5" bestFit="1" customWidth="1"/>
    <col min="2001" max="2001" width="14.1640625" bestFit="1" customWidth="1"/>
    <col min="2002" max="2002" width="32.5" bestFit="1" customWidth="1"/>
    <col min="2003" max="2003" width="16.33203125" bestFit="1" customWidth="1"/>
    <col min="2004" max="2004" width="12.6640625" bestFit="1" customWidth="1"/>
    <col min="2005" max="2005" width="8.5" bestFit="1" customWidth="1"/>
    <col min="2006" max="2006" width="10.6640625" bestFit="1" customWidth="1"/>
    <col min="2007" max="2007" width="50.83203125" bestFit="1" customWidth="1"/>
    <col min="2008" max="2008" width="45.1640625" bestFit="1" customWidth="1"/>
    <col min="2009" max="2009" width="28.83203125" bestFit="1" customWidth="1"/>
    <col min="2010" max="2010" width="13.83203125" bestFit="1" customWidth="1"/>
    <col min="2011" max="2011" width="40.33203125" bestFit="1" customWidth="1"/>
    <col min="2012" max="2012" width="30.6640625" bestFit="1" customWidth="1"/>
    <col min="2013" max="2013" width="33.5" bestFit="1" customWidth="1"/>
    <col min="2014" max="2014" width="24.33203125" bestFit="1" customWidth="1"/>
    <col min="2015" max="2015" width="47.6640625" bestFit="1" customWidth="1"/>
    <col min="2016" max="2016" width="24.5" bestFit="1" customWidth="1"/>
    <col min="2017" max="2017" width="43.83203125" bestFit="1" customWidth="1"/>
    <col min="2018" max="2018" width="44" bestFit="1" customWidth="1"/>
    <col min="2019" max="2019" width="39.33203125" bestFit="1" customWidth="1"/>
    <col min="2020" max="2020" width="11.1640625" bestFit="1" customWidth="1"/>
    <col min="2021" max="2021" width="11.5" bestFit="1" customWidth="1"/>
    <col min="2022" max="2022" width="21" bestFit="1" customWidth="1"/>
    <col min="2023" max="2023" width="27.6640625" bestFit="1" customWidth="1"/>
    <col min="2024" max="2024" width="8.83203125" bestFit="1" customWidth="1"/>
    <col min="2025" max="2025" width="10" bestFit="1" customWidth="1"/>
    <col min="2026" max="2026" width="18.6640625" bestFit="1" customWidth="1"/>
    <col min="2027" max="2027" width="12.1640625" bestFit="1" customWidth="1"/>
    <col min="2028" max="2028" width="19.1640625" bestFit="1" customWidth="1"/>
    <col min="2029" max="2029" width="36" bestFit="1" customWidth="1"/>
    <col min="2030" max="2030" width="38.1640625" bestFit="1" customWidth="1"/>
    <col min="2031" max="2031" width="42.6640625" bestFit="1" customWidth="1"/>
    <col min="2032" max="2032" width="32" bestFit="1" customWidth="1"/>
    <col min="2033" max="2033" width="27.33203125" bestFit="1" customWidth="1"/>
    <col min="2034" max="2034" width="37.33203125" bestFit="1" customWidth="1"/>
    <col min="2035" max="2035" width="27.33203125" bestFit="1" customWidth="1"/>
    <col min="2036" max="2036" width="21.1640625" bestFit="1" customWidth="1"/>
    <col min="2037" max="2037" width="28" bestFit="1" customWidth="1"/>
    <col min="2038" max="2038" width="22.6640625" bestFit="1" customWidth="1"/>
    <col min="2039" max="2039" width="19.83203125" bestFit="1" customWidth="1"/>
    <col min="2040" max="2040" width="8.1640625" bestFit="1" customWidth="1"/>
    <col min="2041" max="2041" width="23.5" bestFit="1" customWidth="1"/>
    <col min="2042" max="2042" width="21.1640625" bestFit="1" customWidth="1"/>
    <col min="2043" max="2043" width="50.6640625" bestFit="1" customWidth="1"/>
    <col min="2044" max="2044" width="29.1640625" bestFit="1" customWidth="1"/>
    <col min="2045" max="2045" width="13.5" bestFit="1" customWidth="1"/>
    <col min="2046" max="2046" width="9.33203125" bestFit="1" customWidth="1"/>
    <col min="2047" max="2047" width="42.5" bestFit="1" customWidth="1"/>
    <col min="2048" max="2048" width="29" bestFit="1" customWidth="1"/>
    <col min="2049" max="2049" width="41.5" bestFit="1" customWidth="1"/>
    <col min="2050" max="2050" width="25.33203125" bestFit="1" customWidth="1"/>
    <col min="2051" max="2051" width="26.1640625" bestFit="1" customWidth="1"/>
    <col min="2052" max="2052" width="11.33203125" bestFit="1" customWidth="1"/>
    <col min="2053" max="2053" width="48.33203125" bestFit="1" customWidth="1"/>
    <col min="2054" max="2054" width="37" bestFit="1" customWidth="1"/>
    <col min="2055" max="2055" width="50.33203125" bestFit="1" customWidth="1"/>
    <col min="2056" max="2056" width="45.6640625" bestFit="1" customWidth="1"/>
    <col min="2057" max="2057" width="31.83203125" bestFit="1" customWidth="1"/>
    <col min="2058" max="2058" width="38.1640625" bestFit="1" customWidth="1"/>
    <col min="2059" max="2059" width="11.6640625" bestFit="1" customWidth="1"/>
    <col min="2060" max="2060" width="39.1640625" bestFit="1" customWidth="1"/>
    <col min="2061" max="2061" width="17" bestFit="1" customWidth="1"/>
    <col min="2062" max="2062" width="32.33203125" bestFit="1" customWidth="1"/>
    <col min="2063" max="2063" width="8.83203125" bestFit="1" customWidth="1"/>
    <col min="2064" max="2064" width="13.6640625" bestFit="1" customWidth="1"/>
    <col min="2065" max="2065" width="31.5" bestFit="1" customWidth="1"/>
    <col min="2066" max="2066" width="37.6640625" bestFit="1" customWidth="1"/>
    <col min="2067" max="2067" width="41.1640625" bestFit="1" customWidth="1"/>
    <col min="2068" max="2068" width="38.1640625" bestFit="1" customWidth="1"/>
    <col min="2069" max="2069" width="51.83203125" bestFit="1" customWidth="1"/>
    <col min="2070" max="2070" width="23.83203125" bestFit="1" customWidth="1"/>
    <col min="2071" max="2071" width="15.6640625" bestFit="1" customWidth="1"/>
    <col min="2072" max="2072" width="33.6640625" bestFit="1" customWidth="1"/>
    <col min="2073" max="2073" width="34" bestFit="1" customWidth="1"/>
    <col min="2074" max="2074" width="26.6640625" bestFit="1" customWidth="1"/>
    <col min="2075" max="2075" width="22.83203125" bestFit="1" customWidth="1"/>
    <col min="2076" max="2076" width="34.5" bestFit="1" customWidth="1"/>
    <col min="2077" max="2077" width="23.83203125" bestFit="1" customWidth="1"/>
    <col min="2078" max="2078" width="50.6640625" bestFit="1" customWidth="1"/>
    <col min="2079" max="2079" width="45.83203125" bestFit="1" customWidth="1"/>
    <col min="2080" max="2080" width="30.33203125" bestFit="1" customWidth="1"/>
    <col min="2081" max="2081" width="33.1640625" bestFit="1" customWidth="1"/>
    <col min="2082" max="2082" width="25.33203125" bestFit="1" customWidth="1"/>
    <col min="2083" max="2083" width="31.33203125" bestFit="1" customWidth="1"/>
    <col min="2084" max="2084" width="25.83203125" bestFit="1" customWidth="1"/>
    <col min="2085" max="2085" width="41.83203125" bestFit="1" customWidth="1"/>
    <col min="2086" max="2086" width="23.1640625" bestFit="1" customWidth="1"/>
    <col min="2087" max="2087" width="48.6640625" bestFit="1" customWidth="1"/>
    <col min="2088" max="2088" width="9.83203125" bestFit="1" customWidth="1"/>
    <col min="2089" max="2089" width="49.5" bestFit="1" customWidth="1"/>
    <col min="2090" max="2090" width="38.5" bestFit="1" customWidth="1"/>
    <col min="2091" max="2091" width="43.6640625" bestFit="1" customWidth="1"/>
    <col min="2092" max="2093" width="19.1640625" bestFit="1" customWidth="1"/>
    <col min="2094" max="2094" width="25.83203125" bestFit="1" customWidth="1"/>
    <col min="2095" max="2095" width="39.5" bestFit="1" customWidth="1"/>
    <col min="2096" max="2096" width="38" bestFit="1" customWidth="1"/>
    <col min="2097" max="2097" width="45.33203125" bestFit="1" customWidth="1"/>
    <col min="2098" max="2098" width="26" bestFit="1" customWidth="1"/>
    <col min="2099" max="2099" width="29.33203125" bestFit="1" customWidth="1"/>
    <col min="2100" max="2100" width="45.5" bestFit="1" customWidth="1"/>
    <col min="2101" max="2101" width="20.33203125" bestFit="1" customWidth="1"/>
    <col min="2102" max="2102" width="9.5" bestFit="1" customWidth="1"/>
    <col min="2103" max="2103" width="29.6640625" bestFit="1" customWidth="1"/>
    <col min="2104" max="2104" width="23.1640625" bestFit="1" customWidth="1"/>
    <col min="2105" max="2106" width="44" bestFit="1" customWidth="1"/>
    <col min="2107" max="2107" width="49.1640625" bestFit="1" customWidth="1"/>
    <col min="2108" max="2108" width="29" bestFit="1" customWidth="1"/>
    <col min="2109" max="2109" width="34.6640625" bestFit="1" customWidth="1"/>
    <col min="2110" max="2110" width="24.1640625" bestFit="1" customWidth="1"/>
    <col min="2111" max="2111" width="41.83203125" bestFit="1" customWidth="1"/>
    <col min="2112" max="2112" width="31.5" bestFit="1" customWidth="1"/>
    <col min="2113" max="2113" width="19.33203125" bestFit="1" customWidth="1"/>
    <col min="2114" max="2114" width="46.6640625" bestFit="1" customWidth="1"/>
    <col min="2115" max="2115" width="30.1640625" bestFit="1" customWidth="1"/>
    <col min="2116" max="2116" width="37" bestFit="1" customWidth="1"/>
    <col min="2117" max="2117" width="20.1640625" bestFit="1" customWidth="1"/>
    <col min="2118" max="2118" width="14.6640625" bestFit="1" customWidth="1"/>
    <col min="2119" max="2119" width="20.33203125" bestFit="1" customWidth="1"/>
    <col min="2120" max="2120" width="17.83203125" bestFit="1" customWidth="1"/>
    <col min="2121" max="2121" width="40" bestFit="1" customWidth="1"/>
    <col min="2122" max="2122" width="50.6640625" bestFit="1" customWidth="1"/>
    <col min="2123" max="2123" width="44.1640625" bestFit="1" customWidth="1"/>
    <col min="2124" max="2124" width="18.6640625" bestFit="1" customWidth="1"/>
    <col min="2125" max="2125" width="45.33203125" bestFit="1" customWidth="1"/>
    <col min="2126" max="2126" width="26.1640625" bestFit="1" customWidth="1"/>
    <col min="2127" max="2127" width="14.1640625" bestFit="1" customWidth="1"/>
    <col min="2128" max="2128" width="37.1640625" bestFit="1" customWidth="1"/>
    <col min="2129" max="2129" width="51" bestFit="1" customWidth="1"/>
    <col min="2130" max="2130" width="18.1640625" bestFit="1" customWidth="1"/>
    <col min="2131" max="2131" width="49.5" bestFit="1" customWidth="1"/>
    <col min="2132" max="2132" width="18.6640625" bestFit="1" customWidth="1"/>
    <col min="2133" max="2133" width="28.1640625" bestFit="1" customWidth="1"/>
    <col min="2134" max="2134" width="44.5" bestFit="1" customWidth="1"/>
    <col min="2135" max="2135" width="19" bestFit="1" customWidth="1"/>
    <col min="2136" max="2136" width="22.33203125" bestFit="1" customWidth="1"/>
    <col min="2137" max="2137" width="23.5" bestFit="1" customWidth="1"/>
    <col min="2138" max="2138" width="11.1640625" bestFit="1" customWidth="1"/>
    <col min="2139" max="2139" width="24.6640625" bestFit="1" customWidth="1"/>
    <col min="2140" max="2140" width="41.33203125" bestFit="1" customWidth="1"/>
    <col min="2141" max="2141" width="37.83203125" bestFit="1" customWidth="1"/>
    <col min="2142" max="2142" width="34.5" bestFit="1" customWidth="1"/>
    <col min="2143" max="2143" width="8.5" bestFit="1" customWidth="1"/>
    <col min="2144" max="2144" width="31.1640625" bestFit="1" customWidth="1"/>
    <col min="2145" max="2145" width="30.1640625" bestFit="1" customWidth="1"/>
    <col min="2146" max="2146" width="16" bestFit="1" customWidth="1"/>
    <col min="2147" max="2147" width="38.1640625" bestFit="1" customWidth="1"/>
    <col min="2148" max="2148" width="42.33203125" bestFit="1" customWidth="1"/>
    <col min="2149" max="2149" width="40.6640625" bestFit="1" customWidth="1"/>
    <col min="2150" max="2150" width="49.33203125" bestFit="1" customWidth="1"/>
    <col min="2151" max="2151" width="54.33203125" bestFit="1" customWidth="1"/>
    <col min="2152" max="2152" width="32.5" bestFit="1" customWidth="1"/>
    <col min="2153" max="2153" width="21.5" bestFit="1" customWidth="1"/>
    <col min="2154" max="2154" width="40.33203125" bestFit="1" customWidth="1"/>
    <col min="2155" max="2155" width="13.6640625" bestFit="1" customWidth="1"/>
    <col min="2156" max="2156" width="22.5" bestFit="1" customWidth="1"/>
    <col min="2157" max="2157" width="33.33203125" bestFit="1" customWidth="1"/>
    <col min="2158" max="2158" width="22" bestFit="1" customWidth="1"/>
    <col min="2159" max="2159" width="23" bestFit="1" customWidth="1"/>
    <col min="2160" max="2160" width="47" bestFit="1" customWidth="1"/>
    <col min="2161" max="2161" width="14.83203125" bestFit="1" customWidth="1"/>
    <col min="2162" max="2162" width="24" bestFit="1" customWidth="1"/>
    <col min="2163" max="2163" width="25.5" bestFit="1" customWidth="1"/>
    <col min="2164" max="2164" width="31.83203125" bestFit="1" customWidth="1"/>
    <col min="2165" max="2165" width="46.83203125" bestFit="1" customWidth="1"/>
    <col min="2166" max="2166" width="18.33203125" bestFit="1" customWidth="1"/>
    <col min="2167" max="2167" width="37.5" bestFit="1" customWidth="1"/>
    <col min="2168" max="2168" width="41.1640625" bestFit="1" customWidth="1"/>
    <col min="2169" max="2169" width="46" bestFit="1" customWidth="1"/>
    <col min="2170" max="2170" width="26.83203125" bestFit="1" customWidth="1"/>
    <col min="2171" max="2171" width="49.5" bestFit="1" customWidth="1"/>
    <col min="2172" max="2172" width="15.1640625" bestFit="1" customWidth="1"/>
    <col min="2173" max="2173" width="13.83203125" bestFit="1" customWidth="1"/>
    <col min="2174" max="2174" width="41" bestFit="1" customWidth="1"/>
    <col min="2175" max="2175" width="5.5" bestFit="1" customWidth="1"/>
    <col min="2176" max="2176" width="9.1640625" bestFit="1" customWidth="1"/>
    <col min="2177" max="2177" width="9.33203125" bestFit="1" customWidth="1"/>
    <col min="2178" max="2178" width="11.5" bestFit="1" customWidth="1"/>
    <col min="2179" max="2179" width="27.83203125" bestFit="1" customWidth="1"/>
    <col min="2180" max="2180" width="21.1640625" bestFit="1" customWidth="1"/>
    <col min="2181" max="2181" width="43.83203125" bestFit="1" customWidth="1"/>
    <col min="2182" max="2182" width="30" bestFit="1" customWidth="1"/>
    <col min="2183" max="2183" width="29.1640625" bestFit="1" customWidth="1"/>
    <col min="2184" max="2184" width="12" bestFit="1" customWidth="1"/>
    <col min="2185" max="2185" width="16.5" bestFit="1" customWidth="1"/>
    <col min="2186" max="2186" width="32.5" bestFit="1" customWidth="1"/>
    <col min="2187" max="2187" width="13.1640625" bestFit="1" customWidth="1"/>
    <col min="2188" max="2188" width="17.6640625" bestFit="1" customWidth="1"/>
    <col min="2189" max="2189" width="27.83203125" bestFit="1" customWidth="1"/>
    <col min="2190" max="2190" width="30.5" bestFit="1" customWidth="1"/>
    <col min="2191" max="2191" width="20" bestFit="1" customWidth="1"/>
    <col min="2192" max="2192" width="15.33203125" bestFit="1" customWidth="1"/>
    <col min="2193" max="2193" width="40.5" bestFit="1" customWidth="1"/>
    <col min="2194" max="2194" width="35.5" bestFit="1" customWidth="1"/>
    <col min="2195" max="2195" width="33.83203125" bestFit="1" customWidth="1"/>
    <col min="2196" max="2196" width="11.5" bestFit="1" customWidth="1"/>
    <col min="2197" max="2197" width="14" bestFit="1" customWidth="1"/>
    <col min="2198" max="2198" width="29.83203125" bestFit="1" customWidth="1"/>
    <col min="2199" max="2199" width="17.6640625" bestFit="1" customWidth="1"/>
    <col min="2200" max="2200" width="16.6640625" bestFit="1" customWidth="1"/>
    <col min="2201" max="2201" width="14.6640625" bestFit="1" customWidth="1"/>
    <col min="2202" max="2202" width="5.6640625" bestFit="1" customWidth="1"/>
    <col min="2203" max="2203" width="20" bestFit="1" customWidth="1"/>
    <col min="2204" max="2204" width="7.83203125" bestFit="1" customWidth="1"/>
    <col min="2205" max="2205" width="10.83203125" bestFit="1" customWidth="1"/>
    <col min="2206" max="2206" width="14.83203125" bestFit="1" customWidth="1"/>
    <col min="2207" max="2207" width="18.83203125" bestFit="1" customWidth="1"/>
    <col min="2208" max="2208" width="24.1640625" bestFit="1" customWidth="1"/>
    <col min="2209" max="2209" width="48" bestFit="1" customWidth="1"/>
    <col min="2210" max="2210" width="51" bestFit="1" customWidth="1"/>
    <col min="2211" max="2211" width="18.83203125" bestFit="1" customWidth="1"/>
    <col min="2212" max="2212" width="43.83203125" bestFit="1" customWidth="1"/>
    <col min="2213" max="2213" width="10.1640625" bestFit="1" customWidth="1"/>
    <col min="2214" max="2214" width="56.83203125" bestFit="1" customWidth="1"/>
    <col min="2215" max="2215" width="15.5" bestFit="1" customWidth="1"/>
    <col min="2216" max="2216" width="34.33203125" bestFit="1" customWidth="1"/>
    <col min="2217" max="2217" width="12.33203125" bestFit="1" customWidth="1"/>
    <col min="2218" max="2218" width="26.83203125" bestFit="1" customWidth="1"/>
    <col min="2219" max="2219" width="50.83203125" bestFit="1" customWidth="1"/>
    <col min="2220" max="2220" width="15.83203125" bestFit="1" customWidth="1"/>
    <col min="2221" max="2221" width="50.33203125" bestFit="1" customWidth="1"/>
    <col min="2222" max="2222" width="16" bestFit="1" customWidth="1"/>
    <col min="2223" max="2223" width="50.6640625" bestFit="1" customWidth="1"/>
    <col min="2224" max="2224" width="50.83203125" bestFit="1" customWidth="1"/>
    <col min="2225" max="2225" width="20.1640625" bestFit="1" customWidth="1"/>
    <col min="2226" max="2226" width="43.1640625" bestFit="1" customWidth="1"/>
    <col min="2227" max="2227" width="49.5" bestFit="1" customWidth="1"/>
    <col min="2228" max="2228" width="11.83203125" bestFit="1" customWidth="1"/>
    <col min="2229" max="2229" width="44.6640625" bestFit="1" customWidth="1"/>
    <col min="2230" max="2230" width="8.33203125" bestFit="1" customWidth="1"/>
    <col min="2231" max="2231" width="27.83203125" bestFit="1" customWidth="1"/>
    <col min="2232" max="2232" width="29.1640625" bestFit="1" customWidth="1"/>
    <col min="2233" max="2233" width="32.83203125" bestFit="1" customWidth="1"/>
    <col min="2234" max="2234" width="9.5" bestFit="1" customWidth="1"/>
    <col min="2235" max="2235" width="46.33203125" bestFit="1" customWidth="1"/>
    <col min="2236" max="2236" width="34.33203125" bestFit="1" customWidth="1"/>
    <col min="2237" max="2237" width="48.33203125" bestFit="1" customWidth="1"/>
    <col min="2238" max="2238" width="20.83203125" bestFit="1" customWidth="1"/>
    <col min="2239" max="2239" width="13.1640625" bestFit="1" customWidth="1"/>
    <col min="2240" max="2240" width="30.83203125" bestFit="1" customWidth="1"/>
    <col min="2241" max="2241" width="25.83203125" bestFit="1" customWidth="1"/>
    <col min="2242" max="2242" width="35" bestFit="1" customWidth="1"/>
    <col min="2243" max="2243" width="21" bestFit="1" customWidth="1"/>
    <col min="2244" max="2244" width="49.83203125" bestFit="1" customWidth="1"/>
    <col min="2245" max="2245" width="25.6640625" bestFit="1" customWidth="1"/>
    <col min="2246" max="2246" width="38.6640625" bestFit="1" customWidth="1"/>
    <col min="2247" max="2247" width="23.33203125" bestFit="1" customWidth="1"/>
    <col min="2248" max="2248" width="12.33203125" bestFit="1" customWidth="1"/>
    <col min="2249" max="2249" width="17.6640625" bestFit="1" customWidth="1"/>
    <col min="2250" max="2250" width="47" bestFit="1" customWidth="1"/>
    <col min="2251" max="2251" width="47.6640625" bestFit="1" customWidth="1"/>
    <col min="2252" max="2252" width="44.83203125" bestFit="1" customWidth="1"/>
    <col min="2253" max="2253" width="22" bestFit="1" customWidth="1"/>
    <col min="2254" max="2254" width="13.33203125" bestFit="1" customWidth="1"/>
    <col min="2255" max="2255" width="18" bestFit="1" customWidth="1"/>
    <col min="2256" max="2256" width="14.83203125" bestFit="1" customWidth="1"/>
    <col min="2257" max="2257" width="17.33203125" bestFit="1" customWidth="1"/>
    <col min="2258" max="2258" width="26.33203125" bestFit="1" customWidth="1"/>
    <col min="2259" max="2259" width="15.1640625" bestFit="1" customWidth="1"/>
    <col min="2260" max="2260" width="19.1640625" bestFit="1" customWidth="1"/>
    <col min="2261" max="2261" width="33.5" bestFit="1" customWidth="1"/>
    <col min="2262" max="2262" width="13.83203125" bestFit="1" customWidth="1"/>
    <col min="2263" max="2263" width="13.5" bestFit="1" customWidth="1"/>
    <col min="2264" max="2264" width="21" bestFit="1" customWidth="1"/>
    <col min="2265" max="2265" width="31.83203125" bestFit="1" customWidth="1"/>
    <col min="2266" max="2266" width="44.83203125" bestFit="1" customWidth="1"/>
    <col min="2267" max="2267" width="27.6640625" bestFit="1" customWidth="1"/>
    <col min="2268" max="2268" width="16.33203125" bestFit="1" customWidth="1"/>
    <col min="2269" max="2269" width="33.6640625" bestFit="1" customWidth="1"/>
    <col min="2270" max="2270" width="44.33203125" bestFit="1" customWidth="1"/>
    <col min="2271" max="2271" width="12.83203125" bestFit="1" customWidth="1"/>
    <col min="2272" max="2272" width="18.83203125" bestFit="1" customWidth="1"/>
    <col min="2273" max="2273" width="49.6640625" bestFit="1" customWidth="1"/>
    <col min="2274" max="2274" width="15.83203125" bestFit="1" customWidth="1"/>
    <col min="2275" max="2275" width="66.6640625" bestFit="1" customWidth="1"/>
    <col min="2276" max="2276" width="26.6640625" bestFit="1" customWidth="1"/>
    <col min="2277" max="2277" width="13.1640625" bestFit="1" customWidth="1"/>
    <col min="2278" max="2278" width="9.83203125" bestFit="1" customWidth="1"/>
    <col min="2279" max="2279" width="36.6640625" bestFit="1" customWidth="1"/>
    <col min="2280" max="2280" width="46" bestFit="1" customWidth="1"/>
    <col min="2281" max="2281" width="28.33203125" bestFit="1" customWidth="1"/>
    <col min="2282" max="2282" width="30.83203125" bestFit="1" customWidth="1"/>
    <col min="2283" max="2283" width="35.83203125" bestFit="1" customWidth="1"/>
    <col min="2284" max="2284" width="11.6640625" bestFit="1" customWidth="1"/>
    <col min="2285" max="2285" width="18.83203125" bestFit="1" customWidth="1"/>
    <col min="2286" max="2286" width="18.1640625" bestFit="1" customWidth="1"/>
    <col min="2287" max="2287" width="31.1640625" bestFit="1" customWidth="1"/>
    <col min="2288" max="2288" width="27.1640625" bestFit="1" customWidth="1"/>
    <col min="2289" max="2289" width="39.5" bestFit="1" customWidth="1"/>
    <col min="2290" max="2290" width="42.33203125" bestFit="1" customWidth="1"/>
    <col min="2291" max="2291" width="49.83203125" bestFit="1" customWidth="1"/>
    <col min="2292" max="2292" width="4" bestFit="1" customWidth="1"/>
    <col min="2293" max="2293" width="50.6640625" bestFit="1" customWidth="1"/>
    <col min="2294" max="2294" width="32.5" bestFit="1" customWidth="1"/>
    <col min="2295" max="2295" width="48.1640625" bestFit="1" customWidth="1"/>
    <col min="2296" max="2296" width="18.1640625" bestFit="1" customWidth="1"/>
    <col min="2297" max="2297" width="27.6640625" bestFit="1" customWidth="1"/>
    <col min="2298" max="2298" width="23.1640625" bestFit="1" customWidth="1"/>
    <col min="2299" max="2299" width="36.33203125" bestFit="1" customWidth="1"/>
    <col min="2300" max="2300" width="42.83203125" bestFit="1" customWidth="1"/>
    <col min="2301" max="2301" width="50.6640625" bestFit="1" customWidth="1"/>
    <col min="2302" max="2302" width="21" bestFit="1" customWidth="1"/>
    <col min="2303" max="2303" width="33" bestFit="1" customWidth="1"/>
    <col min="2304" max="2304" width="16.5" bestFit="1" customWidth="1"/>
    <col min="2305" max="2305" width="26.33203125" bestFit="1" customWidth="1"/>
    <col min="2306" max="2306" width="44.33203125" bestFit="1" customWidth="1"/>
    <col min="2307" max="2307" width="28.6640625" bestFit="1" customWidth="1"/>
    <col min="2308" max="2308" width="49.5" bestFit="1" customWidth="1"/>
    <col min="2309" max="2309" width="20.1640625" bestFit="1" customWidth="1"/>
    <col min="2310" max="2310" width="23.33203125" bestFit="1" customWidth="1"/>
    <col min="2311" max="2311" width="42.6640625" bestFit="1" customWidth="1"/>
    <col min="2312" max="2312" width="31.33203125" bestFit="1" customWidth="1"/>
    <col min="2313" max="2313" width="22.33203125" bestFit="1" customWidth="1"/>
    <col min="2314" max="2314" width="38.33203125" bestFit="1" customWidth="1"/>
    <col min="2315" max="2315" width="48.6640625" bestFit="1" customWidth="1"/>
    <col min="2316" max="2316" width="22.1640625" bestFit="1" customWidth="1"/>
    <col min="2317" max="2317" width="13.6640625" bestFit="1" customWidth="1"/>
    <col min="2318" max="2318" width="12" bestFit="1" customWidth="1"/>
    <col min="2319" max="2319" width="16.33203125" bestFit="1" customWidth="1"/>
    <col min="2320" max="2320" width="20.33203125" bestFit="1" customWidth="1"/>
    <col min="2321" max="2321" width="3.83203125" bestFit="1" customWidth="1"/>
    <col min="2322" max="2322" width="9" bestFit="1" customWidth="1"/>
    <col min="2323" max="2323" width="26.6640625" bestFit="1" customWidth="1"/>
    <col min="2324" max="2324" width="46.6640625" bestFit="1" customWidth="1"/>
    <col min="2325" max="2325" width="13.6640625" bestFit="1" customWidth="1"/>
    <col min="2326" max="2326" width="15.6640625" bestFit="1" customWidth="1"/>
    <col min="2327" max="2327" width="16.6640625" bestFit="1" customWidth="1"/>
    <col min="2328" max="2328" width="44.33203125" bestFit="1" customWidth="1"/>
    <col min="2329" max="2329" width="30" bestFit="1" customWidth="1"/>
    <col min="2330" max="2330" width="46" bestFit="1" customWidth="1"/>
    <col min="2331" max="2331" width="41" bestFit="1" customWidth="1"/>
    <col min="2332" max="2332" width="29.6640625" bestFit="1" customWidth="1"/>
    <col min="2333" max="2333" width="35.1640625" bestFit="1" customWidth="1"/>
    <col min="2334" max="2334" width="35.83203125" bestFit="1" customWidth="1"/>
    <col min="2335" max="2335" width="35.1640625" bestFit="1" customWidth="1"/>
    <col min="2336" max="2336" width="33" bestFit="1" customWidth="1"/>
    <col min="2337" max="2337" width="43.33203125" bestFit="1" customWidth="1"/>
    <col min="2338" max="2338" width="24.5" bestFit="1" customWidth="1"/>
    <col min="2339" max="2339" width="48.5" bestFit="1" customWidth="1"/>
    <col min="2340" max="2340" width="26.83203125" bestFit="1" customWidth="1"/>
    <col min="2341" max="2341" width="14" bestFit="1" customWidth="1"/>
    <col min="2342" max="2342" width="22.83203125" bestFit="1" customWidth="1"/>
    <col min="2343" max="2343" width="35" bestFit="1" customWidth="1"/>
    <col min="2344" max="2344" width="47.5" bestFit="1" customWidth="1"/>
    <col min="2345" max="2345" width="28" bestFit="1" customWidth="1"/>
    <col min="2346" max="2346" width="45.33203125" bestFit="1" customWidth="1"/>
    <col min="2347" max="2347" width="18.6640625" bestFit="1" customWidth="1"/>
    <col min="2348" max="2348" width="22.6640625" bestFit="1" customWidth="1"/>
    <col min="2349" max="2349" width="32" bestFit="1" customWidth="1"/>
    <col min="2350" max="2350" width="24.1640625" bestFit="1" customWidth="1"/>
    <col min="2351" max="2351" width="12.83203125" bestFit="1" customWidth="1"/>
    <col min="2352" max="2352" width="48.33203125" bestFit="1" customWidth="1"/>
    <col min="2353" max="2353" width="39.5" bestFit="1" customWidth="1"/>
    <col min="2354" max="2354" width="44" bestFit="1" customWidth="1"/>
    <col min="2355" max="2355" width="16" bestFit="1" customWidth="1"/>
    <col min="2356" max="2356" width="16.33203125" bestFit="1" customWidth="1"/>
    <col min="2357" max="2357" width="30.6640625" bestFit="1" customWidth="1"/>
    <col min="2358" max="2358" width="45" bestFit="1" customWidth="1"/>
    <col min="2359" max="2359" width="50" bestFit="1" customWidth="1"/>
    <col min="2360" max="2360" width="38.6640625" bestFit="1" customWidth="1"/>
    <col min="2361" max="2361" width="44.83203125" bestFit="1" customWidth="1"/>
    <col min="2362" max="2362" width="18" bestFit="1" customWidth="1"/>
    <col min="2363" max="2363" width="50.5" bestFit="1" customWidth="1"/>
    <col min="2364" max="2364" width="24.1640625" bestFit="1" customWidth="1"/>
    <col min="2365" max="2365" width="32.83203125" bestFit="1" customWidth="1"/>
    <col min="2366" max="2366" width="45.1640625" bestFit="1" customWidth="1"/>
    <col min="2367" max="2367" width="36.5" bestFit="1" customWidth="1"/>
    <col min="2368" max="2368" width="46.83203125" bestFit="1" customWidth="1"/>
    <col min="2369" max="2369" width="30" bestFit="1" customWidth="1"/>
    <col min="2370" max="2370" width="30.1640625" bestFit="1" customWidth="1"/>
    <col min="2371" max="2371" width="11.6640625" bestFit="1" customWidth="1"/>
    <col min="2372" max="2372" width="22.1640625" bestFit="1" customWidth="1"/>
    <col min="2373" max="2373" width="6.5" bestFit="1" customWidth="1"/>
    <col min="2374" max="2374" width="31.33203125" bestFit="1" customWidth="1"/>
    <col min="2375" max="2375" width="19.33203125" bestFit="1" customWidth="1"/>
    <col min="2376" max="2376" width="45.33203125" bestFit="1" customWidth="1"/>
    <col min="2377" max="2377" width="14.83203125" bestFit="1" customWidth="1"/>
    <col min="2378" max="2378" width="17.5" bestFit="1" customWidth="1"/>
    <col min="2379" max="2379" width="63.33203125" bestFit="1" customWidth="1"/>
    <col min="2380" max="2380" width="50.5" bestFit="1" customWidth="1"/>
    <col min="2381" max="2381" width="19.6640625" bestFit="1" customWidth="1"/>
    <col min="2382" max="2382" width="19.83203125" bestFit="1" customWidth="1"/>
    <col min="2383" max="2383" width="4.33203125" bestFit="1" customWidth="1"/>
    <col min="2384" max="2384" width="28.33203125" bestFit="1" customWidth="1"/>
    <col min="2385" max="2385" width="27.1640625" bestFit="1" customWidth="1"/>
    <col min="2386" max="2386" width="19.1640625" bestFit="1" customWidth="1"/>
    <col min="2387" max="2387" width="50.5" bestFit="1" customWidth="1"/>
    <col min="2388" max="2388" width="22.33203125" bestFit="1" customWidth="1"/>
    <col min="2389" max="2389" width="37.83203125" bestFit="1" customWidth="1"/>
    <col min="2390" max="2390" width="44.83203125" bestFit="1" customWidth="1"/>
    <col min="2391" max="2391" width="41.5" bestFit="1" customWidth="1"/>
    <col min="2392" max="2392" width="54.5" bestFit="1" customWidth="1"/>
    <col min="2393" max="2393" width="44.83203125" bestFit="1" customWidth="1"/>
    <col min="2394" max="2394" width="27.33203125" bestFit="1" customWidth="1"/>
    <col min="2395" max="2395" width="31.83203125" bestFit="1" customWidth="1"/>
    <col min="2396" max="2396" width="43" bestFit="1" customWidth="1"/>
    <col min="2397" max="2397" width="40.5" bestFit="1" customWidth="1"/>
    <col min="2398" max="2398" width="17" bestFit="1" customWidth="1"/>
    <col min="2399" max="2399" width="41" bestFit="1" customWidth="1"/>
    <col min="2400" max="2400" width="37.33203125" bestFit="1" customWidth="1"/>
    <col min="2401" max="2401" width="51.6640625" bestFit="1" customWidth="1"/>
    <col min="2402" max="2402" width="26.33203125" bestFit="1" customWidth="1"/>
    <col min="2403" max="2403" width="36.6640625" bestFit="1" customWidth="1"/>
    <col min="2404" max="2404" width="28.1640625" bestFit="1" customWidth="1"/>
    <col min="2405" max="2405" width="45.6640625" bestFit="1" customWidth="1"/>
    <col min="2406" max="2406" width="45.1640625" bestFit="1" customWidth="1"/>
    <col min="2407" max="2407" width="52.5" bestFit="1" customWidth="1"/>
    <col min="2408" max="2408" width="20" bestFit="1" customWidth="1"/>
    <col min="2409" max="2409" width="13" bestFit="1" customWidth="1"/>
    <col min="2410" max="2410" width="46.5" bestFit="1" customWidth="1"/>
    <col min="2411" max="2411" width="43.33203125" bestFit="1" customWidth="1"/>
    <col min="2412" max="2412" width="37.83203125" bestFit="1" customWidth="1"/>
    <col min="2413" max="2413" width="32.1640625" bestFit="1" customWidth="1"/>
    <col min="2414" max="2414" width="35.33203125" bestFit="1" customWidth="1"/>
    <col min="2415" max="2415" width="39.1640625" bestFit="1" customWidth="1"/>
    <col min="2416" max="2416" width="28.33203125" bestFit="1" customWidth="1"/>
    <col min="2417" max="2417" width="24.5" bestFit="1" customWidth="1"/>
    <col min="2418" max="2418" width="50.1640625" bestFit="1" customWidth="1"/>
    <col min="2419" max="2419" width="31.1640625" bestFit="1" customWidth="1"/>
    <col min="2420" max="2420" width="16.33203125" bestFit="1" customWidth="1"/>
    <col min="2421" max="2421" width="49.33203125" bestFit="1" customWidth="1"/>
    <col min="2422" max="2422" width="14.83203125" bestFit="1" customWidth="1"/>
    <col min="2423" max="2423" width="45.5" bestFit="1" customWidth="1"/>
    <col min="2424" max="2424" width="14.6640625" bestFit="1" customWidth="1"/>
    <col min="2425" max="2425" width="34.5" bestFit="1" customWidth="1"/>
    <col min="2426" max="2426" width="30.6640625" bestFit="1" customWidth="1"/>
    <col min="2427" max="2427" width="23.6640625" bestFit="1" customWidth="1"/>
    <col min="2428" max="2428" width="13" bestFit="1" customWidth="1"/>
    <col min="2429" max="2429" width="43.6640625" bestFit="1" customWidth="1"/>
    <col min="2430" max="2430" width="28.83203125" bestFit="1" customWidth="1"/>
    <col min="2431" max="2431" width="25" bestFit="1" customWidth="1"/>
    <col min="2432" max="2432" width="9.6640625" bestFit="1" customWidth="1"/>
    <col min="2433" max="2433" width="49.83203125" bestFit="1" customWidth="1"/>
    <col min="2434" max="2434" width="46.1640625" bestFit="1" customWidth="1"/>
    <col min="2435" max="2435" width="23.33203125" bestFit="1" customWidth="1"/>
    <col min="2436" max="2436" width="47" bestFit="1" customWidth="1"/>
    <col min="2437" max="2437" width="12.6640625" bestFit="1" customWidth="1"/>
    <col min="2438" max="2438" width="27" bestFit="1" customWidth="1"/>
    <col min="2439" max="2439" width="46" bestFit="1" customWidth="1"/>
    <col min="2440" max="2440" width="21.6640625" bestFit="1" customWidth="1"/>
    <col min="2441" max="2441" width="31.5" bestFit="1" customWidth="1"/>
    <col min="2442" max="2442" width="48.33203125" bestFit="1" customWidth="1"/>
    <col min="2443" max="2443" width="49.5" bestFit="1" customWidth="1"/>
    <col min="2444" max="2444" width="31" bestFit="1" customWidth="1"/>
    <col min="2445" max="2445" width="22.5" bestFit="1" customWidth="1"/>
    <col min="2446" max="2447" width="21" bestFit="1" customWidth="1"/>
    <col min="2448" max="2448" width="45" bestFit="1" customWidth="1"/>
    <col min="2449" max="2449" width="48.1640625" bestFit="1" customWidth="1"/>
    <col min="2450" max="2450" width="38.33203125" bestFit="1" customWidth="1"/>
    <col min="2451" max="2451" width="44.5" bestFit="1" customWidth="1"/>
    <col min="2452" max="2452" width="29.1640625" bestFit="1" customWidth="1"/>
    <col min="2453" max="2453" width="33" bestFit="1" customWidth="1"/>
    <col min="2454" max="2454" width="48" bestFit="1" customWidth="1"/>
    <col min="2455" max="2455" width="30.5" bestFit="1" customWidth="1"/>
    <col min="2456" max="2456" width="20.33203125" bestFit="1" customWidth="1"/>
    <col min="2457" max="2457" width="40.83203125" bestFit="1" customWidth="1"/>
    <col min="2458" max="2458" width="6" bestFit="1" customWidth="1"/>
    <col min="2459" max="2459" width="21" bestFit="1" customWidth="1"/>
    <col min="2460" max="2460" width="12.83203125" bestFit="1" customWidth="1"/>
    <col min="2461" max="2461" width="25.33203125" bestFit="1" customWidth="1"/>
    <col min="2462" max="2462" width="4.33203125" bestFit="1" customWidth="1"/>
    <col min="2463" max="2463" width="11.83203125" bestFit="1" customWidth="1"/>
    <col min="2464" max="2464" width="41.83203125" bestFit="1" customWidth="1"/>
    <col min="2465" max="2465" width="19.6640625" bestFit="1" customWidth="1"/>
    <col min="2466" max="2466" width="13" bestFit="1" customWidth="1"/>
    <col min="2467" max="2467" width="17" bestFit="1" customWidth="1"/>
    <col min="2468" max="2468" width="25" bestFit="1" customWidth="1"/>
    <col min="2469" max="2469" width="37.1640625" bestFit="1" customWidth="1"/>
    <col min="2470" max="2470" width="39.1640625" bestFit="1" customWidth="1"/>
    <col min="2471" max="2471" width="51.83203125" bestFit="1" customWidth="1"/>
    <col min="2472" max="2472" width="15.5" bestFit="1" customWidth="1"/>
    <col min="2473" max="2473" width="29.83203125" bestFit="1" customWidth="1"/>
    <col min="2474" max="2474" width="15" bestFit="1" customWidth="1"/>
    <col min="2475" max="2475" width="43" bestFit="1" customWidth="1"/>
    <col min="2476" max="2476" width="25.6640625" bestFit="1" customWidth="1"/>
    <col min="2477" max="2477" width="50" bestFit="1" customWidth="1"/>
    <col min="2478" max="2478" width="26.33203125" bestFit="1" customWidth="1"/>
    <col min="2479" max="2479" width="30.5" bestFit="1" customWidth="1"/>
    <col min="2480" max="2480" width="10" bestFit="1" customWidth="1"/>
    <col min="2481" max="2481" width="69.5" bestFit="1" customWidth="1"/>
    <col min="2482" max="2482" width="36.5" bestFit="1" customWidth="1"/>
    <col min="2483" max="2483" width="39.6640625" bestFit="1" customWidth="1"/>
    <col min="2484" max="2484" width="46.83203125" bestFit="1" customWidth="1"/>
    <col min="2485" max="2485" width="20.5" bestFit="1" customWidth="1"/>
    <col min="2486" max="2486" width="31.1640625" bestFit="1" customWidth="1"/>
    <col min="2487" max="2487" width="35" bestFit="1" customWidth="1"/>
    <col min="2488" max="2488" width="46" bestFit="1" customWidth="1"/>
    <col min="2489" max="2489" width="17.5" bestFit="1" customWidth="1"/>
    <col min="2490" max="2490" width="10.83203125" bestFit="1" customWidth="1"/>
    <col min="2491" max="2491" width="21.6640625" bestFit="1" customWidth="1"/>
    <col min="2492" max="2492" width="33.33203125" bestFit="1" customWidth="1"/>
    <col min="2493" max="2493" width="22" bestFit="1" customWidth="1"/>
    <col min="2494" max="2494" width="23.33203125" bestFit="1" customWidth="1"/>
    <col min="2495" max="2495" width="32.33203125" bestFit="1" customWidth="1"/>
    <col min="2496" max="2496" width="48.33203125" bestFit="1" customWidth="1"/>
    <col min="2497" max="2497" width="32.6640625" bestFit="1" customWidth="1"/>
    <col min="2498" max="2498" width="42.5" bestFit="1" customWidth="1"/>
    <col min="2499" max="2499" width="36.6640625" bestFit="1" customWidth="1"/>
    <col min="2500" max="2500" width="38.83203125" bestFit="1" customWidth="1"/>
    <col min="2501" max="2501" width="40.1640625" bestFit="1" customWidth="1"/>
    <col min="2502" max="2502" width="20.33203125" bestFit="1" customWidth="1"/>
    <col min="2503" max="2503" width="45" bestFit="1" customWidth="1"/>
    <col min="2504" max="2504" width="43.6640625" bestFit="1" customWidth="1"/>
    <col min="2505" max="2505" width="45.33203125" bestFit="1" customWidth="1"/>
    <col min="2506" max="2506" width="41.5" bestFit="1" customWidth="1"/>
    <col min="2507" max="2507" width="26.1640625" bestFit="1" customWidth="1"/>
    <col min="2508" max="2508" width="43.1640625" bestFit="1" customWidth="1"/>
    <col min="2509" max="2509" width="39" bestFit="1" customWidth="1"/>
    <col min="2510" max="2510" width="11.1640625" bestFit="1" customWidth="1"/>
    <col min="2511" max="2511" width="49.1640625" bestFit="1" customWidth="1"/>
    <col min="2512" max="2512" width="45" bestFit="1" customWidth="1"/>
    <col min="2513" max="2513" width="50" bestFit="1" customWidth="1"/>
    <col min="2514" max="2514" width="27.83203125" bestFit="1" customWidth="1"/>
    <col min="2515" max="2515" width="39.33203125" bestFit="1" customWidth="1"/>
    <col min="2516" max="2516" width="11.83203125" bestFit="1" customWidth="1"/>
    <col min="2517" max="2517" width="42.1640625" bestFit="1" customWidth="1"/>
    <col min="2518" max="2518" width="11" bestFit="1" customWidth="1"/>
    <col min="2519" max="2519" width="18.83203125" bestFit="1" customWidth="1"/>
    <col min="2520" max="2520" width="12.5" bestFit="1" customWidth="1"/>
    <col min="2521" max="2521" width="10.6640625" bestFit="1" customWidth="1"/>
    <col min="2522" max="2522" width="25" bestFit="1" customWidth="1"/>
    <col min="2523" max="2523" width="42.6640625" bestFit="1" customWidth="1"/>
    <col min="2524" max="2524" width="19.83203125" bestFit="1" customWidth="1"/>
    <col min="2525" max="2525" width="44.5" bestFit="1" customWidth="1"/>
    <col min="2526" max="2526" width="41.6640625" bestFit="1" customWidth="1"/>
    <col min="2527" max="2527" width="4.5" bestFit="1" customWidth="1"/>
    <col min="2528" max="2528" width="37.83203125" bestFit="1" customWidth="1"/>
    <col min="2529" max="2529" width="18.33203125" bestFit="1" customWidth="1"/>
    <col min="2530" max="2530" width="51.33203125" bestFit="1" customWidth="1"/>
    <col min="2531" max="2531" width="22.33203125" bestFit="1" customWidth="1"/>
    <col min="2532" max="2532" width="28.5" bestFit="1" customWidth="1"/>
    <col min="2533" max="2533" width="43.83203125" bestFit="1" customWidth="1"/>
    <col min="2534" max="2534" width="38.1640625" bestFit="1" customWidth="1"/>
    <col min="2535" max="2535" width="11.33203125" bestFit="1" customWidth="1"/>
    <col min="2536" max="2536" width="44" bestFit="1" customWidth="1"/>
    <col min="2537" max="2537" width="40.1640625" bestFit="1" customWidth="1"/>
    <col min="2538" max="2538" width="20.83203125" bestFit="1" customWidth="1"/>
    <col min="2539" max="2539" width="17.33203125" bestFit="1" customWidth="1"/>
    <col min="2540" max="2540" width="14.5" bestFit="1" customWidth="1"/>
    <col min="2541" max="2541" width="45.1640625" bestFit="1" customWidth="1"/>
    <col min="2542" max="2542" width="11.33203125" bestFit="1" customWidth="1"/>
    <col min="2543" max="2543" width="43.5" bestFit="1" customWidth="1"/>
    <col min="2544" max="2544" width="45" bestFit="1" customWidth="1"/>
    <col min="2545" max="2545" width="37.5" bestFit="1" customWidth="1"/>
    <col min="2546" max="2546" width="41.33203125" bestFit="1" customWidth="1"/>
    <col min="2547" max="2547" width="22" bestFit="1" customWidth="1"/>
    <col min="2548" max="2548" width="4.83203125" bestFit="1" customWidth="1"/>
    <col min="2549" max="2549" width="10.33203125" bestFit="1" customWidth="1"/>
    <col min="2550" max="2550" width="38" bestFit="1" customWidth="1"/>
    <col min="2551" max="2551" width="41.1640625" bestFit="1" customWidth="1"/>
    <col min="2552" max="2552" width="23" bestFit="1" customWidth="1"/>
    <col min="2553" max="2553" width="12.83203125" bestFit="1" customWidth="1"/>
    <col min="2554" max="2554" width="47.33203125" bestFit="1" customWidth="1"/>
    <col min="2555" max="2555" width="48.5" bestFit="1" customWidth="1"/>
    <col min="2556" max="2556" width="32.5" bestFit="1" customWidth="1"/>
    <col min="2557" max="2557" width="29.6640625" bestFit="1" customWidth="1"/>
    <col min="2558" max="2558" width="28.1640625" bestFit="1" customWidth="1"/>
    <col min="2559" max="2559" width="19.33203125" bestFit="1" customWidth="1"/>
    <col min="2560" max="2560" width="21.5" bestFit="1" customWidth="1"/>
    <col min="2561" max="2561" width="36.33203125" bestFit="1" customWidth="1"/>
    <col min="2562" max="2562" width="47.6640625" bestFit="1" customWidth="1"/>
    <col min="2563" max="2563" width="19.6640625" bestFit="1" customWidth="1"/>
    <col min="2564" max="2564" width="18.1640625" bestFit="1" customWidth="1"/>
    <col min="2565" max="2565" width="45.6640625" bestFit="1" customWidth="1"/>
    <col min="2566" max="2566" width="48.83203125" bestFit="1" customWidth="1"/>
    <col min="2567" max="2567" width="38.5" bestFit="1" customWidth="1"/>
    <col min="2568" max="2568" width="42.33203125" bestFit="1" customWidth="1"/>
    <col min="2569" max="2569" width="10.5" bestFit="1" customWidth="1"/>
    <col min="2570" max="2570" width="31.1640625" bestFit="1" customWidth="1"/>
    <col min="2571" max="2571" width="18.33203125" bestFit="1" customWidth="1"/>
    <col min="2572" max="2572" width="28.6640625" bestFit="1" customWidth="1"/>
    <col min="2573" max="2573" width="34.33203125" bestFit="1" customWidth="1"/>
    <col min="2574" max="2574" width="51" bestFit="1" customWidth="1"/>
    <col min="2575" max="2575" width="30.83203125" bestFit="1" customWidth="1"/>
    <col min="2576" max="2576" width="49.1640625" bestFit="1" customWidth="1"/>
    <col min="2577" max="2577" width="27.5" bestFit="1" customWidth="1"/>
    <col min="2578" max="2578" width="16" bestFit="1" customWidth="1"/>
    <col min="2579" max="2579" width="14.5" bestFit="1" customWidth="1"/>
    <col min="2580" max="2580" width="19.33203125" bestFit="1" customWidth="1"/>
    <col min="2581" max="2581" width="45.83203125" bestFit="1" customWidth="1"/>
    <col min="2582" max="2582" width="24.83203125" bestFit="1" customWidth="1"/>
    <col min="2583" max="2583" width="47" bestFit="1" customWidth="1"/>
    <col min="2584" max="2584" width="43.5" bestFit="1" customWidth="1"/>
    <col min="2585" max="2585" width="27" bestFit="1" customWidth="1"/>
    <col min="2586" max="2586" width="7.83203125" bestFit="1" customWidth="1"/>
    <col min="2587" max="2587" width="10.83203125" bestFit="1" customWidth="1"/>
    <col min="2588" max="2588" width="14.33203125" bestFit="1" customWidth="1"/>
    <col min="2589" max="2589" width="39.5" bestFit="1" customWidth="1"/>
    <col min="2590" max="2590" width="50.33203125" bestFit="1" customWidth="1"/>
    <col min="2591" max="2591" width="40.33203125" bestFit="1" customWidth="1"/>
    <col min="2592" max="2592" width="22.33203125" bestFit="1" customWidth="1"/>
    <col min="2593" max="2593" width="30.6640625" bestFit="1" customWidth="1"/>
    <col min="2594" max="2594" width="42.5" bestFit="1" customWidth="1"/>
    <col min="2595" max="2595" width="44.6640625" bestFit="1" customWidth="1"/>
    <col min="2596" max="2596" width="38.83203125" bestFit="1" customWidth="1"/>
    <col min="2597" max="2597" width="32.1640625" bestFit="1" customWidth="1"/>
    <col min="2598" max="2598" width="33" bestFit="1" customWidth="1"/>
    <col min="2599" max="2599" width="46.1640625" bestFit="1" customWidth="1"/>
    <col min="2600" max="2600" width="30.83203125" bestFit="1" customWidth="1"/>
    <col min="2601" max="2601" width="42.83203125" bestFit="1" customWidth="1"/>
    <col min="2602" max="2602" width="41" bestFit="1" customWidth="1"/>
    <col min="2603" max="2603" width="31" bestFit="1" customWidth="1"/>
    <col min="2604" max="2604" width="37" bestFit="1" customWidth="1"/>
    <col min="2605" max="2605" width="49.83203125" bestFit="1" customWidth="1"/>
    <col min="2606" max="2606" width="41.6640625" bestFit="1" customWidth="1"/>
    <col min="2607" max="2607" width="29.33203125" bestFit="1" customWidth="1"/>
    <col min="2608" max="2608" width="45.6640625" bestFit="1" customWidth="1"/>
    <col min="2609" max="2609" width="44.5" bestFit="1" customWidth="1"/>
    <col min="2610" max="2610" width="20.33203125" bestFit="1" customWidth="1"/>
    <col min="2611" max="2611" width="38.1640625" bestFit="1" customWidth="1"/>
    <col min="2612" max="2612" width="28.83203125" bestFit="1" customWidth="1"/>
    <col min="2613" max="2613" width="52.1640625" bestFit="1" customWidth="1"/>
    <col min="2614" max="2614" width="27.83203125" bestFit="1" customWidth="1"/>
    <col min="2615" max="2615" width="21.1640625" bestFit="1" customWidth="1"/>
    <col min="2616" max="2616" width="28.1640625" bestFit="1" customWidth="1"/>
    <col min="2617" max="2617" width="18.6640625" bestFit="1" customWidth="1"/>
    <col min="2618" max="2618" width="47.6640625" bestFit="1" customWidth="1"/>
    <col min="2619" max="2619" width="12.6640625" bestFit="1" customWidth="1"/>
    <col min="2620" max="2620" width="33" bestFit="1" customWidth="1"/>
    <col min="2621" max="2621" width="38.5" bestFit="1" customWidth="1"/>
    <col min="2622" max="2622" width="15.83203125" bestFit="1" customWidth="1"/>
    <col min="2623" max="2623" width="13.83203125" bestFit="1" customWidth="1"/>
    <col min="2624" max="2624" width="18.5" bestFit="1" customWidth="1"/>
    <col min="2625" max="2625" width="46.33203125" bestFit="1" customWidth="1"/>
    <col min="2626" max="2626" width="37.5" bestFit="1" customWidth="1"/>
    <col min="2627" max="2627" width="14.33203125" bestFit="1" customWidth="1"/>
    <col min="2628" max="2628" width="25.5" bestFit="1" customWidth="1"/>
    <col min="2629" max="2629" width="34.1640625" bestFit="1" customWidth="1"/>
    <col min="2630" max="2630" width="23.5" bestFit="1" customWidth="1"/>
    <col min="2631" max="2631" width="22.83203125" bestFit="1" customWidth="1"/>
    <col min="2632" max="2632" width="12.5" bestFit="1" customWidth="1"/>
    <col min="2633" max="2633" width="37.6640625" bestFit="1" customWidth="1"/>
    <col min="2634" max="2634" width="26.83203125" bestFit="1" customWidth="1"/>
    <col min="2635" max="2635" width="8.5" bestFit="1" customWidth="1"/>
    <col min="2636" max="2636" width="19.6640625" bestFit="1" customWidth="1"/>
    <col min="2637" max="2637" width="50.1640625" bestFit="1" customWidth="1"/>
    <col min="2638" max="2638" width="6.33203125" bestFit="1" customWidth="1"/>
    <col min="2639" max="2639" width="19" bestFit="1" customWidth="1"/>
    <col min="2640" max="2640" width="45.33203125" bestFit="1" customWidth="1"/>
    <col min="2641" max="2641" width="43.5" bestFit="1" customWidth="1"/>
    <col min="2642" max="2642" width="35.83203125" bestFit="1" customWidth="1"/>
    <col min="2643" max="2643" width="17.5" bestFit="1" customWidth="1"/>
    <col min="2644" max="2644" width="25.83203125" bestFit="1" customWidth="1"/>
    <col min="2645" max="2645" width="42.1640625" bestFit="1" customWidth="1"/>
    <col min="2646" max="2646" width="23.83203125" bestFit="1" customWidth="1"/>
    <col min="2647" max="2647" width="40.1640625" bestFit="1" customWidth="1"/>
    <col min="2648" max="2648" width="45.83203125" bestFit="1" customWidth="1"/>
    <col min="2649" max="2649" width="38.33203125" bestFit="1" customWidth="1"/>
    <col min="2650" max="2650" width="32.83203125" bestFit="1" customWidth="1"/>
    <col min="2651" max="2651" width="41.1640625" bestFit="1" customWidth="1"/>
    <col min="2652" max="2652" width="29" bestFit="1" customWidth="1"/>
    <col min="2653" max="2653" width="10" bestFit="1" customWidth="1"/>
    <col min="2654" max="2654" width="35.6640625" bestFit="1" customWidth="1"/>
    <col min="2655" max="2655" width="20.5" bestFit="1" customWidth="1"/>
    <col min="2656" max="2656" width="51" bestFit="1" customWidth="1"/>
    <col min="2657" max="2657" width="44.33203125" bestFit="1" customWidth="1"/>
    <col min="2658" max="2658" width="32.1640625" bestFit="1" customWidth="1"/>
    <col min="2659" max="2659" width="7.1640625" bestFit="1" customWidth="1"/>
    <col min="2660" max="2660" width="37.5" bestFit="1" customWidth="1"/>
    <col min="2661" max="2661" width="28.6640625" bestFit="1" customWidth="1"/>
    <col min="2662" max="2662" width="30.5" bestFit="1" customWidth="1"/>
    <col min="2663" max="2663" width="8.1640625" bestFit="1" customWidth="1"/>
    <col min="2664" max="2664" width="30.5" bestFit="1" customWidth="1"/>
    <col min="2665" max="2665" width="48" bestFit="1" customWidth="1"/>
    <col min="2666" max="2666" width="46.33203125" bestFit="1" customWidth="1"/>
    <col min="2667" max="2667" width="31.83203125" bestFit="1" customWidth="1"/>
    <col min="2668" max="2668" width="11.83203125" bestFit="1" customWidth="1"/>
    <col min="2669" max="2669" width="20.6640625" bestFit="1" customWidth="1"/>
    <col min="2670" max="2670" width="47" bestFit="1" customWidth="1"/>
    <col min="2671" max="2671" width="24.1640625" bestFit="1" customWidth="1"/>
    <col min="2672" max="2672" width="23" bestFit="1" customWidth="1"/>
    <col min="2673" max="2673" width="34.6640625" bestFit="1" customWidth="1"/>
    <col min="2674" max="2674" width="33.5" bestFit="1" customWidth="1"/>
    <col min="2675" max="2675" width="31.1640625" bestFit="1" customWidth="1"/>
    <col min="2676" max="2676" width="26.6640625" bestFit="1" customWidth="1"/>
    <col min="2677" max="2677" width="6.33203125" bestFit="1" customWidth="1"/>
    <col min="2678" max="2678" width="27" bestFit="1" customWidth="1"/>
    <col min="2679" max="2679" width="41.33203125" bestFit="1" customWidth="1"/>
    <col min="2680" max="2680" width="9.5" bestFit="1" customWidth="1"/>
    <col min="2681" max="2681" width="14.5" bestFit="1" customWidth="1"/>
    <col min="2682" max="2682" width="21.6640625" bestFit="1" customWidth="1"/>
    <col min="2683" max="2683" width="11.1640625" bestFit="1" customWidth="1"/>
    <col min="2684" max="2684" width="43" bestFit="1" customWidth="1"/>
    <col min="2685" max="2685" width="46.6640625" bestFit="1" customWidth="1"/>
    <col min="2686" max="2686" width="22.1640625" bestFit="1" customWidth="1"/>
    <col min="2687" max="2687" width="11.83203125" bestFit="1" customWidth="1"/>
    <col min="2688" max="2688" width="15.5" bestFit="1" customWidth="1"/>
    <col min="2689" max="2689" width="47.6640625" bestFit="1" customWidth="1"/>
    <col min="2690" max="2690" width="31.83203125" bestFit="1" customWidth="1"/>
    <col min="2691" max="2691" width="9.6640625" bestFit="1" customWidth="1"/>
    <col min="2692" max="2692" width="50.33203125" bestFit="1" customWidth="1"/>
    <col min="2693" max="2693" width="23.1640625" bestFit="1" customWidth="1"/>
    <col min="2694" max="2694" width="47.83203125" bestFit="1" customWidth="1"/>
    <col min="2695" max="2695" width="18" bestFit="1" customWidth="1"/>
    <col min="2696" max="2696" width="43.6640625" bestFit="1" customWidth="1"/>
    <col min="2697" max="2697" width="19.5" bestFit="1" customWidth="1"/>
    <col min="2698" max="2698" width="48.83203125" bestFit="1" customWidth="1"/>
    <col min="2699" max="2699" width="12.6640625" bestFit="1" customWidth="1"/>
    <col min="2700" max="2700" width="19" bestFit="1" customWidth="1"/>
    <col min="2701" max="2701" width="15.83203125" bestFit="1" customWidth="1"/>
    <col min="2702" max="2702" width="48.6640625" bestFit="1" customWidth="1"/>
    <col min="2703" max="2703" width="33.83203125" bestFit="1" customWidth="1"/>
    <col min="2704" max="2704" width="22.6640625" bestFit="1" customWidth="1"/>
    <col min="2705" max="2705" width="19.1640625" bestFit="1" customWidth="1"/>
    <col min="2706" max="2706" width="20.5" bestFit="1" customWidth="1"/>
    <col min="2707" max="2707" width="31.5" bestFit="1" customWidth="1"/>
    <col min="2708" max="2708" width="24.5" bestFit="1" customWidth="1"/>
    <col min="2709" max="2709" width="12.83203125" bestFit="1" customWidth="1"/>
    <col min="2710" max="2710" width="43.1640625" bestFit="1" customWidth="1"/>
    <col min="2711" max="2711" width="52.6640625" bestFit="1" customWidth="1"/>
    <col min="2712" max="2712" width="41" bestFit="1" customWidth="1"/>
    <col min="2713" max="2713" width="13.6640625" bestFit="1" customWidth="1"/>
    <col min="2714" max="2714" width="18.6640625" bestFit="1" customWidth="1"/>
    <col min="2715" max="2715" width="40" bestFit="1" customWidth="1"/>
    <col min="2716" max="2716" width="40.5" bestFit="1" customWidth="1"/>
    <col min="2717" max="2717" width="9.83203125" bestFit="1" customWidth="1"/>
    <col min="2718" max="2718" width="37.5" bestFit="1" customWidth="1"/>
    <col min="2719" max="2719" width="34" bestFit="1" customWidth="1"/>
    <col min="2720" max="2720" width="41.1640625" bestFit="1" customWidth="1"/>
    <col min="2721" max="2721" width="20" bestFit="1" customWidth="1"/>
    <col min="2722" max="2722" width="20.5" bestFit="1" customWidth="1"/>
    <col min="2723" max="2723" width="24.33203125" bestFit="1" customWidth="1"/>
    <col min="2724" max="2725" width="18.33203125" bestFit="1" customWidth="1"/>
    <col min="2726" max="2726" width="18.83203125" bestFit="1" customWidth="1"/>
    <col min="2727" max="2727" width="20.33203125" bestFit="1" customWidth="1"/>
    <col min="2728" max="2728" width="16.33203125" bestFit="1" customWidth="1"/>
    <col min="2729" max="2729" width="28.6640625" bestFit="1" customWidth="1"/>
    <col min="2730" max="2730" width="21.83203125" bestFit="1" customWidth="1"/>
    <col min="2731" max="2731" width="26.33203125" bestFit="1" customWidth="1"/>
    <col min="2732" max="2732" width="37.5" bestFit="1" customWidth="1"/>
    <col min="2733" max="2733" width="47.33203125" bestFit="1" customWidth="1"/>
    <col min="2734" max="2734" width="37.33203125" bestFit="1" customWidth="1"/>
    <col min="2735" max="2735" width="41.33203125" bestFit="1" customWidth="1"/>
    <col min="2736" max="2736" width="37.33203125" bestFit="1" customWidth="1"/>
    <col min="2737" max="2737" width="45.5" bestFit="1" customWidth="1"/>
    <col min="2738" max="2738" width="18.83203125" bestFit="1" customWidth="1"/>
    <col min="2739" max="2739" width="36.6640625" bestFit="1" customWidth="1"/>
    <col min="2740" max="2740" width="50" bestFit="1" customWidth="1"/>
    <col min="2741" max="2741" width="50.6640625" bestFit="1" customWidth="1"/>
    <col min="2742" max="2742" width="31.1640625" bestFit="1" customWidth="1"/>
    <col min="2743" max="2743" width="26.33203125" bestFit="1" customWidth="1"/>
    <col min="2744" max="2744" width="13.1640625" bestFit="1" customWidth="1"/>
    <col min="2745" max="2745" width="36.1640625" bestFit="1" customWidth="1"/>
    <col min="2746" max="2746" width="23.5" bestFit="1" customWidth="1"/>
    <col min="2747" max="2747" width="14.33203125" bestFit="1" customWidth="1"/>
    <col min="2748" max="2748" width="45.33203125" bestFit="1" customWidth="1"/>
    <col min="2749" max="2749" width="27.1640625" bestFit="1" customWidth="1"/>
    <col min="2750" max="2750" width="25.6640625" bestFit="1" customWidth="1"/>
    <col min="2751" max="2751" width="9" bestFit="1" customWidth="1"/>
    <col min="2752" max="2752" width="43.6640625" bestFit="1" customWidth="1"/>
    <col min="2753" max="2753" width="8.83203125" bestFit="1" customWidth="1"/>
    <col min="2754" max="2754" width="49.5" bestFit="1" customWidth="1"/>
    <col min="2755" max="2755" width="31.83203125" bestFit="1" customWidth="1"/>
    <col min="2756" max="2756" width="30.33203125" bestFit="1" customWidth="1"/>
    <col min="2757" max="2757" width="48" bestFit="1" customWidth="1"/>
    <col min="2758" max="2758" width="34.1640625" bestFit="1" customWidth="1"/>
    <col min="2759" max="2759" width="38.33203125" bestFit="1" customWidth="1"/>
    <col min="2760" max="2760" width="36" bestFit="1" customWidth="1"/>
    <col min="2761" max="2761" width="11.1640625" bestFit="1" customWidth="1"/>
    <col min="2762" max="2762" width="46.83203125" bestFit="1" customWidth="1"/>
    <col min="2763" max="2763" width="47.5" bestFit="1" customWidth="1"/>
    <col min="2764" max="2764" width="18.6640625" bestFit="1" customWidth="1"/>
    <col min="2765" max="2765" width="23.1640625" bestFit="1" customWidth="1"/>
    <col min="2766" max="2766" width="52" bestFit="1" customWidth="1"/>
    <col min="2767" max="2767" width="48" bestFit="1" customWidth="1"/>
    <col min="2768" max="2768" width="22.1640625" bestFit="1" customWidth="1"/>
    <col min="2769" max="2769" width="26.33203125" bestFit="1" customWidth="1"/>
    <col min="2770" max="2770" width="12.5" bestFit="1" customWidth="1"/>
    <col min="2771" max="2771" width="19.5" bestFit="1" customWidth="1"/>
    <col min="2772" max="2772" width="30" bestFit="1" customWidth="1"/>
    <col min="2773" max="2773" width="40.33203125" bestFit="1" customWidth="1"/>
    <col min="2774" max="2774" width="39.5" bestFit="1" customWidth="1"/>
    <col min="2775" max="2775" width="47.6640625" bestFit="1" customWidth="1"/>
    <col min="2776" max="2776" width="51" bestFit="1" customWidth="1"/>
    <col min="2777" max="2777" width="39" bestFit="1" customWidth="1"/>
    <col min="2778" max="2778" width="19.5" bestFit="1" customWidth="1"/>
    <col min="2779" max="2779" width="25.33203125" bestFit="1" customWidth="1"/>
    <col min="2780" max="2780" width="29.83203125" bestFit="1" customWidth="1"/>
    <col min="2781" max="2781" width="34.5" bestFit="1" customWidth="1"/>
    <col min="2782" max="2782" width="19.5" bestFit="1" customWidth="1"/>
    <col min="2783" max="2783" width="23.6640625" bestFit="1" customWidth="1"/>
    <col min="2784" max="2784" width="13" bestFit="1" customWidth="1"/>
    <col min="2785" max="2785" width="27.1640625" bestFit="1" customWidth="1"/>
    <col min="2786" max="2786" width="25.33203125" bestFit="1" customWidth="1"/>
    <col min="2787" max="2787" width="38.6640625" bestFit="1" customWidth="1"/>
    <col min="2788" max="2788" width="35.6640625" bestFit="1" customWidth="1"/>
    <col min="2789" max="2789" width="32.83203125" bestFit="1" customWidth="1"/>
    <col min="2790" max="2790" width="13.33203125" bestFit="1" customWidth="1"/>
    <col min="2791" max="2791" width="18.33203125" bestFit="1" customWidth="1"/>
    <col min="2792" max="2792" width="10.6640625" bestFit="1" customWidth="1"/>
    <col min="2793" max="2793" width="48.5" bestFit="1" customWidth="1"/>
    <col min="2794" max="2794" width="39" bestFit="1" customWidth="1"/>
    <col min="2795" max="2795" width="24" bestFit="1" customWidth="1"/>
    <col min="2796" max="2796" width="42.1640625" bestFit="1" customWidth="1"/>
    <col min="2797" max="2797" width="38.1640625" bestFit="1" customWidth="1"/>
    <col min="2798" max="2798" width="34" bestFit="1" customWidth="1"/>
    <col min="2799" max="2799" width="28" bestFit="1" customWidth="1"/>
    <col min="2800" max="2800" width="50.33203125" bestFit="1" customWidth="1"/>
    <col min="2801" max="2801" width="18" bestFit="1" customWidth="1"/>
    <col min="2802" max="2802" width="29.6640625" bestFit="1" customWidth="1"/>
    <col min="2803" max="2803" width="42.6640625" bestFit="1" customWidth="1"/>
    <col min="2804" max="2804" width="39.5" bestFit="1" customWidth="1"/>
    <col min="2805" max="2805" width="8.6640625" bestFit="1" customWidth="1"/>
    <col min="2806" max="2806" width="36" bestFit="1" customWidth="1"/>
    <col min="2807" max="2807" width="10" bestFit="1" customWidth="1"/>
    <col min="2808" max="2808" width="49.5" bestFit="1" customWidth="1"/>
    <col min="2809" max="2809" width="6.5" bestFit="1" customWidth="1"/>
    <col min="2810" max="2810" width="50.83203125" bestFit="1" customWidth="1"/>
    <col min="2811" max="2811" width="19.1640625" bestFit="1" customWidth="1"/>
    <col min="2812" max="2812" width="13.83203125" bestFit="1" customWidth="1"/>
    <col min="2813" max="2813" width="28.6640625" bestFit="1" customWidth="1"/>
    <col min="2814" max="2814" width="39.6640625" bestFit="1" customWidth="1"/>
    <col min="2815" max="2815" width="40.83203125" bestFit="1" customWidth="1"/>
    <col min="2816" max="2816" width="34" bestFit="1" customWidth="1"/>
    <col min="2817" max="2817" width="45.5" bestFit="1" customWidth="1"/>
    <col min="2818" max="2818" width="8.6640625" bestFit="1" customWidth="1"/>
    <col min="2819" max="2819" width="51.1640625" bestFit="1" customWidth="1"/>
    <col min="2820" max="2820" width="20.83203125" bestFit="1" customWidth="1"/>
    <col min="2821" max="2821" width="48.1640625" bestFit="1" customWidth="1"/>
    <col min="2822" max="2822" width="15.83203125" bestFit="1" customWidth="1"/>
    <col min="2823" max="2823" width="7.6640625" bestFit="1" customWidth="1"/>
    <col min="2824" max="2824" width="36.1640625" bestFit="1" customWidth="1"/>
    <col min="2825" max="2825" width="20.33203125" bestFit="1" customWidth="1"/>
    <col min="2826" max="2826" width="35" bestFit="1" customWidth="1"/>
    <col min="2827" max="2827" width="26.83203125" bestFit="1" customWidth="1"/>
    <col min="2828" max="2828" width="23.83203125" bestFit="1" customWidth="1"/>
    <col min="2829" max="2829" width="27.1640625" bestFit="1" customWidth="1"/>
    <col min="2830" max="2830" width="27.6640625" bestFit="1" customWidth="1"/>
    <col min="2831" max="2831" width="44.33203125" bestFit="1" customWidth="1"/>
    <col min="2832" max="2832" width="25" bestFit="1" customWidth="1"/>
    <col min="2833" max="2833" width="49.1640625" bestFit="1" customWidth="1"/>
    <col min="2834" max="2834" width="8.6640625" bestFit="1" customWidth="1"/>
    <col min="2835" max="2835" width="27" bestFit="1" customWidth="1"/>
    <col min="2836" max="2836" width="29.5" bestFit="1" customWidth="1"/>
    <col min="2837" max="2837" width="23.6640625" bestFit="1" customWidth="1"/>
    <col min="2838" max="2838" width="18.1640625" bestFit="1" customWidth="1"/>
    <col min="2839" max="2839" width="18.33203125" bestFit="1" customWidth="1"/>
    <col min="2840" max="2840" width="23.33203125" bestFit="1" customWidth="1"/>
    <col min="2841" max="2841" width="21.6640625" bestFit="1" customWidth="1"/>
    <col min="2842" max="2842" width="20" bestFit="1" customWidth="1"/>
    <col min="2843" max="2843" width="34.33203125" bestFit="1" customWidth="1"/>
    <col min="2844" max="2844" width="32.5" bestFit="1" customWidth="1"/>
    <col min="2845" max="2845" width="12.1640625" bestFit="1" customWidth="1"/>
    <col min="2846" max="2846" width="13.6640625" bestFit="1" customWidth="1"/>
    <col min="2847" max="2847" width="49.33203125" bestFit="1" customWidth="1"/>
    <col min="2848" max="2848" width="29.33203125" bestFit="1" customWidth="1"/>
    <col min="2849" max="2849" width="35.83203125" bestFit="1" customWidth="1"/>
    <col min="2850" max="2850" width="41" bestFit="1" customWidth="1"/>
    <col min="2851" max="2851" width="26.83203125" bestFit="1" customWidth="1"/>
    <col min="2852" max="2852" width="29.33203125" bestFit="1" customWidth="1"/>
    <col min="2853" max="2853" width="20.6640625" bestFit="1" customWidth="1"/>
    <col min="2854" max="2854" width="12.5" bestFit="1" customWidth="1"/>
    <col min="2855" max="2855" width="22.33203125" bestFit="1" customWidth="1"/>
    <col min="2856" max="2856" width="41.5" bestFit="1" customWidth="1"/>
    <col min="2857" max="2857" width="5.5" bestFit="1" customWidth="1"/>
    <col min="2858" max="2858" width="39.6640625" bestFit="1" customWidth="1"/>
    <col min="2859" max="2859" width="11.83203125" bestFit="1" customWidth="1"/>
    <col min="2860" max="2860" width="41" bestFit="1" customWidth="1"/>
    <col min="2861" max="2861" width="6" bestFit="1" customWidth="1"/>
    <col min="2862" max="2862" width="38.1640625" bestFit="1" customWidth="1"/>
    <col min="2863" max="2863" width="23.6640625" bestFit="1" customWidth="1"/>
    <col min="2864" max="2864" width="37.5" bestFit="1" customWidth="1"/>
    <col min="2865" max="2865" width="37.6640625" bestFit="1" customWidth="1"/>
    <col min="2866" max="2866" width="39" bestFit="1" customWidth="1"/>
    <col min="2867" max="2867" width="42.1640625" bestFit="1" customWidth="1"/>
    <col min="2868" max="2868" width="47.6640625" bestFit="1" customWidth="1"/>
    <col min="2869" max="2869" width="49.33203125" bestFit="1" customWidth="1"/>
    <col min="2870" max="2870" width="39.5" bestFit="1" customWidth="1"/>
    <col min="2871" max="2871" width="40.6640625" bestFit="1" customWidth="1"/>
    <col min="2872" max="2872" width="15.83203125" bestFit="1" customWidth="1"/>
    <col min="2873" max="2873" width="25.83203125" bestFit="1" customWidth="1"/>
    <col min="2874" max="2874" width="32.1640625" bestFit="1" customWidth="1"/>
    <col min="2875" max="2875" width="11.83203125" bestFit="1" customWidth="1"/>
    <col min="2876" max="2876" width="29.33203125" bestFit="1" customWidth="1"/>
    <col min="2877" max="2877" width="29" bestFit="1" customWidth="1"/>
    <col min="2878" max="2878" width="38.6640625" bestFit="1" customWidth="1"/>
    <col min="2879" max="2879" width="19.1640625" bestFit="1" customWidth="1"/>
    <col min="2880" max="2880" width="25.1640625" bestFit="1" customWidth="1"/>
    <col min="2881" max="2881" width="12" bestFit="1" customWidth="1"/>
    <col min="2882" max="2882" width="23.1640625" bestFit="1" customWidth="1"/>
    <col min="2883" max="2883" width="37.33203125" bestFit="1" customWidth="1"/>
    <col min="2884" max="2884" width="15.5" bestFit="1" customWidth="1"/>
    <col min="2885" max="2885" width="9.33203125" bestFit="1" customWidth="1"/>
    <col min="2886" max="2886" width="41.5" bestFit="1" customWidth="1"/>
    <col min="2887" max="2887" width="22.33203125" bestFit="1" customWidth="1"/>
    <col min="2888" max="2888" width="38" bestFit="1" customWidth="1"/>
    <col min="2889" max="2889" width="24.1640625" bestFit="1" customWidth="1"/>
    <col min="2890" max="2890" width="49.83203125" bestFit="1" customWidth="1"/>
    <col min="2891" max="2891" width="51.1640625" bestFit="1" customWidth="1"/>
    <col min="2892" max="2892" width="20.1640625" bestFit="1" customWidth="1"/>
    <col min="2893" max="2893" width="29.83203125" bestFit="1" customWidth="1"/>
    <col min="2894" max="2894" width="29.33203125" bestFit="1" customWidth="1"/>
    <col min="2895" max="2895" width="41.5" bestFit="1" customWidth="1"/>
    <col min="2896" max="2896" width="21.1640625" bestFit="1" customWidth="1"/>
    <col min="2897" max="2897" width="43.33203125" bestFit="1" customWidth="1"/>
    <col min="2898" max="2898" width="34.5" bestFit="1" customWidth="1"/>
    <col min="2899" max="2900" width="43.1640625" bestFit="1" customWidth="1"/>
    <col min="2901" max="2901" width="53.33203125" bestFit="1" customWidth="1"/>
    <col min="2902" max="2902" width="39.5" bestFit="1" customWidth="1"/>
    <col min="2903" max="2903" width="15" bestFit="1" customWidth="1"/>
    <col min="2904" max="2904" width="34.5" bestFit="1" customWidth="1"/>
    <col min="2905" max="2905" width="19.6640625" bestFit="1" customWidth="1"/>
    <col min="2906" max="2906" width="35.33203125" bestFit="1" customWidth="1"/>
    <col min="2907" max="2907" width="19.6640625" bestFit="1" customWidth="1"/>
    <col min="2908" max="2908" width="40.6640625" bestFit="1" customWidth="1"/>
    <col min="2909" max="2909" width="35.5" bestFit="1" customWidth="1"/>
    <col min="2910" max="2910" width="31.33203125" bestFit="1" customWidth="1"/>
    <col min="2911" max="2911" width="41.1640625" bestFit="1" customWidth="1"/>
    <col min="2912" max="2912" width="29.5" bestFit="1" customWidth="1"/>
    <col min="2913" max="2913" width="29.6640625" bestFit="1" customWidth="1"/>
    <col min="2914" max="2914" width="46.83203125" bestFit="1" customWidth="1"/>
    <col min="2915" max="2915" width="30.33203125" bestFit="1" customWidth="1"/>
    <col min="2916" max="2916" width="40.5" bestFit="1" customWidth="1"/>
    <col min="2917" max="2917" width="34" bestFit="1" customWidth="1"/>
    <col min="2918" max="2918" width="39.83203125" bestFit="1" customWidth="1"/>
    <col min="2919" max="2919" width="48.83203125" bestFit="1" customWidth="1"/>
    <col min="2920" max="2920" width="34.83203125" bestFit="1" customWidth="1"/>
    <col min="2921" max="2921" width="45" bestFit="1" customWidth="1"/>
    <col min="2922" max="2922" width="46.33203125" bestFit="1" customWidth="1"/>
    <col min="2923" max="2923" width="15.1640625" bestFit="1" customWidth="1"/>
    <col min="2924" max="2924" width="12.6640625" bestFit="1" customWidth="1"/>
    <col min="2925" max="2925" width="42.83203125" bestFit="1" customWidth="1"/>
    <col min="2926" max="2926" width="11.6640625" bestFit="1" customWidth="1"/>
    <col min="2927" max="2927" width="16.5" bestFit="1" customWidth="1"/>
    <col min="2928" max="2928" width="50.83203125" bestFit="1" customWidth="1"/>
    <col min="2929" max="2929" width="37.5" bestFit="1" customWidth="1"/>
    <col min="2930" max="2930" width="19.5" bestFit="1" customWidth="1"/>
    <col min="2931" max="2931" width="46.5" bestFit="1" customWidth="1"/>
    <col min="2932" max="2932" width="24.83203125" bestFit="1" customWidth="1"/>
    <col min="2933" max="2933" width="9.1640625" bestFit="1" customWidth="1"/>
    <col min="2934" max="2934" width="37.6640625" bestFit="1" customWidth="1"/>
    <col min="2935" max="2935" width="18.1640625" bestFit="1" customWidth="1"/>
    <col min="2936" max="2936" width="9.5" bestFit="1" customWidth="1"/>
    <col min="2937" max="2937" width="41.83203125" bestFit="1" customWidth="1"/>
    <col min="2938" max="2938" width="36" bestFit="1" customWidth="1"/>
    <col min="2939" max="2939" width="50.1640625" bestFit="1" customWidth="1"/>
    <col min="2940" max="2940" width="25.5" bestFit="1" customWidth="1"/>
    <col min="2941" max="2941" width="27.33203125" bestFit="1" customWidth="1"/>
    <col min="2942" max="2942" width="14.5" bestFit="1" customWidth="1"/>
    <col min="2943" max="2943" width="10" bestFit="1" customWidth="1"/>
    <col min="2944" max="2944" width="50.33203125" bestFit="1" customWidth="1"/>
    <col min="2945" max="2945" width="20.5" bestFit="1" customWidth="1"/>
    <col min="2946" max="2946" width="32.5" bestFit="1" customWidth="1"/>
    <col min="2947" max="2947" width="30.83203125" bestFit="1" customWidth="1"/>
    <col min="2948" max="2948" width="12.6640625" bestFit="1" customWidth="1"/>
    <col min="2949" max="2949" width="11" bestFit="1" customWidth="1"/>
    <col min="2950" max="2950" width="20.6640625" bestFit="1" customWidth="1"/>
    <col min="2951" max="2951" width="19" bestFit="1" customWidth="1"/>
    <col min="2952" max="2952" width="47.5" bestFit="1" customWidth="1"/>
    <col min="2953" max="2953" width="33.83203125" bestFit="1" customWidth="1"/>
    <col min="2954" max="2954" width="24.1640625" bestFit="1" customWidth="1"/>
    <col min="2955" max="2955" width="16.83203125" bestFit="1" customWidth="1"/>
    <col min="2956" max="2956" width="20.6640625" bestFit="1" customWidth="1"/>
    <col min="2957" max="2957" width="27.1640625" bestFit="1" customWidth="1"/>
    <col min="2958" max="2958" width="48" bestFit="1" customWidth="1"/>
    <col min="2959" max="2959" width="40.83203125" bestFit="1" customWidth="1"/>
    <col min="2960" max="2960" width="17.1640625" bestFit="1" customWidth="1"/>
    <col min="2961" max="2961" width="24.5" bestFit="1" customWidth="1"/>
    <col min="2962" max="2962" width="23" bestFit="1" customWidth="1"/>
    <col min="2963" max="2963" width="37.6640625" bestFit="1" customWidth="1"/>
    <col min="2964" max="2964" width="28" bestFit="1" customWidth="1"/>
    <col min="2965" max="2965" width="32.6640625" bestFit="1" customWidth="1"/>
    <col min="2966" max="2966" width="46.1640625" bestFit="1" customWidth="1"/>
    <col min="2967" max="2967" width="48.1640625" bestFit="1" customWidth="1"/>
    <col min="2968" max="2968" width="11" bestFit="1" customWidth="1"/>
    <col min="2969" max="2969" width="32.6640625" bestFit="1" customWidth="1"/>
    <col min="2970" max="2970" width="27" bestFit="1" customWidth="1"/>
    <col min="2971" max="2971" width="30.1640625" bestFit="1" customWidth="1"/>
    <col min="2972" max="2972" width="25.5" bestFit="1" customWidth="1"/>
    <col min="2973" max="2973" width="18.5" bestFit="1" customWidth="1"/>
    <col min="2974" max="2974" width="49" bestFit="1" customWidth="1"/>
    <col min="2975" max="2975" width="39.33203125" bestFit="1" customWidth="1"/>
    <col min="2976" max="2976" width="16.83203125" bestFit="1" customWidth="1"/>
    <col min="2977" max="2977" width="12.5" bestFit="1" customWidth="1"/>
    <col min="2978" max="2978" width="42.83203125" bestFit="1" customWidth="1"/>
    <col min="2979" max="2979" width="39" bestFit="1" customWidth="1"/>
    <col min="2980" max="2980" width="31" bestFit="1" customWidth="1"/>
    <col min="2981" max="2981" width="44.6640625" bestFit="1" customWidth="1"/>
    <col min="2982" max="2982" width="27" bestFit="1" customWidth="1"/>
    <col min="2983" max="2983" width="50.6640625" bestFit="1" customWidth="1"/>
    <col min="2984" max="2984" width="10.1640625" bestFit="1" customWidth="1"/>
    <col min="2985" max="2985" width="36" bestFit="1" customWidth="1"/>
    <col min="2986" max="2986" width="41.33203125" bestFit="1" customWidth="1"/>
    <col min="2987" max="2987" width="42.5" bestFit="1" customWidth="1"/>
    <col min="2988" max="2988" width="45.1640625" bestFit="1" customWidth="1"/>
    <col min="2989" max="2989" width="7.6640625" bestFit="1" customWidth="1"/>
    <col min="2990" max="2990" width="33.83203125" bestFit="1" customWidth="1"/>
    <col min="2991" max="2991" width="23.83203125" bestFit="1" customWidth="1"/>
    <col min="2992" max="2992" width="31.83203125" bestFit="1" customWidth="1"/>
    <col min="2993" max="2993" width="22.5" bestFit="1" customWidth="1"/>
    <col min="2994" max="2994" width="41.33203125" bestFit="1" customWidth="1"/>
    <col min="2995" max="2995" width="33.6640625" bestFit="1" customWidth="1"/>
    <col min="2996" max="2996" width="12" bestFit="1" customWidth="1"/>
    <col min="2997" max="2997" width="44" bestFit="1" customWidth="1"/>
    <col min="2998" max="2998" width="46.5" bestFit="1" customWidth="1"/>
    <col min="2999" max="2999" width="44.33203125" bestFit="1" customWidth="1"/>
    <col min="3000" max="3000" width="19.83203125" bestFit="1" customWidth="1"/>
    <col min="3001" max="3001" width="44" bestFit="1" customWidth="1"/>
    <col min="3002" max="3002" width="17.6640625" bestFit="1" customWidth="1"/>
    <col min="3003" max="3003" width="32.6640625" bestFit="1" customWidth="1"/>
    <col min="3004" max="3004" width="22.1640625" bestFit="1" customWidth="1"/>
    <col min="3005" max="3005" width="48" bestFit="1" customWidth="1"/>
    <col min="3006" max="3006" width="9.6640625" bestFit="1" customWidth="1"/>
    <col min="3007" max="3007" width="10" bestFit="1" customWidth="1"/>
    <col min="3008" max="3008" width="51.83203125" bestFit="1" customWidth="1"/>
    <col min="3009" max="3009" width="43.83203125" bestFit="1" customWidth="1"/>
    <col min="3010" max="3010" width="45.83203125" bestFit="1" customWidth="1"/>
    <col min="3011" max="3011" width="44" bestFit="1" customWidth="1"/>
    <col min="3012" max="3012" width="32.6640625" bestFit="1" customWidth="1"/>
    <col min="3013" max="3013" width="15" bestFit="1" customWidth="1"/>
    <col min="3014" max="3014" width="15.1640625" bestFit="1" customWidth="1"/>
    <col min="3015" max="3015" width="43.6640625" bestFit="1" customWidth="1"/>
    <col min="3016" max="3016" width="25.83203125" bestFit="1" customWidth="1"/>
    <col min="3017" max="3017" width="33.33203125" bestFit="1" customWidth="1"/>
    <col min="3018" max="3018" width="26.83203125" bestFit="1" customWidth="1"/>
    <col min="3019" max="3019" width="44.33203125" bestFit="1" customWidth="1"/>
    <col min="3020" max="3020" width="30.1640625" bestFit="1" customWidth="1"/>
    <col min="3021" max="3021" width="45.33203125" bestFit="1" customWidth="1"/>
    <col min="3022" max="3022" width="13.1640625" bestFit="1" customWidth="1"/>
    <col min="3023" max="3023" width="30.6640625" bestFit="1" customWidth="1"/>
    <col min="3024" max="3024" width="45" bestFit="1" customWidth="1"/>
    <col min="3025" max="3025" width="24.5" bestFit="1" customWidth="1"/>
    <col min="3026" max="3026" width="17" bestFit="1" customWidth="1"/>
    <col min="3027" max="3027" width="37" bestFit="1" customWidth="1"/>
    <col min="3028" max="3028" width="27.83203125" bestFit="1" customWidth="1"/>
    <col min="3029" max="3029" width="28" bestFit="1" customWidth="1"/>
    <col min="3030" max="3030" width="13.33203125" bestFit="1" customWidth="1"/>
    <col min="3031" max="3031" width="16.6640625" bestFit="1" customWidth="1"/>
    <col min="3032" max="3032" width="48.83203125" bestFit="1" customWidth="1"/>
    <col min="3033" max="3033" width="28.6640625" bestFit="1" customWidth="1"/>
    <col min="3034" max="3034" width="34.6640625" bestFit="1" customWidth="1"/>
    <col min="3035" max="3035" width="11.1640625" bestFit="1" customWidth="1"/>
    <col min="3036" max="3036" width="8.6640625" bestFit="1" customWidth="1"/>
    <col min="3037" max="3037" width="27.83203125" bestFit="1" customWidth="1"/>
    <col min="3038" max="3038" width="12.6640625" bestFit="1" customWidth="1"/>
    <col min="3039" max="3039" width="18.33203125" bestFit="1" customWidth="1"/>
    <col min="3040" max="3040" width="23" bestFit="1" customWidth="1"/>
    <col min="3041" max="3041" width="36.6640625" bestFit="1" customWidth="1"/>
    <col min="3042" max="3042" width="29.6640625" bestFit="1" customWidth="1"/>
    <col min="3043" max="3043" width="22.33203125" bestFit="1" customWidth="1"/>
    <col min="3044" max="3044" width="21.5" bestFit="1" customWidth="1"/>
    <col min="3045" max="3045" width="32" bestFit="1" customWidth="1"/>
    <col min="3046" max="3046" width="21.6640625" bestFit="1" customWidth="1"/>
    <col min="3047" max="3047" width="9.6640625" bestFit="1" customWidth="1"/>
    <col min="3048" max="3048" width="14.1640625" bestFit="1" customWidth="1"/>
    <col min="3049" max="3049" width="16.33203125" bestFit="1" customWidth="1"/>
    <col min="3050" max="3050" width="48.5" bestFit="1" customWidth="1"/>
    <col min="3051" max="3051" width="15.83203125" bestFit="1" customWidth="1"/>
    <col min="3052" max="3052" width="31.5" bestFit="1" customWidth="1"/>
    <col min="3053" max="3053" width="31.33203125" bestFit="1" customWidth="1"/>
    <col min="3054" max="3054" width="20.83203125" bestFit="1" customWidth="1"/>
    <col min="3055" max="3055" width="30.6640625" bestFit="1" customWidth="1"/>
    <col min="3056" max="3056" width="41" bestFit="1" customWidth="1"/>
    <col min="3057" max="3057" width="49.5" bestFit="1" customWidth="1"/>
    <col min="3058" max="3058" width="48.33203125" bestFit="1" customWidth="1"/>
    <col min="3059" max="3059" width="22.1640625" bestFit="1" customWidth="1"/>
    <col min="3060" max="3060" width="16.6640625" bestFit="1" customWidth="1"/>
    <col min="3061" max="3061" width="33.33203125" bestFit="1" customWidth="1"/>
    <col min="3062" max="3062" width="32.5" bestFit="1" customWidth="1"/>
    <col min="3063" max="3063" width="32.6640625" bestFit="1" customWidth="1"/>
    <col min="3064" max="3064" width="43.83203125" bestFit="1" customWidth="1"/>
    <col min="3065" max="3065" width="44.6640625" bestFit="1" customWidth="1"/>
    <col min="3066" max="3066" width="31.1640625" bestFit="1" customWidth="1"/>
    <col min="3067" max="3067" width="8.83203125" bestFit="1" customWidth="1"/>
    <col min="3068" max="3068" width="31.5" bestFit="1" customWidth="1"/>
    <col min="3069" max="3069" width="16.6640625" bestFit="1" customWidth="1"/>
    <col min="3070" max="3070" width="25.6640625" bestFit="1" customWidth="1"/>
    <col min="3071" max="3071" width="34.5" bestFit="1" customWidth="1"/>
    <col min="3072" max="3072" width="35.6640625" bestFit="1" customWidth="1"/>
    <col min="3073" max="3073" width="9.6640625" bestFit="1" customWidth="1"/>
    <col min="3074" max="3074" width="38.83203125" bestFit="1" customWidth="1"/>
    <col min="3075" max="3075" width="50.6640625" bestFit="1" customWidth="1"/>
    <col min="3076" max="3076" width="28.33203125" bestFit="1" customWidth="1"/>
    <col min="3077" max="3077" width="27.33203125" bestFit="1" customWidth="1"/>
    <col min="3078" max="3078" width="26.33203125" bestFit="1" customWidth="1"/>
    <col min="3079" max="3079" width="19.1640625" bestFit="1" customWidth="1"/>
    <col min="3080" max="3080" width="26" bestFit="1" customWidth="1"/>
    <col min="3081" max="3081" width="24.1640625" bestFit="1" customWidth="1"/>
    <col min="3082" max="3082" width="46.6640625" bestFit="1" customWidth="1"/>
    <col min="3083" max="3083" width="19.33203125" bestFit="1" customWidth="1"/>
    <col min="3084" max="3084" width="17.5" bestFit="1" customWidth="1"/>
    <col min="3085" max="3085" width="36.6640625" bestFit="1" customWidth="1"/>
    <col min="3086" max="3086" width="47" bestFit="1" customWidth="1"/>
    <col min="3087" max="3087" width="44.1640625" bestFit="1" customWidth="1"/>
    <col min="3088" max="3088" width="13.33203125" bestFit="1" customWidth="1"/>
    <col min="3089" max="3089" width="17" bestFit="1" customWidth="1"/>
    <col min="3090" max="3090" width="39.6640625" bestFit="1" customWidth="1"/>
    <col min="3091" max="3091" width="8.5" bestFit="1" customWidth="1"/>
    <col min="3092" max="3092" width="43.6640625" bestFit="1" customWidth="1"/>
    <col min="3093" max="3093" width="73.33203125" bestFit="1" customWidth="1"/>
    <col min="3094" max="3094" width="44.1640625" bestFit="1" customWidth="1"/>
    <col min="3095" max="3095" width="36.1640625" bestFit="1" customWidth="1"/>
    <col min="3096" max="3096" width="27.1640625" bestFit="1" customWidth="1"/>
    <col min="3097" max="3097" width="22.1640625" bestFit="1" customWidth="1"/>
    <col min="3098" max="3098" width="41.1640625" bestFit="1" customWidth="1"/>
    <col min="3099" max="3099" width="34.83203125" bestFit="1" customWidth="1"/>
    <col min="3100" max="3100" width="36.5" bestFit="1" customWidth="1"/>
    <col min="3101" max="3101" width="17.6640625" bestFit="1" customWidth="1"/>
    <col min="3102" max="3102" width="27.1640625" bestFit="1" customWidth="1"/>
    <col min="3103" max="3103" width="23.83203125" bestFit="1" customWidth="1"/>
    <col min="3104" max="3104" width="16" bestFit="1" customWidth="1"/>
    <col min="3105" max="3105" width="36" bestFit="1" customWidth="1"/>
    <col min="3106" max="3106" width="41.1640625" bestFit="1" customWidth="1"/>
    <col min="3107" max="3107" width="24" bestFit="1" customWidth="1"/>
    <col min="3108" max="3108" width="44.1640625" bestFit="1" customWidth="1"/>
    <col min="3109" max="3109" width="37.6640625" bestFit="1" customWidth="1"/>
    <col min="3110" max="3110" width="25" bestFit="1" customWidth="1"/>
    <col min="3111" max="3111" width="19.6640625" bestFit="1" customWidth="1"/>
    <col min="3112" max="3112" width="50.1640625" bestFit="1" customWidth="1"/>
    <col min="3113" max="3113" width="22.6640625" bestFit="1" customWidth="1"/>
    <col min="3114" max="3114" width="46" bestFit="1" customWidth="1"/>
    <col min="3115" max="3115" width="33" bestFit="1" customWidth="1"/>
    <col min="3116" max="3116" width="52" bestFit="1" customWidth="1"/>
    <col min="3117" max="3117" width="51.5" bestFit="1" customWidth="1"/>
    <col min="3118" max="3118" width="26.6640625" bestFit="1" customWidth="1"/>
    <col min="3119" max="3119" width="46.5" bestFit="1" customWidth="1"/>
    <col min="3120" max="3120" width="25" bestFit="1" customWidth="1"/>
    <col min="3121" max="3121" width="15.1640625" bestFit="1" customWidth="1"/>
    <col min="3122" max="3122" width="8.5" bestFit="1" customWidth="1"/>
    <col min="3123" max="3123" width="10" bestFit="1" customWidth="1"/>
    <col min="3124" max="3124" width="23.6640625" bestFit="1" customWidth="1"/>
    <col min="3125" max="3125" width="48.5" bestFit="1" customWidth="1"/>
    <col min="3126" max="3126" width="34.1640625" bestFit="1" customWidth="1"/>
    <col min="3127" max="3127" width="17.6640625" bestFit="1" customWidth="1"/>
    <col min="3128" max="3128" width="41.1640625" bestFit="1" customWidth="1"/>
    <col min="3129" max="3129" width="42.1640625" bestFit="1" customWidth="1"/>
    <col min="3130" max="3130" width="39" bestFit="1" customWidth="1"/>
    <col min="3131" max="3131" width="31.1640625" bestFit="1" customWidth="1"/>
    <col min="3132" max="3132" width="27.5" bestFit="1" customWidth="1"/>
    <col min="3133" max="3133" width="9.83203125" bestFit="1" customWidth="1"/>
    <col min="3134" max="3134" width="35.83203125" bestFit="1" customWidth="1"/>
    <col min="3135" max="3135" width="28.83203125" bestFit="1" customWidth="1"/>
    <col min="3136" max="3136" width="13.83203125" bestFit="1" customWidth="1"/>
    <col min="3137" max="3137" width="32.1640625" bestFit="1" customWidth="1"/>
    <col min="3138" max="3138" width="19.5" bestFit="1" customWidth="1"/>
    <col min="3139" max="3139" width="29.5" bestFit="1" customWidth="1"/>
    <col min="3140" max="3140" width="33.6640625" bestFit="1" customWidth="1"/>
    <col min="3141" max="3141" width="50" bestFit="1" customWidth="1"/>
    <col min="3142" max="3142" width="5.6640625" bestFit="1" customWidth="1"/>
    <col min="3143" max="3143" width="29.33203125" bestFit="1" customWidth="1"/>
    <col min="3144" max="3144" width="47.6640625" bestFit="1" customWidth="1"/>
    <col min="3145" max="3145" width="44" bestFit="1" customWidth="1"/>
    <col min="3146" max="3146" width="16.83203125" bestFit="1" customWidth="1"/>
    <col min="3147" max="3147" width="43.33203125" bestFit="1" customWidth="1"/>
    <col min="3148" max="3148" width="25.33203125" bestFit="1" customWidth="1"/>
    <col min="3149" max="3149" width="33.33203125" bestFit="1" customWidth="1"/>
    <col min="3150" max="3150" width="29.5" bestFit="1" customWidth="1"/>
    <col min="3151" max="3151" width="30.83203125" bestFit="1" customWidth="1"/>
    <col min="3152" max="3152" width="25.33203125" bestFit="1" customWidth="1"/>
    <col min="3153" max="3153" width="13.6640625" bestFit="1" customWidth="1"/>
    <col min="3154" max="3154" width="11.83203125" bestFit="1" customWidth="1"/>
    <col min="3155" max="3155" width="24.5" bestFit="1" customWidth="1"/>
    <col min="3156" max="3156" width="15.1640625" bestFit="1" customWidth="1"/>
    <col min="3157" max="3157" width="25.33203125" bestFit="1" customWidth="1"/>
    <col min="3158" max="3158" width="29.5" bestFit="1" customWidth="1"/>
    <col min="3159" max="3159" width="48.1640625" bestFit="1" customWidth="1"/>
    <col min="3160" max="3160" width="14.6640625" bestFit="1" customWidth="1"/>
    <col min="3161" max="3161" width="27.33203125" bestFit="1" customWidth="1"/>
    <col min="3162" max="3162" width="32.83203125" bestFit="1" customWidth="1"/>
    <col min="3163" max="3163" width="44.6640625" bestFit="1" customWidth="1"/>
    <col min="3164" max="3164" width="14" bestFit="1" customWidth="1"/>
    <col min="3165" max="3165" width="45.5" bestFit="1" customWidth="1"/>
    <col min="3166" max="3166" width="20" bestFit="1" customWidth="1"/>
    <col min="3167" max="3167" width="41.5" bestFit="1" customWidth="1"/>
    <col min="3168" max="3168" width="23.6640625" bestFit="1" customWidth="1"/>
    <col min="3169" max="3169" width="18.33203125" bestFit="1" customWidth="1"/>
    <col min="3170" max="3170" width="16.5" bestFit="1" customWidth="1"/>
    <col min="3171" max="3171" width="44.6640625" bestFit="1" customWidth="1"/>
    <col min="3172" max="3172" width="29" bestFit="1" customWidth="1"/>
    <col min="3173" max="3173" width="32.5" bestFit="1" customWidth="1"/>
    <col min="3174" max="3174" width="34" bestFit="1" customWidth="1"/>
    <col min="3175" max="3175" width="44" bestFit="1" customWidth="1"/>
    <col min="3176" max="3176" width="40.6640625" bestFit="1" customWidth="1"/>
    <col min="3177" max="3177" width="32.33203125" bestFit="1" customWidth="1"/>
    <col min="3178" max="3178" width="37.83203125" bestFit="1" customWidth="1"/>
    <col min="3179" max="3179" width="38.1640625" bestFit="1" customWidth="1"/>
    <col min="3180" max="3180" width="38.5" bestFit="1" customWidth="1"/>
    <col min="3181" max="3181" width="24.1640625" bestFit="1" customWidth="1"/>
    <col min="3182" max="3182" width="68" bestFit="1" customWidth="1"/>
    <col min="3183" max="3183" width="21.1640625" bestFit="1" customWidth="1"/>
    <col min="3184" max="3184" width="40.5" bestFit="1" customWidth="1"/>
    <col min="3185" max="3185" width="51.33203125" bestFit="1" customWidth="1"/>
    <col min="3186" max="3186" width="16.33203125" bestFit="1" customWidth="1"/>
    <col min="3187" max="3187" width="34.1640625" bestFit="1" customWidth="1"/>
    <col min="3188" max="3188" width="14.6640625" bestFit="1" customWidth="1"/>
    <col min="3189" max="3189" width="35" bestFit="1" customWidth="1"/>
    <col min="3190" max="3190" width="17.6640625" bestFit="1" customWidth="1"/>
    <col min="3191" max="3191" width="18.1640625" bestFit="1" customWidth="1"/>
    <col min="3192" max="3192" width="45" bestFit="1" customWidth="1"/>
    <col min="3193" max="3193" width="33" bestFit="1" customWidth="1"/>
    <col min="3194" max="3194" width="52.5" bestFit="1" customWidth="1"/>
    <col min="3195" max="3195" width="44.6640625" bestFit="1" customWidth="1"/>
    <col min="3196" max="3196" width="22.83203125" bestFit="1" customWidth="1"/>
    <col min="3197" max="3197" width="42.33203125" bestFit="1" customWidth="1"/>
    <col min="3198" max="3198" width="21" bestFit="1" customWidth="1"/>
    <col min="3199" max="3199" width="29.83203125" bestFit="1" customWidth="1"/>
    <col min="3200" max="3200" width="33.83203125" bestFit="1" customWidth="1"/>
    <col min="3201" max="3201" width="49.33203125" bestFit="1" customWidth="1"/>
    <col min="3202" max="3202" width="45.33203125" bestFit="1" customWidth="1"/>
    <col min="3203" max="3203" width="17.6640625" bestFit="1" customWidth="1"/>
    <col min="3204" max="3204" width="20.1640625" bestFit="1" customWidth="1"/>
    <col min="3205" max="3205" width="37.6640625" bestFit="1" customWidth="1"/>
    <col min="3206" max="3206" width="25.83203125" bestFit="1" customWidth="1"/>
    <col min="3207" max="3207" width="34.1640625" bestFit="1" customWidth="1"/>
    <col min="3208" max="3208" width="38" bestFit="1" customWidth="1"/>
    <col min="3209" max="3209" width="35.5" bestFit="1" customWidth="1"/>
    <col min="3210" max="3210" width="16" bestFit="1" customWidth="1"/>
    <col min="3211" max="3211" width="30.1640625" bestFit="1" customWidth="1"/>
    <col min="3212" max="3212" width="34.1640625" bestFit="1" customWidth="1"/>
    <col min="3213" max="3213" width="8.83203125" bestFit="1" customWidth="1"/>
    <col min="3214" max="3214" width="30" bestFit="1" customWidth="1"/>
    <col min="3215" max="3215" width="47.33203125" bestFit="1" customWidth="1"/>
    <col min="3216" max="3216" width="26" bestFit="1" customWidth="1"/>
    <col min="3217" max="3217" width="28.5" bestFit="1" customWidth="1"/>
    <col min="3218" max="3218" width="47.83203125" bestFit="1" customWidth="1"/>
    <col min="3219" max="3219" width="34.1640625" bestFit="1" customWidth="1"/>
    <col min="3220" max="3220" width="42.83203125" bestFit="1" customWidth="1"/>
    <col min="3221" max="3221" width="32.1640625" bestFit="1" customWidth="1"/>
    <col min="3222" max="3222" width="8" bestFit="1" customWidth="1"/>
    <col min="3223" max="3223" width="23" bestFit="1" customWidth="1"/>
    <col min="3224" max="3224" width="21.1640625" bestFit="1" customWidth="1"/>
    <col min="3225" max="3225" width="42.6640625" bestFit="1" customWidth="1"/>
    <col min="3226" max="3226" width="21.6640625" bestFit="1" customWidth="1"/>
    <col min="3227" max="3227" width="49.6640625" bestFit="1" customWidth="1"/>
    <col min="3228" max="3228" width="41.1640625" bestFit="1" customWidth="1"/>
    <col min="3229" max="3229" width="51.83203125" bestFit="1" customWidth="1"/>
    <col min="3230" max="3230" width="17.83203125" bestFit="1" customWidth="1"/>
    <col min="3231" max="3231" width="19" bestFit="1" customWidth="1"/>
    <col min="3232" max="3232" width="31.83203125" bestFit="1" customWidth="1"/>
    <col min="3233" max="3233" width="49.6640625" bestFit="1" customWidth="1"/>
    <col min="3234" max="3234" width="24.1640625" bestFit="1" customWidth="1"/>
    <col min="3235" max="3235" width="43.1640625" bestFit="1" customWidth="1"/>
    <col min="3236" max="3236" width="12.6640625" bestFit="1" customWidth="1"/>
    <col min="3237" max="3237" width="16.33203125" bestFit="1" customWidth="1"/>
    <col min="3238" max="3238" width="42.6640625" bestFit="1" customWidth="1"/>
    <col min="3239" max="3239" width="12.6640625" bestFit="1" customWidth="1"/>
    <col min="3240" max="3240" width="13" bestFit="1" customWidth="1"/>
    <col min="3241" max="3241" width="14.6640625" bestFit="1" customWidth="1"/>
    <col min="3242" max="3242" width="33" bestFit="1" customWidth="1"/>
    <col min="3243" max="3243" width="36.1640625" bestFit="1" customWidth="1"/>
    <col min="3244" max="3244" width="35.83203125" bestFit="1" customWidth="1"/>
    <col min="3245" max="3245" width="18.83203125" bestFit="1" customWidth="1"/>
    <col min="3246" max="3246" width="18.33203125" bestFit="1" customWidth="1"/>
    <col min="3247" max="3247" width="25.5" bestFit="1" customWidth="1"/>
    <col min="3248" max="3248" width="48.83203125" bestFit="1" customWidth="1"/>
    <col min="3249" max="3249" width="32" bestFit="1" customWidth="1"/>
    <col min="3250" max="3250" width="26.83203125" bestFit="1" customWidth="1"/>
    <col min="3251" max="3251" width="18.83203125" bestFit="1" customWidth="1"/>
    <col min="3252" max="3252" width="35.6640625" bestFit="1" customWidth="1"/>
    <col min="3253" max="3253" width="27.1640625" bestFit="1" customWidth="1"/>
    <col min="3254" max="3254" width="45.83203125" bestFit="1" customWidth="1"/>
    <col min="3255" max="3255" width="32.1640625" bestFit="1" customWidth="1"/>
    <col min="3256" max="3256" width="37" bestFit="1" customWidth="1"/>
    <col min="3257" max="3257" width="37.5" bestFit="1" customWidth="1"/>
    <col min="3258" max="3258" width="32.6640625" bestFit="1" customWidth="1"/>
    <col min="3259" max="3259" width="46.83203125" bestFit="1" customWidth="1"/>
    <col min="3260" max="3260" width="18" bestFit="1" customWidth="1"/>
    <col min="3261" max="3261" width="23.6640625" bestFit="1" customWidth="1"/>
    <col min="3262" max="3262" width="33.5" bestFit="1" customWidth="1"/>
    <col min="3263" max="3263" width="23.6640625" bestFit="1" customWidth="1"/>
    <col min="3264" max="3264" width="32.83203125" bestFit="1" customWidth="1"/>
    <col min="3265" max="3265" width="15.83203125" bestFit="1" customWidth="1"/>
    <col min="3266" max="3266" width="14.1640625" bestFit="1" customWidth="1"/>
    <col min="3267" max="3267" width="38.6640625" bestFit="1" customWidth="1"/>
    <col min="3268" max="3268" width="33.5" bestFit="1" customWidth="1"/>
    <col min="3269" max="3269" width="44.6640625" bestFit="1" customWidth="1"/>
    <col min="3270" max="3270" width="14.6640625" bestFit="1" customWidth="1"/>
    <col min="3271" max="3271" width="14.5" bestFit="1" customWidth="1"/>
    <col min="3272" max="3272" width="15.1640625" bestFit="1" customWidth="1"/>
    <col min="3273" max="3273" width="38.1640625" bestFit="1" customWidth="1"/>
    <col min="3274" max="3274" width="47.33203125" bestFit="1" customWidth="1"/>
    <col min="3275" max="3275" width="48.1640625" bestFit="1" customWidth="1"/>
    <col min="3276" max="3276" width="8.1640625" bestFit="1" customWidth="1"/>
    <col min="3277" max="3277" width="34" bestFit="1" customWidth="1"/>
    <col min="3278" max="3278" width="39.5" bestFit="1" customWidth="1"/>
    <col min="3279" max="3279" width="22.6640625" bestFit="1" customWidth="1"/>
    <col min="3280" max="3280" width="29.1640625" bestFit="1" customWidth="1"/>
    <col min="3281" max="3281" width="23.6640625" bestFit="1" customWidth="1"/>
    <col min="3282" max="3282" width="23.83203125" bestFit="1" customWidth="1"/>
    <col min="3283" max="3283" width="29.33203125" bestFit="1" customWidth="1"/>
    <col min="3284" max="3284" width="30.1640625" bestFit="1" customWidth="1"/>
    <col min="3285" max="3285" width="26" bestFit="1" customWidth="1"/>
    <col min="3286" max="3286" width="16.6640625" bestFit="1" customWidth="1"/>
    <col min="3287" max="3287" width="34.1640625" bestFit="1" customWidth="1"/>
    <col min="3288" max="3288" width="40.33203125" bestFit="1" customWidth="1"/>
    <col min="3289" max="3289" width="32.1640625" bestFit="1" customWidth="1"/>
    <col min="3290" max="3290" width="28.83203125" bestFit="1" customWidth="1"/>
    <col min="3291" max="3291" width="28.1640625" bestFit="1" customWidth="1"/>
    <col min="3292" max="3292" width="52.5" bestFit="1" customWidth="1"/>
    <col min="3293" max="3293" width="23" bestFit="1" customWidth="1"/>
    <col min="3294" max="3294" width="34.33203125" bestFit="1" customWidth="1"/>
    <col min="3295" max="3295" width="45.83203125" bestFit="1" customWidth="1"/>
    <col min="3296" max="3296" width="31.33203125" bestFit="1" customWidth="1"/>
    <col min="3297" max="3297" width="19.33203125" bestFit="1" customWidth="1"/>
    <col min="3298" max="3298" width="39.6640625" bestFit="1" customWidth="1"/>
    <col min="3299" max="3299" width="23" bestFit="1" customWidth="1"/>
    <col min="3300" max="3300" width="27.1640625" bestFit="1" customWidth="1"/>
    <col min="3301" max="3301" width="38.6640625" bestFit="1" customWidth="1"/>
    <col min="3302" max="3302" width="28.1640625" bestFit="1" customWidth="1"/>
    <col min="3303" max="3303" width="44.83203125" bestFit="1" customWidth="1"/>
    <col min="3304" max="3304" width="47.83203125" bestFit="1" customWidth="1"/>
    <col min="3305" max="3305" width="20" bestFit="1" customWidth="1"/>
    <col min="3306" max="3306" width="41.1640625" bestFit="1" customWidth="1"/>
    <col min="3307" max="3307" width="7.1640625" bestFit="1" customWidth="1"/>
    <col min="3308" max="3308" width="49.5" bestFit="1" customWidth="1"/>
    <col min="3309" max="3309" width="9.1640625" bestFit="1" customWidth="1"/>
    <col min="3310" max="3310" width="48.83203125" bestFit="1" customWidth="1"/>
    <col min="3311" max="3311" width="19.5" bestFit="1" customWidth="1"/>
    <col min="3312" max="3312" width="7.33203125" bestFit="1" customWidth="1"/>
    <col min="3313" max="3313" width="36.5" bestFit="1" customWidth="1"/>
    <col min="3314" max="3314" width="17.6640625" bestFit="1" customWidth="1"/>
    <col min="3315" max="3315" width="9.5" bestFit="1" customWidth="1"/>
    <col min="3316" max="3316" width="25.5" bestFit="1" customWidth="1"/>
    <col min="3317" max="3317" width="10.83203125" bestFit="1" customWidth="1"/>
    <col min="3318" max="3318" width="39.6640625" bestFit="1" customWidth="1"/>
    <col min="3319" max="3319" width="46.33203125" bestFit="1" customWidth="1"/>
    <col min="3320" max="3320" width="35" bestFit="1" customWidth="1"/>
    <col min="3321" max="3321" width="25.83203125" bestFit="1" customWidth="1"/>
    <col min="3322" max="3322" width="15" bestFit="1" customWidth="1"/>
    <col min="3323" max="3323" width="20.6640625" bestFit="1" customWidth="1"/>
    <col min="3324" max="3324" width="36.33203125" bestFit="1" customWidth="1"/>
    <col min="3325" max="3325" width="27.83203125" bestFit="1" customWidth="1"/>
    <col min="3326" max="3326" width="22.83203125" bestFit="1" customWidth="1"/>
    <col min="3327" max="3327" width="21.6640625" bestFit="1" customWidth="1"/>
    <col min="3328" max="3328" width="44.33203125" bestFit="1" customWidth="1"/>
    <col min="3329" max="3329" width="35.83203125" bestFit="1" customWidth="1"/>
    <col min="3330" max="3330" width="49.83203125" bestFit="1" customWidth="1"/>
    <col min="3331" max="3331" width="17.83203125" bestFit="1" customWidth="1"/>
    <col min="3332" max="3332" width="25.33203125" bestFit="1" customWidth="1"/>
    <col min="3333" max="3333" width="23.33203125" bestFit="1" customWidth="1"/>
    <col min="3334" max="3334" width="29.5" bestFit="1" customWidth="1"/>
    <col min="3335" max="3335" width="32" bestFit="1" customWidth="1"/>
    <col min="3336" max="3336" width="23" bestFit="1" customWidth="1"/>
    <col min="3337" max="3337" width="38.5" bestFit="1" customWidth="1"/>
    <col min="3338" max="3338" width="16.83203125" bestFit="1" customWidth="1"/>
    <col min="3339" max="3339" width="23.1640625" bestFit="1" customWidth="1"/>
    <col min="3340" max="3340" width="47.6640625" bestFit="1" customWidth="1"/>
    <col min="3341" max="3341" width="44.83203125" bestFit="1" customWidth="1"/>
    <col min="3342" max="3342" width="21.5" bestFit="1" customWidth="1"/>
    <col min="3343" max="3343" width="15.5" bestFit="1" customWidth="1"/>
    <col min="3344" max="3344" width="48.5" bestFit="1" customWidth="1"/>
    <col min="3345" max="3345" width="15.1640625" bestFit="1" customWidth="1"/>
    <col min="3346" max="3346" width="11.1640625" bestFit="1" customWidth="1"/>
    <col min="3347" max="3347" width="15.5" bestFit="1" customWidth="1"/>
    <col min="3348" max="3348" width="47" bestFit="1" customWidth="1"/>
    <col min="3349" max="3349" width="34.1640625" bestFit="1" customWidth="1"/>
    <col min="3350" max="3350" width="46.1640625" bestFit="1" customWidth="1"/>
    <col min="3351" max="3351" width="45.5" bestFit="1" customWidth="1"/>
    <col min="3352" max="3352" width="11.83203125" bestFit="1" customWidth="1"/>
    <col min="3353" max="3353" width="26" bestFit="1" customWidth="1"/>
    <col min="3354" max="3354" width="35.1640625" bestFit="1" customWidth="1"/>
    <col min="3355" max="3355" width="19" bestFit="1" customWidth="1"/>
    <col min="3356" max="3356" width="41" bestFit="1" customWidth="1"/>
    <col min="3357" max="3357" width="17.83203125" bestFit="1" customWidth="1"/>
    <col min="3358" max="3358" width="35" bestFit="1" customWidth="1"/>
    <col min="3359" max="3359" width="36.6640625" bestFit="1" customWidth="1"/>
    <col min="3360" max="3360" width="20.6640625" bestFit="1" customWidth="1"/>
    <col min="3361" max="3361" width="37.1640625" bestFit="1" customWidth="1"/>
    <col min="3362" max="3362" width="36.33203125" bestFit="1" customWidth="1"/>
    <col min="3363" max="3363" width="40.33203125" bestFit="1" customWidth="1"/>
    <col min="3364" max="3364" width="46" bestFit="1" customWidth="1"/>
    <col min="3365" max="3365" width="26.6640625" bestFit="1" customWidth="1"/>
    <col min="3366" max="3366" width="26.1640625" bestFit="1" customWidth="1"/>
    <col min="3367" max="3367" width="49.5" bestFit="1" customWidth="1"/>
    <col min="3368" max="3368" width="10.1640625" bestFit="1" customWidth="1"/>
    <col min="3369" max="3369" width="18.83203125" bestFit="1" customWidth="1"/>
    <col min="3370" max="3370" width="37.83203125" bestFit="1" customWidth="1"/>
    <col min="3371" max="3371" width="33.33203125" bestFit="1" customWidth="1"/>
    <col min="3372" max="3372" width="19" bestFit="1" customWidth="1"/>
    <col min="3373" max="3373" width="23" bestFit="1" customWidth="1"/>
    <col min="3374" max="3374" width="10.1640625" bestFit="1" customWidth="1"/>
    <col min="3375" max="3375" width="9.6640625" bestFit="1" customWidth="1"/>
    <col min="3376" max="3376" width="16.83203125" bestFit="1" customWidth="1"/>
    <col min="3377" max="3377" width="45.83203125" bestFit="1" customWidth="1"/>
    <col min="3378" max="3378" width="40.5" bestFit="1" customWidth="1"/>
    <col min="3379" max="3379" width="24.1640625" bestFit="1" customWidth="1"/>
    <col min="3380" max="3380" width="15.83203125" bestFit="1" customWidth="1"/>
    <col min="3381" max="3381" width="25" bestFit="1" customWidth="1"/>
    <col min="3382" max="3382" width="29" bestFit="1" customWidth="1"/>
    <col min="3383" max="3383" width="30.6640625" bestFit="1" customWidth="1"/>
    <col min="3384" max="3384" width="37.33203125" bestFit="1" customWidth="1"/>
    <col min="3385" max="3385" width="30" bestFit="1" customWidth="1"/>
    <col min="3386" max="3386" width="46.1640625" bestFit="1" customWidth="1"/>
    <col min="3387" max="3387" width="33.83203125" bestFit="1" customWidth="1"/>
    <col min="3388" max="3388" width="33.5" bestFit="1" customWidth="1"/>
    <col min="3389" max="3389" width="42.6640625" bestFit="1" customWidth="1"/>
    <col min="3390" max="3390" width="40.83203125" bestFit="1" customWidth="1"/>
    <col min="3391" max="3391" width="15.33203125" bestFit="1" customWidth="1"/>
    <col min="3392" max="3392" width="24.5" bestFit="1" customWidth="1"/>
    <col min="3393" max="3393" width="34.1640625" bestFit="1" customWidth="1"/>
    <col min="3394" max="3394" width="20" bestFit="1" customWidth="1"/>
    <col min="3395" max="3395" width="12.33203125" bestFit="1" customWidth="1"/>
    <col min="3396" max="3396" width="15.1640625" bestFit="1" customWidth="1"/>
    <col min="3397" max="3397" width="12.1640625" bestFit="1" customWidth="1"/>
    <col min="3398" max="3398" width="19.33203125" bestFit="1" customWidth="1"/>
    <col min="3399" max="3399" width="18.1640625" bestFit="1" customWidth="1"/>
    <col min="3400" max="3400" width="33.33203125" bestFit="1" customWidth="1"/>
    <col min="3401" max="3401" width="25.6640625" bestFit="1" customWidth="1"/>
    <col min="3402" max="3402" width="24.5" bestFit="1" customWidth="1"/>
    <col min="3403" max="3403" width="41.1640625" bestFit="1" customWidth="1"/>
    <col min="3404" max="3404" width="20.6640625" bestFit="1" customWidth="1"/>
    <col min="3405" max="3405" width="10.1640625" bestFit="1" customWidth="1"/>
    <col min="3406" max="3406" width="38" bestFit="1" customWidth="1"/>
    <col min="3407" max="3407" width="22" bestFit="1" customWidth="1"/>
    <col min="3408" max="3408" width="23.1640625" bestFit="1" customWidth="1"/>
    <col min="3409" max="3409" width="14.1640625" bestFit="1" customWidth="1"/>
    <col min="3410" max="3410" width="17" bestFit="1" customWidth="1"/>
    <col min="3411" max="3411" width="28.5" bestFit="1" customWidth="1"/>
    <col min="3412" max="3412" width="13.6640625" bestFit="1" customWidth="1"/>
    <col min="3413" max="3413" width="25.5" bestFit="1" customWidth="1"/>
    <col min="3414" max="3414" width="24.6640625" bestFit="1" customWidth="1"/>
    <col min="3415" max="3415" width="48.1640625" bestFit="1" customWidth="1"/>
    <col min="3416" max="3416" width="12.83203125" bestFit="1" customWidth="1"/>
    <col min="3417" max="3417" width="21.6640625" bestFit="1" customWidth="1"/>
    <col min="3418" max="3418" width="16.6640625" bestFit="1" customWidth="1"/>
    <col min="3419" max="3419" width="48.1640625" bestFit="1" customWidth="1"/>
    <col min="3420" max="3420" width="22.33203125" bestFit="1" customWidth="1"/>
    <col min="3421" max="3421" width="11.6640625" bestFit="1" customWidth="1"/>
    <col min="3422" max="3422" width="21.1640625" bestFit="1" customWidth="1"/>
    <col min="3423" max="3423" width="32.1640625" bestFit="1" customWidth="1"/>
    <col min="3424" max="3424" width="40" bestFit="1" customWidth="1"/>
    <col min="3425" max="3425" width="44.1640625" bestFit="1" customWidth="1"/>
    <col min="3426" max="3426" width="26" bestFit="1" customWidth="1"/>
    <col min="3427" max="3427" width="25.83203125" bestFit="1" customWidth="1"/>
    <col min="3428" max="3428" width="9.6640625" bestFit="1" customWidth="1"/>
    <col min="3429" max="3429" width="33.6640625" bestFit="1" customWidth="1"/>
    <col min="3430" max="3430" width="20.6640625" bestFit="1" customWidth="1"/>
    <col min="3431" max="3431" width="16.5" bestFit="1" customWidth="1"/>
    <col min="3432" max="3432" width="25.33203125" bestFit="1" customWidth="1"/>
    <col min="3433" max="3433" width="49.5" bestFit="1" customWidth="1"/>
    <col min="3434" max="3434" width="7" bestFit="1" customWidth="1"/>
    <col min="3435" max="3435" width="20.33203125" bestFit="1" customWidth="1"/>
    <col min="3436" max="3436" width="15" bestFit="1" customWidth="1"/>
    <col min="3437" max="3437" width="46.1640625" bestFit="1" customWidth="1"/>
    <col min="3438" max="3438" width="19" bestFit="1" customWidth="1"/>
    <col min="3439" max="3439" width="29.5" bestFit="1" customWidth="1"/>
    <col min="3440" max="3440" width="12.6640625" bestFit="1" customWidth="1"/>
    <col min="3441" max="3441" width="42.6640625" bestFit="1" customWidth="1"/>
    <col min="3442" max="3442" width="11.1640625" bestFit="1" customWidth="1"/>
    <col min="3443" max="3443" width="45.1640625" bestFit="1" customWidth="1"/>
    <col min="3444" max="3444" width="41" bestFit="1" customWidth="1"/>
    <col min="3445" max="3445" width="32.1640625" bestFit="1" customWidth="1"/>
    <col min="3446" max="3446" width="43.33203125" bestFit="1" customWidth="1"/>
    <col min="3447" max="3447" width="27" bestFit="1" customWidth="1"/>
    <col min="3448" max="3448" width="19.83203125" bestFit="1" customWidth="1"/>
    <col min="3449" max="3449" width="39.33203125" bestFit="1" customWidth="1"/>
    <col min="3450" max="3450" width="38" bestFit="1" customWidth="1"/>
    <col min="3451" max="3451" width="22.83203125" bestFit="1" customWidth="1"/>
    <col min="3452" max="3452" width="15.5" bestFit="1" customWidth="1"/>
    <col min="3453" max="3453" width="26" bestFit="1" customWidth="1"/>
    <col min="3454" max="3454" width="47.33203125" bestFit="1" customWidth="1"/>
    <col min="3455" max="3455" width="22.33203125" bestFit="1" customWidth="1"/>
    <col min="3456" max="3456" width="23.5" bestFit="1" customWidth="1"/>
    <col min="3457" max="3457" width="14.1640625" bestFit="1" customWidth="1"/>
    <col min="3458" max="3458" width="35.5" bestFit="1" customWidth="1"/>
    <col min="3459" max="3459" width="19.5" bestFit="1" customWidth="1"/>
    <col min="3460" max="3460" width="10.5" bestFit="1" customWidth="1"/>
    <col min="3461" max="3461" width="18" bestFit="1" customWidth="1"/>
    <col min="3462" max="3462" width="33.33203125" bestFit="1" customWidth="1"/>
    <col min="3463" max="3463" width="48.33203125" bestFit="1" customWidth="1"/>
    <col min="3464" max="3464" width="14" bestFit="1" customWidth="1"/>
    <col min="3465" max="3465" width="28.6640625" bestFit="1" customWidth="1"/>
    <col min="3466" max="3466" width="22.5" bestFit="1" customWidth="1"/>
    <col min="3467" max="3467" width="23.1640625" bestFit="1" customWidth="1"/>
    <col min="3468" max="3468" width="16.5" bestFit="1" customWidth="1"/>
    <col min="3469" max="3469" width="23.83203125" bestFit="1" customWidth="1"/>
    <col min="3470" max="3470" width="24" bestFit="1" customWidth="1"/>
    <col min="3471" max="3471" width="19.5" bestFit="1" customWidth="1"/>
    <col min="3472" max="3472" width="30.6640625" bestFit="1" customWidth="1"/>
    <col min="3473" max="3473" width="48.1640625" bestFit="1" customWidth="1"/>
    <col min="3474" max="3474" width="36" bestFit="1" customWidth="1"/>
    <col min="3475" max="3475" width="11.6640625" bestFit="1" customWidth="1"/>
    <col min="3476" max="3476" width="41.1640625" bestFit="1" customWidth="1"/>
    <col min="3477" max="3477" width="27.6640625" bestFit="1" customWidth="1"/>
    <col min="3478" max="3478" width="24.33203125" bestFit="1" customWidth="1"/>
    <col min="3479" max="3479" width="45.6640625" bestFit="1" customWidth="1"/>
    <col min="3480" max="3480" width="35.1640625" bestFit="1" customWidth="1"/>
    <col min="3481" max="3481" width="15.6640625" bestFit="1" customWidth="1"/>
    <col min="3482" max="3482" width="26.33203125" bestFit="1" customWidth="1"/>
    <col min="3483" max="3483" width="20.83203125" bestFit="1" customWidth="1"/>
    <col min="3484" max="3484" width="30.6640625" bestFit="1" customWidth="1"/>
    <col min="3485" max="3485" width="25" bestFit="1" customWidth="1"/>
    <col min="3486" max="3486" width="43" bestFit="1" customWidth="1"/>
    <col min="3487" max="3487" width="24.6640625" bestFit="1" customWidth="1"/>
    <col min="3488" max="3488" width="29.33203125" bestFit="1" customWidth="1"/>
    <col min="3489" max="3489" width="10.6640625" bestFit="1" customWidth="1"/>
    <col min="3490" max="3490" width="16.5" bestFit="1" customWidth="1"/>
    <col min="3491" max="3491" width="16.83203125" bestFit="1" customWidth="1"/>
    <col min="3492" max="3492" width="29.6640625" bestFit="1" customWidth="1"/>
    <col min="3493" max="3493" width="14" bestFit="1" customWidth="1"/>
    <col min="3494" max="3494" width="12.6640625" bestFit="1" customWidth="1"/>
    <col min="3495" max="3495" width="22.5" bestFit="1" customWidth="1"/>
    <col min="3496" max="3496" width="15" bestFit="1" customWidth="1"/>
    <col min="3497" max="3497" width="48.33203125" bestFit="1" customWidth="1"/>
    <col min="3498" max="3498" width="51.33203125" bestFit="1" customWidth="1"/>
    <col min="3499" max="3499" width="50" bestFit="1" customWidth="1"/>
    <col min="3500" max="3500" width="26.6640625" bestFit="1" customWidth="1"/>
    <col min="3501" max="3501" width="16.5" bestFit="1" customWidth="1"/>
    <col min="3502" max="3502" width="45.5" bestFit="1" customWidth="1"/>
    <col min="3503" max="3503" width="40.83203125" bestFit="1" customWidth="1"/>
    <col min="3504" max="3504" width="42.83203125" bestFit="1" customWidth="1"/>
    <col min="3505" max="3505" width="24" bestFit="1" customWidth="1"/>
    <col min="3506" max="3506" width="28.5" bestFit="1" customWidth="1"/>
    <col min="3507" max="3507" width="20.6640625" bestFit="1" customWidth="1"/>
    <col min="3508" max="3508" width="30.1640625" bestFit="1" customWidth="1"/>
    <col min="3509" max="3509" width="33" bestFit="1" customWidth="1"/>
    <col min="3510" max="3510" width="17.1640625" bestFit="1" customWidth="1"/>
    <col min="3511" max="3511" width="27.1640625" bestFit="1" customWidth="1"/>
    <col min="3512" max="3512" width="19.83203125" bestFit="1" customWidth="1"/>
    <col min="3513" max="3513" width="38.83203125" bestFit="1" customWidth="1"/>
    <col min="3514" max="3514" width="19.6640625" bestFit="1" customWidth="1"/>
    <col min="3515" max="3515" width="20" bestFit="1" customWidth="1"/>
    <col min="3516" max="3516" width="34" bestFit="1" customWidth="1"/>
    <col min="3517" max="3517" width="24.6640625" bestFit="1" customWidth="1"/>
    <col min="3518" max="3518" width="24.83203125" bestFit="1" customWidth="1"/>
    <col min="3519" max="3519" width="19" bestFit="1" customWidth="1"/>
    <col min="3520" max="3520" width="34.1640625" bestFit="1" customWidth="1"/>
    <col min="3521" max="3521" width="38.83203125" bestFit="1" customWidth="1"/>
    <col min="3522" max="3522" width="35.6640625" bestFit="1" customWidth="1"/>
    <col min="3523" max="3523" width="15.83203125" bestFit="1" customWidth="1"/>
    <col min="3524" max="3524" width="13.83203125" bestFit="1" customWidth="1"/>
    <col min="3525" max="3525" width="10.5" bestFit="1" customWidth="1"/>
    <col min="3526" max="3526" width="31.33203125" bestFit="1" customWidth="1"/>
    <col min="3527" max="3527" width="19.6640625" bestFit="1" customWidth="1"/>
    <col min="3528" max="3528" width="30.83203125" bestFit="1" customWidth="1"/>
    <col min="3529" max="3529" width="34.33203125" bestFit="1" customWidth="1"/>
    <col min="3530" max="3530" width="15.6640625" bestFit="1" customWidth="1"/>
    <col min="3531" max="3531" width="51.1640625" bestFit="1" customWidth="1"/>
    <col min="3532" max="3532" width="37.83203125" bestFit="1" customWidth="1"/>
    <col min="3533" max="3533" width="34" bestFit="1" customWidth="1"/>
    <col min="3534" max="3534" width="38.83203125" bestFit="1" customWidth="1"/>
    <col min="3535" max="3535" width="52" bestFit="1" customWidth="1"/>
    <col min="3536" max="3536" width="23.1640625" bestFit="1" customWidth="1"/>
    <col min="3537" max="3537" width="54" bestFit="1" customWidth="1"/>
    <col min="3538" max="3538" width="22.1640625" bestFit="1" customWidth="1"/>
    <col min="3539" max="3539" width="13.83203125" bestFit="1" customWidth="1"/>
    <col min="3540" max="3540" width="28.1640625" bestFit="1" customWidth="1"/>
    <col min="3541" max="3541" width="45" bestFit="1" customWidth="1"/>
    <col min="3542" max="3542" width="46.83203125" bestFit="1" customWidth="1"/>
    <col min="3543" max="3543" width="30.6640625" bestFit="1" customWidth="1"/>
    <col min="3544" max="3544" width="33" bestFit="1" customWidth="1"/>
    <col min="3545" max="3545" width="26" bestFit="1" customWidth="1"/>
    <col min="3546" max="3546" width="27.6640625" bestFit="1" customWidth="1"/>
    <col min="3547" max="3547" width="41.1640625" bestFit="1" customWidth="1"/>
    <col min="3548" max="3548" width="33.33203125" bestFit="1" customWidth="1"/>
    <col min="3549" max="3549" width="25.33203125" bestFit="1" customWidth="1"/>
    <col min="3550" max="3550" width="20.5" bestFit="1" customWidth="1"/>
    <col min="3551" max="3551" width="40.5" bestFit="1" customWidth="1"/>
    <col min="3552" max="3552" width="38.33203125" bestFit="1" customWidth="1"/>
    <col min="3553" max="3553" width="35.6640625" bestFit="1" customWidth="1"/>
    <col min="3554" max="3554" width="33.1640625" bestFit="1" customWidth="1"/>
    <col min="3555" max="3555" width="17.33203125" bestFit="1" customWidth="1"/>
    <col min="3556" max="3556" width="7.5" bestFit="1" customWidth="1"/>
    <col min="3557" max="3557" width="44" bestFit="1" customWidth="1"/>
    <col min="3558" max="3558" width="27.33203125" bestFit="1" customWidth="1"/>
    <col min="3559" max="3559" width="18" bestFit="1" customWidth="1"/>
    <col min="3560" max="3560" width="38.83203125" bestFit="1" customWidth="1"/>
    <col min="3561" max="3561" width="34.83203125" bestFit="1" customWidth="1"/>
    <col min="3562" max="3562" width="50.33203125" bestFit="1" customWidth="1"/>
    <col min="3563" max="3563" width="33.33203125" bestFit="1" customWidth="1"/>
    <col min="3564" max="3564" width="13.6640625" bestFit="1" customWidth="1"/>
    <col min="3565" max="3565" width="45.83203125" bestFit="1" customWidth="1"/>
    <col min="3566" max="3566" width="42.6640625" bestFit="1" customWidth="1"/>
    <col min="3567" max="3567" width="47" bestFit="1" customWidth="1"/>
    <col min="3568" max="3568" width="12.5" bestFit="1" customWidth="1"/>
    <col min="3569" max="3569" width="20.83203125" bestFit="1" customWidth="1"/>
    <col min="3570" max="3570" width="47.6640625" bestFit="1" customWidth="1"/>
    <col min="3571" max="3571" width="43.6640625" bestFit="1" customWidth="1"/>
    <col min="3572" max="3572" width="15.6640625" bestFit="1" customWidth="1"/>
    <col min="3573" max="3573" width="48" bestFit="1" customWidth="1"/>
    <col min="3574" max="3574" width="32" bestFit="1" customWidth="1"/>
    <col min="3575" max="3575" width="46.5" bestFit="1" customWidth="1"/>
    <col min="3576" max="3577" width="35.5" bestFit="1" customWidth="1"/>
    <col min="3578" max="3578" width="13.83203125" bestFit="1" customWidth="1"/>
    <col min="3579" max="3579" width="10.6640625" bestFit="1" customWidth="1"/>
    <col min="3580" max="3580" width="20.83203125" bestFit="1" customWidth="1"/>
    <col min="3581" max="3581" width="37.83203125" bestFit="1" customWidth="1"/>
    <col min="3582" max="3582" width="25.5" bestFit="1" customWidth="1"/>
    <col min="3583" max="3583" width="23.1640625" bestFit="1" customWidth="1"/>
    <col min="3584" max="3584" width="40.83203125" bestFit="1" customWidth="1"/>
    <col min="3585" max="3585" width="21.83203125" bestFit="1" customWidth="1"/>
    <col min="3586" max="3586" width="19.83203125" bestFit="1" customWidth="1"/>
    <col min="3587" max="3587" width="40.83203125" bestFit="1" customWidth="1"/>
    <col min="3588" max="3588" width="32" bestFit="1" customWidth="1"/>
    <col min="3589" max="3589" width="29" bestFit="1" customWidth="1"/>
    <col min="3590" max="3590" width="24" bestFit="1" customWidth="1"/>
    <col min="3591" max="3591" width="12.1640625" bestFit="1" customWidth="1"/>
    <col min="3592" max="3592" width="25.6640625" bestFit="1" customWidth="1"/>
    <col min="3593" max="3593" width="20.83203125" bestFit="1" customWidth="1"/>
    <col min="3594" max="3594" width="21" bestFit="1" customWidth="1"/>
    <col min="3595" max="3595" width="34.5" bestFit="1" customWidth="1"/>
    <col min="3596" max="3596" width="34.33203125" bestFit="1" customWidth="1"/>
    <col min="3597" max="3597" width="44" bestFit="1" customWidth="1"/>
    <col min="3598" max="3598" width="22" bestFit="1" customWidth="1"/>
    <col min="3599" max="3599" width="18.5" bestFit="1" customWidth="1"/>
    <col min="3600" max="3600" width="38.1640625" bestFit="1" customWidth="1"/>
    <col min="3601" max="3601" width="44.83203125" bestFit="1" customWidth="1"/>
    <col min="3602" max="3602" width="10.5" bestFit="1" customWidth="1"/>
    <col min="3603" max="3603" width="45.83203125" bestFit="1" customWidth="1"/>
    <col min="3604" max="3604" width="19.33203125" bestFit="1" customWidth="1"/>
    <col min="3605" max="3605" width="27.83203125" bestFit="1" customWidth="1"/>
    <col min="3606" max="3606" width="17" bestFit="1" customWidth="1"/>
    <col min="3607" max="3607" width="46.33203125" bestFit="1" customWidth="1"/>
    <col min="3608" max="3608" width="39" bestFit="1" customWidth="1"/>
    <col min="3609" max="3609" width="25.83203125" bestFit="1" customWidth="1"/>
    <col min="3610" max="3610" width="41.33203125" bestFit="1" customWidth="1"/>
    <col min="3611" max="3611" width="20.83203125" bestFit="1" customWidth="1"/>
    <col min="3612" max="3612" width="40.1640625" bestFit="1" customWidth="1"/>
    <col min="3613" max="3613" width="49.33203125" bestFit="1" customWidth="1"/>
    <col min="3614" max="3614" width="36" bestFit="1" customWidth="1"/>
    <col min="3615" max="3615" width="19.83203125" bestFit="1" customWidth="1"/>
    <col min="3616" max="3616" width="37.5" bestFit="1" customWidth="1"/>
    <col min="3617" max="3617" width="17.5" bestFit="1" customWidth="1"/>
    <col min="3618" max="3618" width="19.83203125" bestFit="1" customWidth="1"/>
    <col min="3619" max="3619" width="49.33203125" bestFit="1" customWidth="1"/>
    <col min="3620" max="3620" width="44.83203125" bestFit="1" customWidth="1"/>
    <col min="3621" max="3621" width="46.33203125" bestFit="1" customWidth="1"/>
    <col min="3622" max="3622" width="23.83203125" bestFit="1" customWidth="1"/>
    <col min="3623" max="3623" width="37.33203125" bestFit="1" customWidth="1"/>
    <col min="3624" max="3624" width="28.5" bestFit="1" customWidth="1"/>
    <col min="3625" max="3625" width="48.33203125" bestFit="1" customWidth="1"/>
    <col min="3626" max="3626" width="27.5" bestFit="1" customWidth="1"/>
    <col min="3627" max="3627" width="15.33203125" bestFit="1" customWidth="1"/>
    <col min="3628" max="3628" width="37.6640625" bestFit="1" customWidth="1"/>
    <col min="3629" max="3629" width="17.83203125" bestFit="1" customWidth="1"/>
    <col min="3630" max="3630" width="23.5" bestFit="1" customWidth="1"/>
    <col min="3631" max="3631" width="16.5" bestFit="1" customWidth="1"/>
    <col min="3632" max="3632" width="32.1640625" bestFit="1" customWidth="1"/>
    <col min="3633" max="3633" width="44.6640625" bestFit="1" customWidth="1"/>
    <col min="3634" max="3634" width="47.83203125" bestFit="1" customWidth="1"/>
    <col min="3635" max="3635" width="25.1640625" bestFit="1" customWidth="1"/>
    <col min="3636" max="3636" width="39" bestFit="1" customWidth="1"/>
    <col min="3637" max="3637" width="47.83203125" bestFit="1" customWidth="1"/>
    <col min="3638" max="3638" width="20.1640625" bestFit="1" customWidth="1"/>
    <col min="3639" max="3639" width="38" bestFit="1" customWidth="1"/>
    <col min="3640" max="3640" width="21.1640625" bestFit="1" customWidth="1"/>
    <col min="3641" max="3641" width="45.33203125" bestFit="1" customWidth="1"/>
    <col min="3642" max="3642" width="39" bestFit="1" customWidth="1"/>
    <col min="3643" max="3643" width="15" bestFit="1" customWidth="1"/>
    <col min="3644" max="3644" width="35.1640625" bestFit="1" customWidth="1"/>
    <col min="3645" max="3645" width="28.1640625" bestFit="1" customWidth="1"/>
    <col min="3646" max="3646" width="24.6640625" bestFit="1" customWidth="1"/>
    <col min="3647" max="3647" width="40.83203125" bestFit="1" customWidth="1"/>
    <col min="3648" max="3648" width="47.5" bestFit="1" customWidth="1"/>
    <col min="3649" max="3649" width="46.83203125" bestFit="1" customWidth="1"/>
    <col min="3650" max="3650" width="20" bestFit="1" customWidth="1"/>
    <col min="3651" max="3651" width="23.1640625" bestFit="1" customWidth="1"/>
    <col min="3652" max="3652" width="45" bestFit="1" customWidth="1"/>
    <col min="3653" max="3653" width="17" bestFit="1" customWidth="1"/>
    <col min="3654" max="3654" width="28.33203125" bestFit="1" customWidth="1"/>
    <col min="3655" max="3655" width="25.33203125" bestFit="1" customWidth="1"/>
    <col min="3656" max="3656" width="16.5" bestFit="1" customWidth="1"/>
    <col min="3657" max="3657" width="20.33203125" bestFit="1" customWidth="1"/>
    <col min="3658" max="3658" width="9.1640625" bestFit="1" customWidth="1"/>
    <col min="3659" max="3659" width="18.33203125" bestFit="1" customWidth="1"/>
    <col min="3660" max="3660" width="24.1640625" bestFit="1" customWidth="1"/>
    <col min="3661" max="3661" width="30.33203125" bestFit="1" customWidth="1"/>
    <col min="3662" max="3662" width="20.33203125" bestFit="1" customWidth="1"/>
    <col min="3663" max="3663" width="16.6640625" bestFit="1" customWidth="1"/>
    <col min="3664" max="3664" width="29" bestFit="1" customWidth="1"/>
    <col min="3665" max="3665" width="15.83203125" bestFit="1" customWidth="1"/>
    <col min="3666" max="3666" width="12.33203125" bestFit="1" customWidth="1"/>
    <col min="3667" max="3667" width="32" bestFit="1" customWidth="1"/>
    <col min="3668" max="3668" width="19" bestFit="1" customWidth="1"/>
    <col min="3669" max="3669" width="24.1640625" bestFit="1" customWidth="1"/>
    <col min="3670" max="3670" width="27.33203125" bestFit="1" customWidth="1"/>
    <col min="3671" max="3671" width="19.33203125" bestFit="1" customWidth="1"/>
    <col min="3672" max="3672" width="24.5" bestFit="1" customWidth="1"/>
    <col min="3673" max="3673" width="31.33203125" bestFit="1" customWidth="1"/>
    <col min="3674" max="3674" width="17.83203125" bestFit="1" customWidth="1"/>
    <col min="3675" max="3675" width="39.83203125" bestFit="1" customWidth="1"/>
    <col min="3676" max="3676" width="30.83203125" bestFit="1" customWidth="1"/>
    <col min="3677" max="3677" width="40.33203125" bestFit="1" customWidth="1"/>
    <col min="3678" max="3678" width="46.5" bestFit="1" customWidth="1"/>
    <col min="3679" max="3679" width="38" bestFit="1" customWidth="1"/>
    <col min="3680" max="3680" width="11.33203125" bestFit="1" customWidth="1"/>
    <col min="3681" max="3681" width="12.83203125" bestFit="1" customWidth="1"/>
    <col min="3682" max="3682" width="41.33203125" bestFit="1" customWidth="1"/>
    <col min="3683" max="3683" width="27.5" bestFit="1" customWidth="1"/>
    <col min="3684" max="3684" width="17.1640625" bestFit="1" customWidth="1"/>
    <col min="3685" max="3685" width="10.83203125" bestFit="1" customWidth="1"/>
    <col min="3686" max="3686" width="15.1640625" bestFit="1" customWidth="1"/>
    <col min="3687" max="3687" width="36.33203125" bestFit="1" customWidth="1"/>
    <col min="3688" max="3688" width="19.83203125" bestFit="1" customWidth="1"/>
    <col min="3689" max="3689" width="32.33203125" bestFit="1" customWidth="1"/>
    <col min="3690" max="3690" width="33.6640625" bestFit="1" customWidth="1"/>
    <col min="3691" max="3691" width="44.1640625" bestFit="1" customWidth="1"/>
    <col min="3692" max="3692" width="27.6640625" bestFit="1" customWidth="1"/>
    <col min="3693" max="3693" width="36" bestFit="1" customWidth="1"/>
    <col min="3694" max="3694" width="22.33203125" bestFit="1" customWidth="1"/>
    <col min="3695" max="3695" width="38.6640625" bestFit="1" customWidth="1"/>
    <col min="3696" max="3696" width="50.33203125" bestFit="1" customWidth="1"/>
    <col min="3697" max="3697" width="43.6640625" bestFit="1" customWidth="1"/>
    <col min="3698" max="3698" width="43.33203125" bestFit="1" customWidth="1"/>
    <col min="3699" max="3699" width="18.6640625" bestFit="1" customWidth="1"/>
    <col min="3700" max="3700" width="21.83203125" bestFit="1" customWidth="1"/>
    <col min="3701" max="3701" width="15.83203125" bestFit="1" customWidth="1"/>
    <col min="3702" max="3702" width="29.83203125" bestFit="1" customWidth="1"/>
    <col min="3703" max="3703" width="18.5" bestFit="1" customWidth="1"/>
    <col min="3704" max="3704" width="19.33203125" bestFit="1" customWidth="1"/>
    <col min="3705" max="3705" width="30" bestFit="1" customWidth="1"/>
    <col min="3706" max="3706" width="44.1640625" bestFit="1" customWidth="1"/>
    <col min="3707" max="3707" width="28.6640625" bestFit="1" customWidth="1"/>
    <col min="3708" max="3708" width="14" bestFit="1" customWidth="1"/>
    <col min="3709" max="3709" width="47" bestFit="1" customWidth="1"/>
    <col min="3710" max="3710" width="43.83203125" bestFit="1" customWidth="1"/>
    <col min="3711" max="3711" width="29.33203125" bestFit="1" customWidth="1"/>
    <col min="3712" max="3712" width="14.83203125" bestFit="1" customWidth="1"/>
    <col min="3713" max="3713" width="39.5" bestFit="1" customWidth="1"/>
    <col min="3714" max="3714" width="47" bestFit="1" customWidth="1"/>
    <col min="3715" max="3715" width="48.6640625" bestFit="1" customWidth="1"/>
    <col min="3716" max="3716" width="29.5" bestFit="1" customWidth="1"/>
    <col min="3717" max="3717" width="5.6640625" bestFit="1" customWidth="1"/>
    <col min="3718" max="3718" width="48.33203125" bestFit="1" customWidth="1"/>
    <col min="3719" max="3719" width="23.33203125" bestFit="1" customWidth="1"/>
    <col min="3720" max="3720" width="16.83203125" bestFit="1" customWidth="1"/>
    <col min="3721" max="3721" width="21.83203125" bestFit="1" customWidth="1"/>
    <col min="3722" max="3722" width="20.1640625" bestFit="1" customWidth="1"/>
    <col min="3723" max="3723" width="5.33203125" bestFit="1" customWidth="1"/>
    <col min="3724" max="3724" width="43.5" bestFit="1" customWidth="1"/>
    <col min="3725" max="3725" width="47.6640625" bestFit="1" customWidth="1"/>
    <col min="3726" max="3726" width="51" bestFit="1" customWidth="1"/>
    <col min="3727" max="3727" width="29.1640625" bestFit="1" customWidth="1"/>
    <col min="3728" max="3728" width="23" bestFit="1" customWidth="1"/>
    <col min="3729" max="3729" width="39.83203125" bestFit="1" customWidth="1"/>
    <col min="3730" max="3730" width="13.1640625" bestFit="1" customWidth="1"/>
    <col min="3731" max="3731" width="29.83203125" bestFit="1" customWidth="1"/>
    <col min="3732" max="3732" width="26" bestFit="1" customWidth="1"/>
    <col min="3733" max="3733" width="30.5" bestFit="1" customWidth="1"/>
    <col min="3734" max="3734" width="11.83203125" bestFit="1" customWidth="1"/>
    <col min="3735" max="3735" width="32.33203125" bestFit="1" customWidth="1"/>
    <col min="3736" max="3736" width="44.6640625" bestFit="1" customWidth="1"/>
    <col min="3737" max="3737" width="32.1640625" bestFit="1" customWidth="1"/>
    <col min="3738" max="3738" width="20.83203125" bestFit="1" customWidth="1"/>
    <col min="3739" max="3739" width="15.5" bestFit="1" customWidth="1"/>
    <col min="3740" max="3740" width="49.83203125" bestFit="1" customWidth="1"/>
    <col min="3741" max="3742" width="30.83203125" bestFit="1" customWidth="1"/>
    <col min="3743" max="3743" width="25.6640625" bestFit="1" customWidth="1"/>
    <col min="3744" max="3744" width="11.1640625" bestFit="1" customWidth="1"/>
    <col min="3745" max="3745" width="34" bestFit="1" customWidth="1"/>
    <col min="3746" max="3746" width="43.5" bestFit="1" customWidth="1"/>
    <col min="3747" max="3747" width="17.5" bestFit="1" customWidth="1"/>
    <col min="3748" max="3748" width="29.83203125" bestFit="1" customWidth="1"/>
    <col min="3749" max="3749" width="28.6640625" bestFit="1" customWidth="1"/>
    <col min="3750" max="3750" width="14.1640625" bestFit="1" customWidth="1"/>
    <col min="3751" max="3751" width="45.5" bestFit="1" customWidth="1"/>
    <col min="3752" max="3752" width="19.1640625" bestFit="1" customWidth="1"/>
    <col min="3753" max="3753" width="18.1640625" bestFit="1" customWidth="1"/>
    <col min="3754" max="3754" width="35.83203125" bestFit="1" customWidth="1"/>
    <col min="3755" max="3755" width="21" bestFit="1" customWidth="1"/>
    <col min="3756" max="3756" width="35.5" bestFit="1" customWidth="1"/>
    <col min="3757" max="3757" width="44.33203125" bestFit="1" customWidth="1"/>
    <col min="3758" max="3758" width="31" bestFit="1" customWidth="1"/>
    <col min="3759" max="3759" width="9.5" bestFit="1" customWidth="1"/>
    <col min="3760" max="3760" width="27.1640625" bestFit="1" customWidth="1"/>
    <col min="3761" max="3761" width="15.5" bestFit="1" customWidth="1"/>
    <col min="3762" max="3762" width="49.6640625" bestFit="1" customWidth="1"/>
    <col min="3763" max="3763" width="42.6640625" bestFit="1" customWidth="1"/>
    <col min="3764" max="3764" width="25.5" bestFit="1" customWidth="1"/>
    <col min="3765" max="3765" width="39.5" bestFit="1" customWidth="1"/>
    <col min="3766" max="3766" width="25.5" bestFit="1" customWidth="1"/>
    <col min="3767" max="3767" width="49.6640625" bestFit="1" customWidth="1"/>
    <col min="3768" max="3768" width="39.83203125" bestFit="1" customWidth="1"/>
    <col min="3769" max="3769" width="24" bestFit="1" customWidth="1"/>
    <col min="3770" max="3770" width="28.5" bestFit="1" customWidth="1"/>
    <col min="3771" max="3771" width="39" bestFit="1" customWidth="1"/>
    <col min="3772" max="3772" width="21.1640625" bestFit="1" customWidth="1"/>
    <col min="3773" max="3773" width="14.1640625" bestFit="1" customWidth="1"/>
    <col min="3774" max="3774" width="19.6640625" bestFit="1" customWidth="1"/>
    <col min="3775" max="3775" width="11.83203125" bestFit="1" customWidth="1"/>
    <col min="3776" max="3776" width="10" bestFit="1" customWidth="1"/>
    <col min="3777" max="3777" width="37.83203125" bestFit="1" customWidth="1"/>
    <col min="3778" max="3778" width="35.33203125" bestFit="1" customWidth="1"/>
    <col min="3779" max="3779" width="37.1640625" bestFit="1" customWidth="1"/>
    <col min="3780" max="3780" width="15.83203125" bestFit="1" customWidth="1"/>
    <col min="3781" max="3781" width="39.6640625" bestFit="1" customWidth="1"/>
    <col min="3782" max="3782" width="47" bestFit="1" customWidth="1"/>
    <col min="3783" max="3783" width="39.1640625" bestFit="1" customWidth="1"/>
    <col min="3784" max="3784" width="14.83203125" bestFit="1" customWidth="1"/>
    <col min="3785" max="3785" width="24.33203125" bestFit="1" customWidth="1"/>
    <col min="3786" max="3786" width="47" bestFit="1" customWidth="1"/>
    <col min="3787" max="3787" width="27.83203125" bestFit="1" customWidth="1"/>
    <col min="3788" max="3788" width="52" bestFit="1" customWidth="1"/>
    <col min="3789" max="3789" width="21.1640625" bestFit="1" customWidth="1"/>
    <col min="3790" max="3790" width="24.6640625" bestFit="1" customWidth="1"/>
    <col min="3791" max="3791" width="41.6640625" bestFit="1" customWidth="1"/>
    <col min="3792" max="3792" width="44.83203125" bestFit="1" customWidth="1"/>
    <col min="3793" max="3793" width="33.83203125" bestFit="1" customWidth="1"/>
    <col min="3794" max="3794" width="46.6640625" bestFit="1" customWidth="1"/>
    <col min="3795" max="3795" width="41.1640625" bestFit="1" customWidth="1"/>
    <col min="3796" max="3796" width="51.5" bestFit="1" customWidth="1"/>
    <col min="3797" max="3798" width="13.6640625" bestFit="1" customWidth="1"/>
    <col min="3799" max="3799" width="22.83203125" bestFit="1" customWidth="1"/>
    <col min="3800" max="3800" width="50.83203125" bestFit="1" customWidth="1"/>
    <col min="3801" max="3801" width="33.33203125" bestFit="1" customWidth="1"/>
    <col min="3802" max="3802" width="41.83203125" bestFit="1" customWidth="1"/>
    <col min="3803" max="3803" width="23.33203125" bestFit="1" customWidth="1"/>
    <col min="3804" max="3804" width="10.1640625" bestFit="1" customWidth="1"/>
    <col min="3805" max="3805" width="30.1640625" bestFit="1" customWidth="1"/>
    <col min="3806" max="3806" width="29" bestFit="1" customWidth="1"/>
    <col min="3807" max="3807" width="24.6640625" bestFit="1" customWidth="1"/>
    <col min="3808" max="3808" width="6.33203125" bestFit="1" customWidth="1"/>
    <col min="3809" max="3809" width="17.33203125" bestFit="1" customWidth="1"/>
    <col min="3810" max="3810" width="30" bestFit="1" customWidth="1"/>
    <col min="3811" max="3811" width="24.6640625" bestFit="1" customWidth="1"/>
    <col min="3812" max="3812" width="35.5" bestFit="1" customWidth="1"/>
    <col min="3813" max="3813" width="48.33203125" bestFit="1" customWidth="1"/>
    <col min="3814" max="3814" width="9.83203125" bestFit="1" customWidth="1"/>
    <col min="3815" max="3815" width="46.83203125" bestFit="1" customWidth="1"/>
    <col min="3816" max="3816" width="29.1640625" bestFit="1" customWidth="1"/>
    <col min="3817" max="3817" width="11" bestFit="1" customWidth="1"/>
    <col min="3818" max="3818" width="31.33203125" bestFit="1" customWidth="1"/>
    <col min="3819" max="3819" width="6.83203125" bestFit="1" customWidth="1"/>
    <col min="3820" max="3820" width="34.33203125" bestFit="1" customWidth="1"/>
    <col min="3821" max="3821" width="36.1640625" bestFit="1" customWidth="1"/>
    <col min="3822" max="3822" width="6.33203125" bestFit="1" customWidth="1"/>
    <col min="3823" max="3823" width="44.6640625" bestFit="1" customWidth="1"/>
    <col min="3824" max="3824" width="17.1640625" bestFit="1" customWidth="1"/>
    <col min="3825" max="3825" width="14.83203125" bestFit="1" customWidth="1"/>
    <col min="3826" max="3826" width="30.5" bestFit="1" customWidth="1"/>
    <col min="3827" max="3827" width="25.1640625" bestFit="1" customWidth="1"/>
    <col min="3828" max="3828" width="18.1640625" bestFit="1" customWidth="1"/>
    <col min="3829" max="3829" width="34.6640625" bestFit="1" customWidth="1"/>
    <col min="3830" max="3830" width="16.5" bestFit="1" customWidth="1"/>
    <col min="3831" max="3831" width="42.5" bestFit="1" customWidth="1"/>
    <col min="3832" max="3832" width="28.33203125" bestFit="1" customWidth="1"/>
    <col min="3833" max="3833" width="26" bestFit="1" customWidth="1"/>
    <col min="3834" max="3834" width="29.33203125" bestFit="1" customWidth="1"/>
    <col min="3835" max="3835" width="9.6640625" bestFit="1" customWidth="1"/>
    <col min="3836" max="3836" width="19.6640625" bestFit="1" customWidth="1"/>
    <col min="3837" max="3837" width="48.5" bestFit="1" customWidth="1"/>
    <col min="3838" max="3838" width="26.1640625" bestFit="1" customWidth="1"/>
    <col min="3839" max="3839" width="42.33203125" bestFit="1" customWidth="1"/>
    <col min="3840" max="3840" width="45.6640625" bestFit="1" customWidth="1"/>
    <col min="3841" max="3841" width="14.1640625" bestFit="1" customWidth="1"/>
    <col min="3842" max="3842" width="28.1640625" bestFit="1" customWidth="1"/>
    <col min="3843" max="3843" width="5.33203125" bestFit="1" customWidth="1"/>
    <col min="3844" max="3844" width="39.1640625" bestFit="1" customWidth="1"/>
    <col min="3845" max="3845" width="49" bestFit="1" customWidth="1"/>
    <col min="3846" max="3846" width="34.83203125" bestFit="1" customWidth="1"/>
    <col min="3847" max="3847" width="20.1640625" bestFit="1" customWidth="1"/>
    <col min="3848" max="3848" width="17" bestFit="1" customWidth="1"/>
    <col min="3849" max="3849" width="31.1640625" bestFit="1" customWidth="1"/>
    <col min="3850" max="3850" width="12.5" bestFit="1" customWidth="1"/>
    <col min="3851" max="3851" width="24.83203125" bestFit="1" customWidth="1"/>
    <col min="3852" max="3852" width="9.83203125" bestFit="1" customWidth="1"/>
    <col min="3853" max="3853" width="40.6640625" bestFit="1" customWidth="1"/>
    <col min="3854" max="3854" width="15.83203125" bestFit="1" customWidth="1"/>
    <col min="3855" max="3855" width="16" bestFit="1" customWidth="1"/>
    <col min="3856" max="3856" width="21.83203125" bestFit="1" customWidth="1"/>
    <col min="3857" max="3857" width="34.83203125" bestFit="1" customWidth="1"/>
    <col min="3858" max="3858" width="44" bestFit="1" customWidth="1"/>
    <col min="3859" max="3859" width="42.5" bestFit="1" customWidth="1"/>
    <col min="3860" max="3860" width="22" bestFit="1" customWidth="1"/>
    <col min="3861" max="3861" width="46.5" bestFit="1" customWidth="1"/>
    <col min="3862" max="3862" width="18.6640625" bestFit="1" customWidth="1"/>
    <col min="3863" max="3863" width="36.1640625" bestFit="1" customWidth="1"/>
    <col min="3864" max="3864" width="49" bestFit="1" customWidth="1"/>
    <col min="3865" max="3865" width="27.5" bestFit="1" customWidth="1"/>
    <col min="3866" max="3866" width="50.83203125" bestFit="1" customWidth="1"/>
    <col min="3867" max="3867" width="18.6640625" bestFit="1" customWidth="1"/>
    <col min="3868" max="3868" width="27" bestFit="1" customWidth="1"/>
    <col min="3869" max="3869" width="12" bestFit="1" customWidth="1"/>
    <col min="3870" max="3870" width="51" bestFit="1" customWidth="1"/>
    <col min="3871" max="3871" width="21.1640625" bestFit="1" customWidth="1"/>
    <col min="3872" max="3872" width="40.33203125" bestFit="1" customWidth="1"/>
    <col min="3873" max="3873" width="15" bestFit="1" customWidth="1"/>
    <col min="3874" max="3874" width="47.83203125" bestFit="1" customWidth="1"/>
    <col min="3875" max="3875" width="44.33203125" bestFit="1" customWidth="1"/>
    <col min="3876" max="3876" width="41.33203125" bestFit="1" customWidth="1"/>
    <col min="3877" max="3877" width="27.5" bestFit="1" customWidth="1"/>
    <col min="3878" max="3878" width="44.5" bestFit="1" customWidth="1"/>
    <col min="3879" max="3879" width="19" bestFit="1" customWidth="1"/>
    <col min="3880" max="3880" width="18.83203125" bestFit="1" customWidth="1"/>
    <col min="3881" max="3881" width="23.1640625" bestFit="1" customWidth="1"/>
    <col min="3882" max="3882" width="38.83203125" bestFit="1" customWidth="1"/>
    <col min="3883" max="3883" width="14" bestFit="1" customWidth="1"/>
    <col min="3884" max="3884" width="22.6640625" bestFit="1" customWidth="1"/>
    <col min="3885" max="3885" width="35.83203125" bestFit="1" customWidth="1"/>
    <col min="3886" max="3886" width="33" bestFit="1" customWidth="1"/>
    <col min="3887" max="3887" width="49.5" bestFit="1" customWidth="1"/>
    <col min="3888" max="3888" width="49.83203125" bestFit="1" customWidth="1"/>
    <col min="3889" max="3889" width="27.33203125" bestFit="1" customWidth="1"/>
    <col min="3890" max="3890" width="39.6640625" bestFit="1" customWidth="1"/>
    <col min="3891" max="3891" width="21.6640625" bestFit="1" customWidth="1"/>
    <col min="3892" max="3892" width="29.5" bestFit="1" customWidth="1"/>
    <col min="3893" max="3893" width="35.5" bestFit="1" customWidth="1"/>
    <col min="3894" max="3894" width="38.83203125" bestFit="1" customWidth="1"/>
    <col min="3895" max="3895" width="51.1640625" bestFit="1" customWidth="1"/>
    <col min="3896" max="3896" width="8" bestFit="1" customWidth="1"/>
    <col min="3897" max="3897" width="20.33203125" bestFit="1" customWidth="1"/>
    <col min="3898" max="3898" width="21.6640625" bestFit="1" customWidth="1"/>
    <col min="3899" max="3899" width="27.5" bestFit="1" customWidth="1"/>
    <col min="3900" max="3900" width="27" bestFit="1" customWidth="1"/>
    <col min="3901" max="3901" width="23" bestFit="1" customWidth="1"/>
    <col min="3902" max="3902" width="44.33203125" bestFit="1" customWidth="1"/>
    <col min="3903" max="3903" width="52.5" bestFit="1" customWidth="1"/>
    <col min="3904" max="3904" width="45.6640625" bestFit="1" customWidth="1"/>
    <col min="3905" max="3905" width="17.83203125" bestFit="1" customWidth="1"/>
    <col min="3906" max="3906" width="37.6640625" bestFit="1" customWidth="1"/>
    <col min="3907" max="3907" width="28.83203125" bestFit="1" customWidth="1"/>
    <col min="3908" max="3908" width="8.6640625" bestFit="1" customWidth="1"/>
    <col min="3909" max="3909" width="17.1640625" bestFit="1" customWidth="1"/>
    <col min="3910" max="3910" width="18.33203125" bestFit="1" customWidth="1"/>
    <col min="3911" max="3911" width="11.83203125" bestFit="1" customWidth="1"/>
    <col min="3912" max="3912" width="21.1640625" bestFit="1" customWidth="1"/>
    <col min="3913" max="3913" width="47.83203125" bestFit="1" customWidth="1"/>
    <col min="3914" max="3914" width="25.1640625" bestFit="1" customWidth="1"/>
    <col min="3915" max="3915" width="41.83203125" bestFit="1" customWidth="1"/>
    <col min="3916" max="3916" width="44.1640625" bestFit="1" customWidth="1"/>
    <col min="3917" max="3917" width="21.83203125" bestFit="1" customWidth="1"/>
    <col min="3918" max="3918" width="7" bestFit="1" customWidth="1"/>
    <col min="3919" max="3919" width="22.1640625" bestFit="1" customWidth="1"/>
    <col min="3920" max="3920" width="38" bestFit="1" customWidth="1"/>
    <col min="3921" max="3921" width="25" bestFit="1" customWidth="1"/>
    <col min="3922" max="3922" width="45.1640625" bestFit="1" customWidth="1"/>
    <col min="3923" max="3923" width="33" bestFit="1" customWidth="1"/>
    <col min="3924" max="3924" width="27.33203125" bestFit="1" customWidth="1"/>
    <col min="3925" max="3925" width="8.6640625" bestFit="1" customWidth="1"/>
    <col min="3926" max="3926" width="42.1640625" bestFit="1" customWidth="1"/>
    <col min="3927" max="3927" width="36.6640625" bestFit="1" customWidth="1"/>
    <col min="3928" max="3928" width="39" bestFit="1" customWidth="1"/>
    <col min="3929" max="3929" width="46.1640625" bestFit="1" customWidth="1"/>
    <col min="3930" max="3930" width="45.5" bestFit="1" customWidth="1"/>
    <col min="3931" max="3931" width="47.33203125" bestFit="1" customWidth="1"/>
    <col min="3932" max="3932" width="26" bestFit="1" customWidth="1"/>
    <col min="3933" max="3933" width="6.6640625" bestFit="1" customWidth="1"/>
    <col min="3934" max="3934" width="26" bestFit="1" customWidth="1"/>
    <col min="3935" max="3935" width="12.33203125" bestFit="1" customWidth="1"/>
    <col min="3936" max="3936" width="23.6640625" bestFit="1" customWidth="1"/>
    <col min="3937" max="3937" width="23.1640625" bestFit="1" customWidth="1"/>
    <col min="3938" max="3938" width="19.5" bestFit="1" customWidth="1"/>
    <col min="3939" max="3939" width="14" bestFit="1" customWidth="1"/>
    <col min="3940" max="3940" width="24.5" bestFit="1" customWidth="1"/>
    <col min="3941" max="3941" width="9.83203125" bestFit="1" customWidth="1"/>
    <col min="3942" max="3942" width="20.5" bestFit="1" customWidth="1"/>
    <col min="3943" max="3943" width="44.1640625" bestFit="1" customWidth="1"/>
    <col min="3944" max="3944" width="46.1640625" bestFit="1" customWidth="1"/>
    <col min="3945" max="3945" width="24.83203125" bestFit="1" customWidth="1"/>
    <col min="3946" max="3946" width="38" bestFit="1" customWidth="1"/>
    <col min="3947" max="3947" width="43.83203125" bestFit="1" customWidth="1"/>
    <col min="3948" max="3948" width="11.33203125" bestFit="1" customWidth="1"/>
    <col min="3949" max="3949" width="37.1640625" bestFit="1" customWidth="1"/>
    <col min="3950" max="3950" width="14.6640625" bestFit="1" customWidth="1"/>
    <col min="3951" max="3951" width="14.83203125" bestFit="1" customWidth="1"/>
    <col min="3952" max="3952" width="43" bestFit="1" customWidth="1"/>
    <col min="3953" max="3953" width="34.5" bestFit="1" customWidth="1"/>
    <col min="3954" max="3954" width="13.33203125" bestFit="1" customWidth="1"/>
    <col min="3955" max="3955" width="22.5" bestFit="1" customWidth="1"/>
    <col min="3956" max="3956" width="17" bestFit="1" customWidth="1"/>
    <col min="3957" max="3957" width="25.1640625" bestFit="1" customWidth="1"/>
    <col min="3958" max="3958" width="24.5" bestFit="1" customWidth="1"/>
    <col min="3959" max="3959" width="26.33203125" bestFit="1" customWidth="1"/>
    <col min="3960" max="3960" width="9.33203125" bestFit="1" customWidth="1"/>
    <col min="3961" max="3961" width="11.1640625" bestFit="1" customWidth="1"/>
    <col min="3962" max="3962" width="41.83203125" bestFit="1" customWidth="1"/>
    <col min="3963" max="3963" width="28.5" bestFit="1" customWidth="1"/>
    <col min="3964" max="3964" width="14.1640625" bestFit="1" customWidth="1"/>
    <col min="3965" max="3965" width="17.6640625" bestFit="1" customWidth="1"/>
    <col min="3966" max="3966" width="26.1640625" bestFit="1" customWidth="1"/>
    <col min="3967" max="3967" width="50.6640625" bestFit="1" customWidth="1"/>
    <col min="3968" max="3968" width="48.33203125" bestFit="1" customWidth="1"/>
    <col min="3969" max="3969" width="46.33203125" bestFit="1" customWidth="1"/>
    <col min="3970" max="3970" width="16.33203125" bestFit="1" customWidth="1"/>
    <col min="3971" max="3971" width="43.6640625" bestFit="1" customWidth="1"/>
    <col min="3972" max="3972" width="46.5" bestFit="1" customWidth="1"/>
    <col min="3973" max="3973" width="15.6640625" bestFit="1" customWidth="1"/>
    <col min="3974" max="3974" width="42.1640625" bestFit="1" customWidth="1"/>
    <col min="3975" max="3975" width="39.5" bestFit="1" customWidth="1"/>
    <col min="3976" max="3976" width="14.33203125" bestFit="1" customWidth="1"/>
    <col min="3977" max="3977" width="7.33203125" bestFit="1" customWidth="1"/>
    <col min="3978" max="3978" width="17.5" bestFit="1" customWidth="1"/>
    <col min="3979" max="3979" width="12.83203125" bestFit="1" customWidth="1"/>
    <col min="3980" max="3980" width="27.1640625" bestFit="1" customWidth="1"/>
    <col min="3981" max="3981" width="45.83203125" bestFit="1" customWidth="1"/>
    <col min="3982" max="3982" width="12" bestFit="1" customWidth="1"/>
    <col min="3983" max="3983" width="24.6640625" bestFit="1" customWidth="1"/>
    <col min="3984" max="3984" width="42.5" bestFit="1" customWidth="1"/>
    <col min="3985" max="3985" width="35" bestFit="1" customWidth="1"/>
    <col min="3986" max="3986" width="33.6640625" bestFit="1" customWidth="1"/>
    <col min="3987" max="3987" width="25.6640625" bestFit="1" customWidth="1"/>
    <col min="3988" max="3988" width="20.5" bestFit="1" customWidth="1"/>
    <col min="3989" max="3989" width="37.6640625" bestFit="1" customWidth="1"/>
    <col min="3990" max="3990" width="51.5" bestFit="1" customWidth="1"/>
    <col min="3991" max="3991" width="37.1640625" bestFit="1" customWidth="1"/>
    <col min="3992" max="3992" width="35.33203125" bestFit="1" customWidth="1"/>
    <col min="3993" max="3993" width="50.33203125" bestFit="1" customWidth="1"/>
    <col min="3994" max="3994" width="38" bestFit="1" customWidth="1"/>
    <col min="3995" max="3995" width="25.83203125" bestFit="1" customWidth="1"/>
    <col min="3996" max="3996" width="38.83203125" bestFit="1" customWidth="1"/>
    <col min="3997" max="3997" width="27.83203125" bestFit="1" customWidth="1"/>
    <col min="3998" max="3998" width="38.1640625" bestFit="1" customWidth="1"/>
    <col min="3999" max="3999" width="32.6640625" bestFit="1" customWidth="1"/>
    <col min="4000" max="4000" width="10.33203125" bestFit="1" customWidth="1"/>
    <col min="4001" max="4001" width="15.5" bestFit="1" customWidth="1"/>
    <col min="4002" max="4002" width="23.33203125" bestFit="1" customWidth="1"/>
    <col min="4003" max="4003" width="19.33203125" bestFit="1" customWidth="1"/>
    <col min="4004" max="4004" width="33.33203125" bestFit="1" customWidth="1"/>
    <col min="4005" max="4005" width="45.6640625" bestFit="1" customWidth="1"/>
    <col min="4006" max="4006" width="45.83203125" bestFit="1" customWidth="1"/>
    <col min="4007" max="4007" width="44.83203125" bestFit="1" customWidth="1"/>
    <col min="4008" max="4008" width="30.33203125" bestFit="1" customWidth="1"/>
    <col min="4009" max="4009" width="28.1640625" bestFit="1" customWidth="1"/>
    <col min="4010" max="4010" width="13.83203125" bestFit="1" customWidth="1"/>
    <col min="4011" max="4011" width="36.5" bestFit="1" customWidth="1"/>
    <col min="4012" max="4012" width="15.83203125" bestFit="1" customWidth="1"/>
    <col min="4013" max="4013" width="32.33203125" bestFit="1" customWidth="1"/>
    <col min="4014" max="4014" width="14" bestFit="1" customWidth="1"/>
    <col min="4015" max="4015" width="40" bestFit="1" customWidth="1"/>
    <col min="4016" max="4016" width="40.1640625" bestFit="1" customWidth="1"/>
    <col min="4017" max="4017" width="14.1640625" bestFit="1" customWidth="1"/>
    <col min="4018" max="4018" width="30" bestFit="1" customWidth="1"/>
    <col min="4019" max="4019" width="50.33203125" bestFit="1" customWidth="1"/>
    <col min="4020" max="4020" width="11" bestFit="1" customWidth="1"/>
    <col min="4021" max="4021" width="44" bestFit="1" customWidth="1"/>
    <col min="4022" max="4022" width="19.83203125" bestFit="1" customWidth="1"/>
    <col min="4023" max="4023" width="13" bestFit="1" customWidth="1"/>
    <col min="4024" max="4024" width="9.6640625" bestFit="1" customWidth="1"/>
    <col min="4025" max="4025" width="48.83203125" bestFit="1" customWidth="1"/>
    <col min="4026" max="4026" width="27.33203125" bestFit="1" customWidth="1"/>
    <col min="4027" max="4027" width="9.33203125" bestFit="1" customWidth="1"/>
    <col min="4028" max="4028" width="38" bestFit="1" customWidth="1"/>
    <col min="4029" max="4029" width="11" bestFit="1" customWidth="1"/>
    <col min="4030" max="4030" width="9" bestFit="1" customWidth="1"/>
    <col min="4031" max="4031" width="20.1640625" bestFit="1" customWidth="1"/>
    <col min="4032" max="4032" width="31.1640625" bestFit="1" customWidth="1"/>
    <col min="4033" max="4033" width="29" bestFit="1" customWidth="1"/>
    <col min="4034" max="4034" width="24.6640625" bestFit="1" customWidth="1"/>
    <col min="4035" max="4035" width="10.5" bestFit="1" customWidth="1"/>
    <col min="4036" max="4036" width="35" bestFit="1" customWidth="1"/>
    <col min="4037" max="4037" width="13.83203125" bestFit="1" customWidth="1"/>
    <col min="4038" max="4038" width="15.1640625" bestFit="1" customWidth="1"/>
    <col min="4039" max="4039" width="20.6640625" bestFit="1" customWidth="1"/>
    <col min="4040" max="4040" width="17.83203125" bestFit="1" customWidth="1"/>
    <col min="4041" max="4041" width="46.33203125" bestFit="1" customWidth="1"/>
    <col min="4042" max="4042" width="24.1640625" bestFit="1" customWidth="1"/>
    <col min="4043" max="4043" width="35.6640625" bestFit="1" customWidth="1"/>
    <col min="4044" max="4044" width="14.1640625" bestFit="1" customWidth="1"/>
    <col min="4045" max="4045" width="20.1640625" bestFit="1" customWidth="1"/>
    <col min="4046" max="4046" width="29.83203125" bestFit="1" customWidth="1"/>
    <col min="4047" max="4047" width="43.6640625" bestFit="1" customWidth="1"/>
    <col min="4048" max="4048" width="12.6640625" bestFit="1" customWidth="1"/>
    <col min="4049" max="4049" width="41.5" bestFit="1" customWidth="1"/>
    <col min="4050" max="4050" width="42.83203125" bestFit="1" customWidth="1"/>
    <col min="4051" max="4051" width="25.6640625" bestFit="1" customWidth="1"/>
    <col min="4052" max="4052" width="10.83203125" bestFit="1" customWidth="1"/>
    <col min="4053" max="4053" width="25.33203125" bestFit="1" customWidth="1"/>
    <col min="4054" max="4054" width="43.1640625" bestFit="1" customWidth="1"/>
    <col min="4055" max="4055" width="38.1640625" bestFit="1" customWidth="1"/>
    <col min="4056" max="4056" width="10.83203125" bestFit="1" customWidth="1"/>
    <col min="4057" max="4057" width="55" bestFit="1" customWidth="1"/>
    <col min="4058" max="4058" width="45.1640625" bestFit="1" customWidth="1"/>
    <col min="4059" max="4059" width="41.83203125" bestFit="1" customWidth="1"/>
    <col min="4060" max="4060" width="47.5" bestFit="1" customWidth="1"/>
    <col min="4061" max="4061" width="17" bestFit="1" customWidth="1"/>
    <col min="4062" max="4062" width="52" bestFit="1" customWidth="1"/>
    <col min="4063" max="4063" width="40" bestFit="1" customWidth="1"/>
    <col min="4064" max="4064" width="10.83203125" bestFit="1" customWidth="1"/>
    <col min="4065" max="4065" width="29.6640625" bestFit="1" customWidth="1"/>
    <col min="4066" max="4066" width="40.33203125" bestFit="1" customWidth="1"/>
    <col min="4067" max="4067" width="20.1640625" bestFit="1" customWidth="1"/>
    <col min="4068" max="4068" width="14.83203125" bestFit="1" customWidth="1"/>
    <col min="4069" max="4069" width="16.33203125" bestFit="1" customWidth="1"/>
    <col min="4070" max="4070" width="44.33203125" bestFit="1" customWidth="1"/>
    <col min="4071" max="4071" width="47.33203125" bestFit="1" customWidth="1"/>
    <col min="4072" max="4072" width="44.1640625" bestFit="1" customWidth="1"/>
    <col min="4073" max="4073" width="18" bestFit="1" customWidth="1"/>
    <col min="4074" max="4074" width="30.5" bestFit="1" customWidth="1"/>
    <col min="4075" max="4075" width="45.33203125" bestFit="1" customWidth="1"/>
    <col min="4076" max="4076" width="14.33203125" bestFit="1" customWidth="1"/>
    <col min="4077" max="4077" width="34" bestFit="1" customWidth="1"/>
    <col min="4078" max="4078" width="52" bestFit="1" customWidth="1"/>
    <col min="4079" max="4079" width="42.6640625" bestFit="1" customWidth="1"/>
    <col min="4080" max="4080" width="38.1640625" bestFit="1" customWidth="1"/>
    <col min="4081" max="4081" width="54.33203125" bestFit="1" customWidth="1"/>
    <col min="4082" max="4082" width="20.83203125" bestFit="1" customWidth="1"/>
    <col min="4083" max="4083" width="16.83203125" bestFit="1" customWidth="1"/>
    <col min="4084" max="4084" width="14.83203125" bestFit="1" customWidth="1"/>
    <col min="4085" max="4085" width="19.5" bestFit="1" customWidth="1"/>
    <col min="4086" max="4086" width="15.6640625" bestFit="1" customWidth="1"/>
    <col min="4087" max="4087" width="29.33203125" bestFit="1" customWidth="1"/>
    <col min="4088" max="4088" width="24.83203125" bestFit="1" customWidth="1"/>
    <col min="4089" max="4089" width="18" bestFit="1" customWidth="1"/>
    <col min="4090" max="4090" width="34" bestFit="1" customWidth="1"/>
    <col min="4091" max="4091" width="49.5" bestFit="1" customWidth="1"/>
    <col min="4092" max="4092" width="46.6640625" bestFit="1" customWidth="1"/>
    <col min="4093" max="4093" width="19" bestFit="1" customWidth="1"/>
    <col min="4094" max="4094" width="33" bestFit="1" customWidth="1"/>
    <col min="4095" max="4095" width="39.33203125" bestFit="1" customWidth="1"/>
    <col min="4096" max="4096" width="41.33203125" bestFit="1" customWidth="1"/>
    <col min="4097" max="4097" width="14.33203125" bestFit="1" customWidth="1"/>
    <col min="4098" max="4098" width="38.5" bestFit="1" customWidth="1"/>
    <col min="4099" max="4099" width="9.5" bestFit="1" customWidth="1"/>
    <col min="4100" max="4100" width="47.6640625" bestFit="1" customWidth="1"/>
    <col min="4101" max="4101" width="31.5" bestFit="1" customWidth="1"/>
    <col min="4102" max="4102" width="45.6640625" bestFit="1" customWidth="1"/>
    <col min="4103" max="4103" width="25.83203125" bestFit="1" customWidth="1"/>
    <col min="4104" max="4104" width="11.5" bestFit="1" customWidth="1"/>
    <col min="4105" max="4105" width="9.83203125" bestFit="1" customWidth="1"/>
    <col min="4106" max="4106" width="40.33203125" bestFit="1" customWidth="1"/>
    <col min="4107" max="4107" width="49" bestFit="1" customWidth="1"/>
    <col min="4108" max="4108" width="7.83203125" bestFit="1" customWidth="1"/>
    <col min="4109" max="4109" width="10" bestFit="1" customWidth="1"/>
  </cols>
  <sheetData>
    <row r="1" spans="1:8" x14ac:dyDescent="0.2">
      <c r="A1" s="19" t="s">
        <v>8223</v>
      </c>
      <c r="B1" t="s">
        <v>8397</v>
      </c>
    </row>
    <row r="3" spans="1:8" x14ac:dyDescent="0.2">
      <c r="A3" s="19" t="s">
        <v>8410</v>
      </c>
      <c r="B3" s="19" t="s">
        <v>8393</v>
      </c>
    </row>
    <row r="4" spans="1:8" x14ac:dyDescent="0.2">
      <c r="A4" s="19" t="s">
        <v>8396</v>
      </c>
      <c r="B4" t="s">
        <v>8220</v>
      </c>
      <c r="C4" t="s">
        <v>8221</v>
      </c>
      <c r="D4" t="s">
        <v>8222</v>
      </c>
      <c r="E4" t="s">
        <v>8219</v>
      </c>
      <c r="F4" t="s">
        <v>8394</v>
      </c>
    </row>
    <row r="5" spans="1:8" x14ac:dyDescent="0.2">
      <c r="A5" s="21" t="s">
        <v>8343</v>
      </c>
      <c r="B5" s="20">
        <v>40</v>
      </c>
      <c r="C5" s="20">
        <v>180</v>
      </c>
      <c r="D5" s="20"/>
      <c r="E5" s="20">
        <v>301</v>
      </c>
      <c r="F5" s="20">
        <v>521</v>
      </c>
      <c r="H5" s="29">
        <f>GETPIVOTDATA("Parent category",$A$3,"Parent category","film &amp; video")/GETPIVOTDATA("Parent category",$A$3)</f>
        <v>0.12664073894020417</v>
      </c>
    </row>
    <row r="6" spans="1:8" x14ac:dyDescent="0.2">
      <c r="A6" s="21" t="s">
        <v>8369</v>
      </c>
      <c r="B6" s="20">
        <v>20</v>
      </c>
      <c r="C6" s="20">
        <v>136</v>
      </c>
      <c r="D6" s="20">
        <v>6</v>
      </c>
      <c r="E6" s="20">
        <v>38</v>
      </c>
      <c r="F6" s="20">
        <v>200</v>
      </c>
      <c r="H6" s="29">
        <f>GETPIVOTDATA("Parent category",$A$3,"Parent category","food")/GETPIVOTDATA("Parent category",$A$3)</f>
        <v>4.8614487117160911E-2</v>
      </c>
    </row>
    <row r="7" spans="1:8" x14ac:dyDescent="0.2">
      <c r="A7" s="21" t="s">
        <v>8366</v>
      </c>
      <c r="B7" s="20"/>
      <c r="C7" s="20">
        <v>138</v>
      </c>
      <c r="D7" s="20"/>
      <c r="E7" s="20">
        <v>82</v>
      </c>
      <c r="F7" s="20">
        <v>220</v>
      </c>
      <c r="H7" s="29">
        <f>GETPIVOTDATA("Parent category",$A$3,"Parent category","games")/GETPIVOTDATA("Parent category",$A$3)</f>
        <v>5.3475935828877004E-2</v>
      </c>
    </row>
    <row r="8" spans="1:8" x14ac:dyDescent="0.2">
      <c r="A8" s="21" t="s">
        <v>8364</v>
      </c>
      <c r="B8" s="20">
        <v>23</v>
      </c>
      <c r="C8" s="20">
        <v>1</v>
      </c>
      <c r="D8" s="20"/>
      <c r="E8" s="20"/>
      <c r="F8" s="20">
        <v>24</v>
      </c>
      <c r="H8" s="29">
        <f>GETPIVOTDATA("Parent category",$A$3,"Parent category","journalism")/GETPIVOTDATA("Parent category",$A$3)</f>
        <v>5.8337384540593099E-3</v>
      </c>
    </row>
    <row r="9" spans="1:8" x14ac:dyDescent="0.2">
      <c r="A9" s="21" t="s">
        <v>8358</v>
      </c>
      <c r="B9" s="20">
        <v>21</v>
      </c>
      <c r="C9" s="20">
        <v>126</v>
      </c>
      <c r="D9" s="20">
        <v>21</v>
      </c>
      <c r="E9" s="20">
        <v>532</v>
      </c>
      <c r="F9" s="20">
        <v>700</v>
      </c>
      <c r="H9" s="29">
        <f>GETPIVOTDATA("Parent category",$A$3,"Parent category","music")/GETPIVOTDATA("Parent category",$A$3)</f>
        <v>0.17015070491006321</v>
      </c>
    </row>
    <row r="10" spans="1:8" x14ac:dyDescent="0.2">
      <c r="A10" s="21" t="s">
        <v>8371</v>
      </c>
      <c r="B10" s="20">
        <v>2</v>
      </c>
      <c r="C10" s="20">
        <v>115</v>
      </c>
      <c r="D10" s="20"/>
      <c r="E10" s="20">
        <v>103</v>
      </c>
      <c r="F10" s="20">
        <v>220</v>
      </c>
      <c r="H10" s="29">
        <f>GETPIVOTDATA("Parent category",$A$3,"Parent category","photography")/GETPIVOTDATA("Parent category",$A$3)</f>
        <v>5.3475935828877004E-2</v>
      </c>
    </row>
    <row r="11" spans="1:8" x14ac:dyDescent="0.2">
      <c r="A11" s="21" t="s">
        <v>8355</v>
      </c>
      <c r="B11" s="20">
        <v>29</v>
      </c>
      <c r="C11" s="20">
        <v>126</v>
      </c>
      <c r="D11" s="20"/>
      <c r="E11" s="20">
        <v>82</v>
      </c>
      <c r="F11" s="20">
        <v>237</v>
      </c>
      <c r="H11" s="29">
        <f>GETPIVOTDATA("Parent category",$A$3,"Parent category","publishing")/GETPIVOTDATA("Parent category",$A$3)</f>
        <v>5.7608167233835682E-2</v>
      </c>
    </row>
    <row r="12" spans="1:8" x14ac:dyDescent="0.2">
      <c r="A12" s="21" t="s">
        <v>8352</v>
      </c>
      <c r="B12" s="20">
        <v>176</v>
      </c>
      <c r="C12" s="20">
        <v>214</v>
      </c>
      <c r="D12" s="20"/>
      <c r="E12" s="20">
        <v>210</v>
      </c>
      <c r="F12" s="20">
        <v>600</v>
      </c>
      <c r="H12" s="29">
        <f>GETPIVOTDATA("Parent category",$A$3,"Parent category","technology")/GETPIVOTDATA("Parent category",$A$3)</f>
        <v>0.14584346135148274</v>
      </c>
    </row>
    <row r="13" spans="1:8" x14ac:dyDescent="0.2">
      <c r="A13" s="21" t="s">
        <v>8350</v>
      </c>
      <c r="B13" s="20">
        <v>38</v>
      </c>
      <c r="C13" s="20">
        <v>494</v>
      </c>
      <c r="D13" s="20">
        <v>23</v>
      </c>
      <c r="E13" s="20">
        <v>837</v>
      </c>
      <c r="F13" s="20">
        <v>1392</v>
      </c>
      <c r="H13" s="29">
        <f>GETPIVOTDATA("Parent category",$A$3,"Parent category","theater")/GETPIVOTDATA("Parent category",$A$3)</f>
        <v>0.33835683033543995</v>
      </c>
    </row>
    <row r="14" spans="1:8" x14ac:dyDescent="0.2">
      <c r="A14" s="21" t="s">
        <v>8394</v>
      </c>
      <c r="B14" s="20">
        <v>349</v>
      </c>
      <c r="C14" s="20">
        <v>1530</v>
      </c>
      <c r="D14" s="20">
        <v>50</v>
      </c>
      <c r="E14" s="20">
        <v>2185</v>
      </c>
      <c r="F14" s="20">
        <v>4114</v>
      </c>
    </row>
    <row r="16" spans="1:8" x14ac:dyDescent="0.2">
      <c r="B16" s="28"/>
      <c r="C16" s="28"/>
      <c r="D16" s="28"/>
      <c r="E16" s="28"/>
    </row>
    <row r="18" spans="5:5" x14ac:dyDescent="0.2">
      <c r="E18" s="27"/>
    </row>
    <row r="19" spans="5:5" x14ac:dyDescent="0.2">
      <c r="E19" s="27"/>
    </row>
    <row r="20" spans="5:5" x14ac:dyDescent="0.2">
      <c r="E20" s="27"/>
    </row>
    <row r="21" spans="5:5" x14ac:dyDescent="0.2">
      <c r="E21" s="27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4824D-4600-2344-81FD-608BBF730BCB}">
  <dimension ref="A2:F47"/>
  <sheetViews>
    <sheetView topLeftCell="A14" workbookViewId="0">
      <selection activeCell="C20" sqref="C20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0" bestFit="1" customWidth="1"/>
    <col min="8" max="8" width="28.1640625" bestFit="1" customWidth="1"/>
    <col min="9" max="9" width="39" bestFit="1" customWidth="1"/>
    <col min="10" max="10" width="44.6640625" bestFit="1" customWidth="1"/>
    <col min="11" max="11" width="42.6640625" bestFit="1" customWidth="1"/>
    <col min="12" max="12" width="50" bestFit="1" customWidth="1"/>
    <col min="13" max="13" width="31.83203125" bestFit="1" customWidth="1"/>
    <col min="14" max="14" width="36" bestFit="1" customWidth="1"/>
    <col min="15" max="15" width="43" bestFit="1" customWidth="1"/>
    <col min="16" max="16" width="24.6640625" bestFit="1" customWidth="1"/>
    <col min="17" max="17" width="33.5" bestFit="1" customWidth="1"/>
    <col min="18" max="18" width="33.1640625" bestFit="1" customWidth="1"/>
    <col min="19" max="19" width="18.6640625" bestFit="1" customWidth="1"/>
    <col min="20" max="20" width="34" bestFit="1" customWidth="1"/>
    <col min="21" max="21" width="44" bestFit="1" customWidth="1"/>
    <col min="22" max="22" width="45.5" bestFit="1" customWidth="1"/>
    <col min="23" max="23" width="46.5" bestFit="1" customWidth="1"/>
    <col min="24" max="24" width="11.33203125" bestFit="1" customWidth="1"/>
    <col min="25" max="25" width="42.1640625" bestFit="1" customWidth="1"/>
    <col min="26" max="26" width="16" bestFit="1" customWidth="1"/>
    <col min="27" max="27" width="49.1640625" bestFit="1" customWidth="1"/>
    <col min="28" max="28" width="31.83203125" bestFit="1" customWidth="1"/>
    <col min="29" max="29" width="32" bestFit="1" customWidth="1"/>
    <col min="30" max="30" width="34.5" bestFit="1" customWidth="1"/>
    <col min="31" max="31" width="13.83203125" bestFit="1" customWidth="1"/>
    <col min="32" max="32" width="20.83203125" bestFit="1" customWidth="1"/>
    <col min="33" max="33" width="24" bestFit="1" customWidth="1"/>
    <col min="34" max="34" width="37.33203125" bestFit="1" customWidth="1"/>
    <col min="35" max="35" width="45.33203125" bestFit="1" customWidth="1"/>
    <col min="36" max="36" width="24.1640625" bestFit="1" customWidth="1"/>
    <col min="37" max="37" width="22.33203125" bestFit="1" customWidth="1"/>
    <col min="38" max="38" width="46.6640625" bestFit="1" customWidth="1"/>
    <col min="39" max="39" width="17.5" bestFit="1" customWidth="1"/>
    <col min="40" max="40" width="47.6640625" bestFit="1" customWidth="1"/>
    <col min="41" max="41" width="50" bestFit="1" customWidth="1"/>
    <col min="42" max="42" width="20.33203125" bestFit="1" customWidth="1"/>
    <col min="43" max="43" width="39.6640625" bestFit="1" customWidth="1"/>
    <col min="44" max="44" width="37.33203125" bestFit="1" customWidth="1"/>
    <col min="45" max="45" width="12" bestFit="1" customWidth="1"/>
    <col min="46" max="46" width="28.1640625" bestFit="1" customWidth="1"/>
    <col min="47" max="47" width="49.33203125" bestFit="1" customWidth="1"/>
    <col min="48" max="48" width="26.33203125" bestFit="1" customWidth="1"/>
    <col min="49" max="49" width="47.83203125" bestFit="1" customWidth="1"/>
    <col min="50" max="50" width="28.83203125" bestFit="1" customWidth="1"/>
    <col min="51" max="51" width="45" bestFit="1" customWidth="1"/>
    <col min="52" max="52" width="44" bestFit="1" customWidth="1"/>
    <col min="53" max="53" width="17.6640625" bestFit="1" customWidth="1"/>
    <col min="54" max="54" width="45.83203125" bestFit="1" customWidth="1"/>
    <col min="55" max="55" width="47.5" bestFit="1" customWidth="1"/>
    <col min="56" max="56" width="49.6640625" bestFit="1" customWidth="1"/>
    <col min="57" max="57" width="32.5" bestFit="1" customWidth="1"/>
    <col min="58" max="58" width="48.1640625" bestFit="1" customWidth="1"/>
    <col min="59" max="59" width="33" bestFit="1" customWidth="1"/>
    <col min="60" max="60" width="23" bestFit="1" customWidth="1"/>
    <col min="61" max="61" width="33.33203125" bestFit="1" customWidth="1"/>
    <col min="62" max="62" width="20.1640625" bestFit="1" customWidth="1"/>
    <col min="63" max="63" width="34.5" bestFit="1" customWidth="1"/>
    <col min="64" max="64" width="43" bestFit="1" customWidth="1"/>
    <col min="65" max="65" width="31.1640625" bestFit="1" customWidth="1"/>
    <col min="66" max="66" width="16.6640625" bestFit="1" customWidth="1"/>
    <col min="67" max="67" width="35.33203125" bestFit="1" customWidth="1"/>
    <col min="68" max="68" width="36.6640625" bestFit="1" customWidth="1"/>
    <col min="69" max="69" width="45" bestFit="1" customWidth="1"/>
    <col min="70" max="70" width="30.5" bestFit="1" customWidth="1"/>
    <col min="71" max="71" width="13" bestFit="1" customWidth="1"/>
    <col min="72" max="72" width="7.5" bestFit="1" customWidth="1"/>
    <col min="73" max="73" width="44.1640625" bestFit="1" customWidth="1"/>
    <col min="74" max="74" width="40.1640625" bestFit="1" customWidth="1"/>
    <col min="75" max="75" width="38.6640625" bestFit="1" customWidth="1"/>
    <col min="76" max="76" width="46.6640625" bestFit="1" customWidth="1"/>
    <col min="77" max="77" width="48.5" bestFit="1" customWidth="1"/>
    <col min="78" max="78" width="21.5" bestFit="1" customWidth="1"/>
    <col min="79" max="79" width="35.33203125" bestFit="1" customWidth="1"/>
    <col min="80" max="80" width="35.83203125" bestFit="1" customWidth="1"/>
    <col min="81" max="81" width="33.1640625" bestFit="1" customWidth="1"/>
    <col min="82" max="82" width="32" bestFit="1" customWidth="1"/>
    <col min="83" max="83" width="46.1640625" bestFit="1" customWidth="1"/>
    <col min="84" max="84" width="48.1640625" bestFit="1" customWidth="1"/>
    <col min="85" max="85" width="36" bestFit="1" customWidth="1"/>
    <col min="86" max="86" width="45.33203125" bestFit="1" customWidth="1"/>
    <col min="87" max="87" width="45.1640625" bestFit="1" customWidth="1"/>
    <col min="88" max="88" width="17.33203125" bestFit="1" customWidth="1"/>
    <col min="89" max="89" width="49.1640625" bestFit="1" customWidth="1"/>
    <col min="90" max="90" width="43.5" bestFit="1" customWidth="1"/>
    <col min="91" max="91" width="20.83203125" bestFit="1" customWidth="1"/>
    <col min="92" max="92" width="39.83203125" bestFit="1" customWidth="1"/>
    <col min="93" max="93" width="64.6640625" bestFit="1" customWidth="1"/>
    <col min="94" max="94" width="39.5" bestFit="1" customWidth="1"/>
    <col min="95" max="95" width="40.1640625" bestFit="1" customWidth="1"/>
    <col min="96" max="96" width="25.5" bestFit="1" customWidth="1"/>
    <col min="97" max="97" width="50.1640625" bestFit="1" customWidth="1"/>
    <col min="98" max="98" width="34.1640625" bestFit="1" customWidth="1"/>
    <col min="99" max="99" width="32.6640625" bestFit="1" customWidth="1"/>
    <col min="100" max="100" width="21.6640625" bestFit="1" customWidth="1"/>
    <col min="101" max="101" width="43.6640625" bestFit="1" customWidth="1"/>
    <col min="102" max="102" width="27.1640625" bestFit="1" customWidth="1"/>
    <col min="103" max="103" width="43.5" bestFit="1" customWidth="1"/>
    <col min="104" max="104" width="32.83203125" bestFit="1" customWidth="1"/>
    <col min="105" max="105" width="33.1640625" bestFit="1" customWidth="1"/>
    <col min="106" max="106" width="35" bestFit="1" customWidth="1"/>
    <col min="107" max="107" width="45.83203125" bestFit="1" customWidth="1"/>
    <col min="108" max="108" width="37.83203125" bestFit="1" customWidth="1"/>
    <col min="109" max="109" width="75" bestFit="1" customWidth="1"/>
    <col min="110" max="110" width="36" bestFit="1" customWidth="1"/>
    <col min="111" max="111" width="46.83203125" bestFit="1" customWidth="1"/>
    <col min="112" max="112" width="30.33203125" bestFit="1" customWidth="1"/>
    <col min="113" max="113" width="45.5" bestFit="1" customWidth="1"/>
    <col min="114" max="114" width="36.33203125" bestFit="1" customWidth="1"/>
    <col min="115" max="115" width="23.33203125" bestFit="1" customWidth="1"/>
    <col min="116" max="116" width="14.33203125" bestFit="1" customWidth="1"/>
    <col min="117" max="117" width="29.1640625" bestFit="1" customWidth="1"/>
    <col min="118" max="118" width="28.5" bestFit="1" customWidth="1"/>
    <col min="119" max="119" width="51.6640625" bestFit="1" customWidth="1"/>
    <col min="120" max="120" width="44.6640625" bestFit="1" customWidth="1"/>
    <col min="121" max="121" width="48.5" bestFit="1" customWidth="1"/>
    <col min="122" max="122" width="43.5" bestFit="1" customWidth="1"/>
    <col min="123" max="123" width="46" bestFit="1" customWidth="1"/>
    <col min="124" max="124" width="39.33203125" bestFit="1" customWidth="1"/>
    <col min="125" max="125" width="46" bestFit="1" customWidth="1"/>
    <col min="126" max="126" width="12.1640625" bestFit="1" customWidth="1"/>
    <col min="127" max="127" width="18.33203125" bestFit="1" customWidth="1"/>
    <col min="128" max="128" width="21.5" bestFit="1" customWidth="1"/>
    <col min="129" max="129" width="39.83203125" bestFit="1" customWidth="1"/>
    <col min="130" max="130" width="15.1640625" bestFit="1" customWidth="1"/>
    <col min="131" max="131" width="39.1640625" bestFit="1" customWidth="1"/>
    <col min="132" max="132" width="50" bestFit="1" customWidth="1"/>
    <col min="133" max="133" width="29.1640625" bestFit="1" customWidth="1"/>
    <col min="134" max="134" width="27.1640625" bestFit="1" customWidth="1"/>
    <col min="135" max="135" width="15.83203125" bestFit="1" customWidth="1"/>
    <col min="136" max="136" width="43.33203125" bestFit="1" customWidth="1"/>
    <col min="137" max="137" width="44" bestFit="1" customWidth="1"/>
    <col min="138" max="138" width="7.5" bestFit="1" customWidth="1"/>
    <col min="139" max="139" width="7.83203125" bestFit="1" customWidth="1"/>
    <col min="140" max="140" width="24.83203125" bestFit="1" customWidth="1"/>
    <col min="141" max="141" width="41.1640625" bestFit="1" customWidth="1"/>
    <col min="142" max="142" width="38.5" bestFit="1" customWidth="1"/>
    <col min="143" max="143" width="31.5" bestFit="1" customWidth="1"/>
    <col min="144" max="144" width="27" bestFit="1" customWidth="1"/>
    <col min="145" max="145" width="44.83203125" bestFit="1" customWidth="1"/>
    <col min="146" max="146" width="22.33203125" bestFit="1" customWidth="1"/>
    <col min="147" max="147" width="40.1640625" bestFit="1" customWidth="1"/>
    <col min="148" max="148" width="13.5" bestFit="1" customWidth="1"/>
    <col min="149" max="149" width="50.6640625" bestFit="1" customWidth="1"/>
    <col min="150" max="150" width="5.33203125" bestFit="1" customWidth="1"/>
    <col min="151" max="151" width="27.1640625" bestFit="1" customWidth="1"/>
    <col min="152" max="152" width="7.1640625" bestFit="1" customWidth="1"/>
    <col min="153" max="153" width="41.6640625" bestFit="1" customWidth="1"/>
    <col min="154" max="154" width="11.5" bestFit="1" customWidth="1"/>
    <col min="155" max="155" width="13.6640625" bestFit="1" customWidth="1"/>
    <col min="156" max="156" width="40.33203125" bestFit="1" customWidth="1"/>
    <col min="157" max="157" width="18.83203125" bestFit="1" customWidth="1"/>
    <col min="158" max="158" width="46.33203125" bestFit="1" customWidth="1"/>
    <col min="159" max="159" width="29.83203125" bestFit="1" customWidth="1"/>
    <col min="160" max="160" width="58.6640625" bestFit="1" customWidth="1"/>
    <col min="161" max="161" width="42.83203125" bestFit="1" customWidth="1"/>
    <col min="162" max="162" width="51.83203125" bestFit="1" customWidth="1"/>
    <col min="163" max="163" width="20.83203125" bestFit="1" customWidth="1"/>
    <col min="164" max="164" width="34.6640625" bestFit="1" customWidth="1"/>
    <col min="165" max="165" width="25.33203125" bestFit="1" customWidth="1"/>
    <col min="166" max="166" width="37" bestFit="1" customWidth="1"/>
    <col min="167" max="167" width="28.5" bestFit="1" customWidth="1"/>
    <col min="168" max="168" width="50.6640625" bestFit="1" customWidth="1"/>
    <col min="169" max="169" width="32.6640625" bestFit="1" customWidth="1"/>
    <col min="170" max="170" width="24.1640625" bestFit="1" customWidth="1"/>
    <col min="171" max="171" width="36" bestFit="1" customWidth="1"/>
    <col min="172" max="172" width="28.6640625" bestFit="1" customWidth="1"/>
    <col min="173" max="173" width="38.1640625" bestFit="1" customWidth="1"/>
    <col min="174" max="174" width="34.1640625" bestFit="1" customWidth="1"/>
    <col min="175" max="175" width="15.33203125" bestFit="1" customWidth="1"/>
    <col min="176" max="176" width="20.33203125" bestFit="1" customWidth="1"/>
    <col min="177" max="177" width="14.6640625" bestFit="1" customWidth="1"/>
    <col min="178" max="178" width="38.33203125" bestFit="1" customWidth="1"/>
    <col min="179" max="179" width="36.1640625" bestFit="1" customWidth="1"/>
    <col min="180" max="180" width="15.33203125" bestFit="1" customWidth="1"/>
    <col min="181" max="181" width="39.6640625" bestFit="1" customWidth="1"/>
    <col min="182" max="182" width="41.33203125" bestFit="1" customWidth="1"/>
    <col min="183" max="183" width="41.6640625" bestFit="1" customWidth="1"/>
    <col min="184" max="184" width="41.1640625" bestFit="1" customWidth="1"/>
    <col min="185" max="185" width="35.1640625" bestFit="1" customWidth="1"/>
    <col min="186" max="186" width="33.83203125" bestFit="1" customWidth="1"/>
    <col min="187" max="187" width="8.6640625" bestFit="1" customWidth="1"/>
    <col min="188" max="188" width="44.6640625" bestFit="1" customWidth="1"/>
    <col min="189" max="189" width="20.1640625" bestFit="1" customWidth="1"/>
    <col min="190" max="190" width="20.33203125" bestFit="1" customWidth="1"/>
    <col min="191" max="191" width="15.6640625" bestFit="1" customWidth="1"/>
    <col min="192" max="192" width="22.1640625" bestFit="1" customWidth="1"/>
    <col min="193" max="193" width="9.5" bestFit="1" customWidth="1"/>
    <col min="194" max="194" width="5.5" bestFit="1" customWidth="1"/>
    <col min="195" max="195" width="22" bestFit="1" customWidth="1"/>
    <col min="196" max="196" width="21.6640625" bestFit="1" customWidth="1"/>
    <col min="197" max="197" width="10.5" bestFit="1" customWidth="1"/>
    <col min="198" max="198" width="35.6640625" bestFit="1" customWidth="1"/>
    <col min="199" max="199" width="9.1640625" bestFit="1" customWidth="1"/>
    <col min="200" max="200" width="39.5" bestFit="1" customWidth="1"/>
    <col min="201" max="201" width="46" bestFit="1" customWidth="1"/>
    <col min="202" max="202" width="17.33203125" bestFit="1" customWidth="1"/>
    <col min="203" max="203" width="50.83203125" bestFit="1" customWidth="1"/>
    <col min="204" max="204" width="33.1640625" bestFit="1" customWidth="1"/>
    <col min="205" max="205" width="50" bestFit="1" customWidth="1"/>
    <col min="206" max="206" width="28.6640625" bestFit="1" customWidth="1"/>
    <col min="207" max="207" width="34" bestFit="1" customWidth="1"/>
    <col min="208" max="208" width="39.5" bestFit="1" customWidth="1"/>
    <col min="209" max="209" width="18.1640625" bestFit="1" customWidth="1"/>
    <col min="210" max="210" width="31.1640625" bestFit="1" customWidth="1"/>
    <col min="211" max="211" width="50.6640625" bestFit="1" customWidth="1"/>
    <col min="212" max="212" width="13.1640625" bestFit="1" customWidth="1"/>
    <col min="213" max="213" width="32.5" bestFit="1" customWidth="1"/>
    <col min="214" max="214" width="34.1640625" bestFit="1" customWidth="1"/>
    <col min="215" max="215" width="31.1640625" bestFit="1" customWidth="1"/>
    <col min="216" max="216" width="11.33203125" bestFit="1" customWidth="1"/>
    <col min="217" max="217" width="47.33203125" bestFit="1" customWidth="1"/>
    <col min="218" max="218" width="46" bestFit="1" customWidth="1"/>
    <col min="219" max="219" width="48.6640625" bestFit="1" customWidth="1"/>
    <col min="220" max="220" width="28.1640625" bestFit="1" customWidth="1"/>
    <col min="221" max="221" width="43.5" bestFit="1" customWidth="1"/>
    <col min="222" max="222" width="22.5" bestFit="1" customWidth="1"/>
    <col min="223" max="223" width="25.1640625" bestFit="1" customWidth="1"/>
    <col min="224" max="224" width="26.1640625" bestFit="1" customWidth="1"/>
    <col min="225" max="225" width="20.6640625" bestFit="1" customWidth="1"/>
    <col min="226" max="226" width="37.33203125" bestFit="1" customWidth="1"/>
    <col min="227" max="227" width="34.6640625" bestFit="1" customWidth="1"/>
    <col min="228" max="228" width="18" bestFit="1" customWidth="1"/>
    <col min="229" max="229" width="13.6640625" bestFit="1" customWidth="1"/>
    <col min="230" max="230" width="43.83203125" bestFit="1" customWidth="1"/>
    <col min="231" max="231" width="24" bestFit="1" customWidth="1"/>
    <col min="232" max="232" width="44" bestFit="1" customWidth="1"/>
    <col min="233" max="233" width="26.83203125" bestFit="1" customWidth="1"/>
    <col min="234" max="234" width="41.83203125" bestFit="1" customWidth="1"/>
    <col min="235" max="235" width="24.83203125" bestFit="1" customWidth="1"/>
    <col min="236" max="236" width="44.5" bestFit="1" customWidth="1"/>
    <col min="237" max="237" width="37" bestFit="1" customWidth="1"/>
    <col min="238" max="238" width="28" bestFit="1" customWidth="1"/>
    <col min="239" max="239" width="39" bestFit="1" customWidth="1"/>
    <col min="240" max="240" width="31" bestFit="1" customWidth="1"/>
    <col min="241" max="241" width="34.5" bestFit="1" customWidth="1"/>
    <col min="242" max="242" width="23.6640625" bestFit="1" customWidth="1"/>
    <col min="243" max="243" width="21.5" bestFit="1" customWidth="1"/>
    <col min="244" max="244" width="24.83203125" bestFit="1" customWidth="1"/>
    <col min="245" max="245" width="38" bestFit="1" customWidth="1"/>
    <col min="246" max="246" width="48.1640625" bestFit="1" customWidth="1"/>
    <col min="247" max="247" width="47.5" bestFit="1" customWidth="1"/>
    <col min="248" max="248" width="22.83203125" bestFit="1" customWidth="1"/>
    <col min="249" max="249" width="26.33203125" bestFit="1" customWidth="1"/>
    <col min="250" max="250" width="45.6640625" bestFit="1" customWidth="1"/>
    <col min="251" max="251" width="44.5" bestFit="1" customWidth="1"/>
    <col min="252" max="252" width="45" bestFit="1" customWidth="1"/>
    <col min="253" max="253" width="13.33203125" bestFit="1" customWidth="1"/>
    <col min="254" max="254" width="15.5" bestFit="1" customWidth="1"/>
    <col min="255" max="255" width="11.5" bestFit="1" customWidth="1"/>
    <col min="256" max="256" width="29.6640625" bestFit="1" customWidth="1"/>
    <col min="257" max="257" width="34.6640625" bestFit="1" customWidth="1"/>
    <col min="258" max="258" width="23.6640625" bestFit="1" customWidth="1"/>
    <col min="259" max="259" width="33.1640625" bestFit="1" customWidth="1"/>
    <col min="260" max="260" width="24" bestFit="1" customWidth="1"/>
    <col min="261" max="261" width="15" bestFit="1" customWidth="1"/>
    <col min="262" max="262" width="38.5" bestFit="1" customWidth="1"/>
    <col min="263" max="263" width="41.1640625" bestFit="1" customWidth="1"/>
    <col min="264" max="264" width="30.5" bestFit="1" customWidth="1"/>
    <col min="265" max="265" width="23" bestFit="1" customWidth="1"/>
    <col min="266" max="266" width="41.1640625" bestFit="1" customWidth="1"/>
    <col min="267" max="267" width="14.6640625" bestFit="1" customWidth="1"/>
    <col min="268" max="268" width="15.33203125" bestFit="1" customWidth="1"/>
    <col min="269" max="269" width="22.33203125" bestFit="1" customWidth="1"/>
    <col min="270" max="270" width="40.1640625" bestFit="1" customWidth="1"/>
    <col min="271" max="271" width="32" bestFit="1" customWidth="1"/>
    <col min="272" max="272" width="20" bestFit="1" customWidth="1"/>
    <col min="273" max="273" width="16.83203125" bestFit="1" customWidth="1"/>
    <col min="274" max="274" width="47.5" bestFit="1" customWidth="1"/>
    <col min="275" max="275" width="41.83203125" bestFit="1" customWidth="1"/>
    <col min="276" max="276" width="46.83203125" bestFit="1" customWidth="1"/>
    <col min="277" max="277" width="53.5" bestFit="1" customWidth="1"/>
    <col min="278" max="278" width="48" bestFit="1" customWidth="1"/>
    <col min="279" max="279" width="22.6640625" bestFit="1" customWidth="1"/>
    <col min="280" max="280" width="50.1640625" bestFit="1" customWidth="1"/>
    <col min="281" max="281" width="11.5" bestFit="1" customWidth="1"/>
    <col min="282" max="282" width="28.5" bestFit="1" customWidth="1"/>
    <col min="283" max="283" width="47.5" bestFit="1" customWidth="1"/>
    <col min="284" max="284" width="7.1640625" bestFit="1" customWidth="1"/>
    <col min="285" max="285" width="40.1640625" bestFit="1" customWidth="1"/>
    <col min="286" max="286" width="30" bestFit="1" customWidth="1"/>
    <col min="287" max="287" width="13.6640625" bestFit="1" customWidth="1"/>
    <col min="288" max="288" width="46.33203125" bestFit="1" customWidth="1"/>
    <col min="289" max="289" width="32.83203125" bestFit="1" customWidth="1"/>
    <col min="290" max="290" width="45.83203125" bestFit="1" customWidth="1"/>
    <col min="291" max="291" width="18" bestFit="1" customWidth="1"/>
    <col min="292" max="292" width="31.83203125" bestFit="1" customWidth="1"/>
    <col min="293" max="293" width="37.83203125" bestFit="1" customWidth="1"/>
    <col min="294" max="294" width="26.1640625" bestFit="1" customWidth="1"/>
    <col min="295" max="295" width="37.83203125" bestFit="1" customWidth="1"/>
    <col min="296" max="296" width="21" bestFit="1" customWidth="1"/>
    <col min="297" max="297" width="32.5" bestFit="1" customWidth="1"/>
    <col min="298" max="298" width="25.6640625" bestFit="1" customWidth="1"/>
    <col min="299" max="299" width="35.6640625" bestFit="1" customWidth="1"/>
    <col min="300" max="300" width="24.83203125" bestFit="1" customWidth="1"/>
    <col min="301" max="301" width="37.33203125" bestFit="1" customWidth="1"/>
    <col min="302" max="302" width="54.1640625" bestFit="1" customWidth="1"/>
    <col min="303" max="303" width="36.6640625" bestFit="1" customWidth="1"/>
    <col min="304" max="304" width="12.1640625" bestFit="1" customWidth="1"/>
    <col min="305" max="305" width="43.6640625" bestFit="1" customWidth="1"/>
    <col min="306" max="306" width="44" bestFit="1" customWidth="1"/>
    <col min="307" max="307" width="18.83203125" bestFit="1" customWidth="1"/>
    <col min="308" max="308" width="42.5" bestFit="1" customWidth="1"/>
    <col min="309" max="309" width="47" bestFit="1" customWidth="1"/>
    <col min="310" max="310" width="36.5" bestFit="1" customWidth="1"/>
    <col min="311" max="311" width="27.5" bestFit="1" customWidth="1"/>
    <col min="312" max="312" width="28.33203125" bestFit="1" customWidth="1"/>
    <col min="313" max="313" width="34.6640625" bestFit="1" customWidth="1"/>
    <col min="314" max="314" width="12.1640625" bestFit="1" customWidth="1"/>
    <col min="315" max="315" width="11.5" bestFit="1" customWidth="1"/>
    <col min="316" max="316" width="42.5" bestFit="1" customWidth="1"/>
    <col min="317" max="317" width="30.5" bestFit="1" customWidth="1"/>
    <col min="318" max="318" width="40.6640625" bestFit="1" customWidth="1"/>
    <col min="319" max="319" width="27.6640625" bestFit="1" customWidth="1"/>
    <col min="320" max="320" width="33" bestFit="1" customWidth="1"/>
    <col min="321" max="321" width="42.83203125" bestFit="1" customWidth="1"/>
    <col min="322" max="322" width="32.33203125" bestFit="1" customWidth="1"/>
    <col min="323" max="323" width="13.83203125" bestFit="1" customWidth="1"/>
    <col min="324" max="324" width="32.1640625" bestFit="1" customWidth="1"/>
    <col min="325" max="325" width="50" bestFit="1" customWidth="1"/>
    <col min="326" max="326" width="16.5" bestFit="1" customWidth="1"/>
    <col min="327" max="327" width="26.83203125" bestFit="1" customWidth="1"/>
    <col min="328" max="328" width="8" bestFit="1" customWidth="1"/>
    <col min="329" max="329" width="44.6640625" bestFit="1" customWidth="1"/>
    <col min="330" max="330" width="37.33203125" bestFit="1" customWidth="1"/>
    <col min="331" max="331" width="7.33203125" bestFit="1" customWidth="1"/>
    <col min="332" max="332" width="21.6640625" bestFit="1" customWidth="1"/>
    <col min="333" max="333" width="12.5" bestFit="1" customWidth="1"/>
    <col min="334" max="334" width="40.1640625" bestFit="1" customWidth="1"/>
    <col min="335" max="335" width="49" bestFit="1" customWidth="1"/>
    <col min="336" max="336" width="35.33203125" bestFit="1" customWidth="1"/>
    <col min="337" max="337" width="17.83203125" bestFit="1" customWidth="1"/>
    <col min="338" max="338" width="46" bestFit="1" customWidth="1"/>
    <col min="339" max="339" width="37.6640625" bestFit="1" customWidth="1"/>
    <col min="340" max="340" width="48" bestFit="1" customWidth="1"/>
    <col min="341" max="341" width="49.6640625" bestFit="1" customWidth="1"/>
    <col min="342" max="342" width="17.83203125" bestFit="1" customWidth="1"/>
    <col min="343" max="343" width="22.5" bestFit="1" customWidth="1"/>
    <col min="344" max="344" width="42.1640625" bestFit="1" customWidth="1"/>
    <col min="345" max="345" width="44.5" bestFit="1" customWidth="1"/>
    <col min="346" max="346" width="26.1640625" bestFit="1" customWidth="1"/>
    <col min="347" max="347" width="14" bestFit="1" customWidth="1"/>
    <col min="348" max="348" width="12.33203125" bestFit="1" customWidth="1"/>
    <col min="349" max="349" width="29.33203125" bestFit="1" customWidth="1"/>
    <col min="350" max="350" width="46.33203125" bestFit="1" customWidth="1"/>
    <col min="351" max="351" width="40.6640625" bestFit="1" customWidth="1"/>
    <col min="352" max="352" width="5.33203125" bestFit="1" customWidth="1"/>
    <col min="353" max="353" width="18.1640625" bestFit="1" customWidth="1"/>
    <col min="354" max="354" width="10.5" bestFit="1" customWidth="1"/>
    <col min="355" max="355" width="48.6640625" bestFit="1" customWidth="1"/>
    <col min="356" max="356" width="27.5" bestFit="1" customWidth="1"/>
    <col min="357" max="357" width="50.83203125" bestFit="1" customWidth="1"/>
    <col min="358" max="358" width="43.83203125" bestFit="1" customWidth="1"/>
    <col min="359" max="359" width="42.5" bestFit="1" customWidth="1"/>
    <col min="360" max="360" width="45" bestFit="1" customWidth="1"/>
    <col min="361" max="361" width="34.33203125" bestFit="1" customWidth="1"/>
    <col min="362" max="362" width="44.5" bestFit="1" customWidth="1"/>
    <col min="363" max="363" width="34.33203125" bestFit="1" customWidth="1"/>
    <col min="364" max="364" width="48.6640625" bestFit="1" customWidth="1"/>
    <col min="365" max="365" width="22.6640625" bestFit="1" customWidth="1"/>
    <col min="366" max="366" width="13.1640625" bestFit="1" customWidth="1"/>
    <col min="367" max="367" width="41.83203125" bestFit="1" customWidth="1"/>
    <col min="368" max="368" width="33.1640625" bestFit="1" customWidth="1"/>
    <col min="369" max="369" width="46" bestFit="1" customWidth="1"/>
    <col min="370" max="370" width="41.6640625" bestFit="1" customWidth="1"/>
    <col min="371" max="371" width="38.6640625" bestFit="1" customWidth="1"/>
    <col min="372" max="372" width="45.33203125" bestFit="1" customWidth="1"/>
    <col min="373" max="373" width="47" bestFit="1" customWidth="1"/>
    <col min="374" max="374" width="25.33203125" bestFit="1" customWidth="1"/>
    <col min="375" max="375" width="16.33203125" bestFit="1" customWidth="1"/>
    <col min="376" max="376" width="19.83203125" bestFit="1" customWidth="1"/>
    <col min="377" max="377" width="25" bestFit="1" customWidth="1"/>
    <col min="378" max="378" width="18.1640625" bestFit="1" customWidth="1"/>
    <col min="379" max="379" width="34.1640625" bestFit="1" customWidth="1"/>
    <col min="380" max="380" width="15.5" bestFit="1" customWidth="1"/>
    <col min="381" max="381" width="17.33203125" bestFit="1" customWidth="1"/>
    <col min="382" max="382" width="34" bestFit="1" customWidth="1"/>
    <col min="383" max="383" width="32" bestFit="1" customWidth="1"/>
    <col min="384" max="384" width="40.33203125" bestFit="1" customWidth="1"/>
    <col min="385" max="385" width="46.33203125" bestFit="1" customWidth="1"/>
    <col min="386" max="386" width="19.5" bestFit="1" customWidth="1"/>
    <col min="387" max="387" width="30.83203125" bestFit="1" customWidth="1"/>
    <col min="388" max="388" width="33.33203125" bestFit="1" customWidth="1"/>
    <col min="389" max="389" width="17.83203125" bestFit="1" customWidth="1"/>
    <col min="390" max="390" width="25" bestFit="1" customWidth="1"/>
    <col min="391" max="391" width="38" bestFit="1" customWidth="1"/>
    <col min="392" max="392" width="28.83203125" bestFit="1" customWidth="1"/>
    <col min="393" max="393" width="48" bestFit="1" customWidth="1"/>
    <col min="394" max="394" width="23.33203125" bestFit="1" customWidth="1"/>
    <col min="395" max="395" width="32.33203125" bestFit="1" customWidth="1"/>
    <col min="396" max="396" width="16.33203125" bestFit="1" customWidth="1"/>
    <col min="397" max="397" width="35" bestFit="1" customWidth="1"/>
    <col min="398" max="398" width="7" bestFit="1" customWidth="1"/>
    <col min="399" max="399" width="15" bestFit="1" customWidth="1"/>
    <col min="400" max="400" width="49.1640625" bestFit="1" customWidth="1"/>
    <col min="401" max="401" width="20.6640625" bestFit="1" customWidth="1"/>
    <col min="402" max="402" width="39.6640625" bestFit="1" customWidth="1"/>
    <col min="403" max="403" width="33.6640625" bestFit="1" customWidth="1"/>
    <col min="404" max="404" width="40.1640625" bestFit="1" customWidth="1"/>
    <col min="405" max="405" width="11.1640625" bestFit="1" customWidth="1"/>
    <col min="406" max="406" width="32.1640625" bestFit="1" customWidth="1"/>
    <col min="407" max="407" width="30.83203125" bestFit="1" customWidth="1"/>
    <col min="408" max="408" width="29.5" bestFit="1" customWidth="1"/>
    <col min="409" max="409" width="30.1640625" bestFit="1" customWidth="1"/>
    <col min="410" max="410" width="17.33203125" bestFit="1" customWidth="1"/>
    <col min="411" max="411" width="29.33203125" bestFit="1" customWidth="1"/>
    <col min="412" max="412" width="22.83203125" bestFit="1" customWidth="1"/>
    <col min="413" max="413" width="27" bestFit="1" customWidth="1"/>
    <col min="414" max="414" width="16.5" bestFit="1" customWidth="1"/>
    <col min="415" max="415" width="25.33203125" bestFit="1" customWidth="1"/>
    <col min="416" max="416" width="44.1640625" bestFit="1" customWidth="1"/>
    <col min="417" max="417" width="21" bestFit="1" customWidth="1"/>
    <col min="418" max="418" width="16.6640625" bestFit="1" customWidth="1"/>
    <col min="419" max="419" width="24.6640625" bestFit="1" customWidth="1"/>
    <col min="420" max="420" width="10" bestFit="1" customWidth="1"/>
    <col min="421" max="421" width="39.6640625" bestFit="1" customWidth="1"/>
    <col min="422" max="422" width="35.5" bestFit="1" customWidth="1"/>
    <col min="423" max="423" width="13.83203125" bestFit="1" customWidth="1"/>
    <col min="424" max="424" width="20.5" bestFit="1" customWidth="1"/>
    <col min="425" max="425" width="28.83203125" bestFit="1" customWidth="1"/>
    <col min="426" max="426" width="28.6640625" bestFit="1" customWidth="1"/>
    <col min="427" max="427" width="24.6640625" bestFit="1" customWidth="1"/>
    <col min="428" max="428" width="28" bestFit="1" customWidth="1"/>
    <col min="429" max="429" width="25.6640625" bestFit="1" customWidth="1"/>
    <col min="430" max="430" width="17.33203125" bestFit="1" customWidth="1"/>
    <col min="431" max="431" width="31.83203125" bestFit="1" customWidth="1"/>
    <col min="432" max="432" width="33.6640625" bestFit="1" customWidth="1"/>
    <col min="433" max="433" width="16.5" bestFit="1" customWidth="1"/>
    <col min="434" max="434" width="10.6640625" bestFit="1" customWidth="1"/>
    <col min="435" max="435" width="12.5" bestFit="1" customWidth="1"/>
    <col min="436" max="436" width="43" bestFit="1" customWidth="1"/>
    <col min="437" max="437" width="27.5" bestFit="1" customWidth="1"/>
    <col min="438" max="438" width="45.33203125" bestFit="1" customWidth="1"/>
    <col min="439" max="439" width="36" bestFit="1" customWidth="1"/>
    <col min="440" max="440" width="32.83203125" bestFit="1" customWidth="1"/>
    <col min="441" max="441" width="24" bestFit="1" customWidth="1"/>
    <col min="442" max="442" width="40.83203125" bestFit="1" customWidth="1"/>
    <col min="443" max="443" width="34.5" bestFit="1" customWidth="1"/>
    <col min="444" max="444" width="43.33203125" bestFit="1" customWidth="1"/>
    <col min="445" max="445" width="43.83203125" bestFit="1" customWidth="1"/>
    <col min="446" max="446" width="15.33203125" bestFit="1" customWidth="1"/>
    <col min="447" max="447" width="10.83203125" bestFit="1" customWidth="1"/>
    <col min="448" max="448" width="44.5" bestFit="1" customWidth="1"/>
    <col min="449" max="449" width="38.6640625" bestFit="1" customWidth="1"/>
    <col min="450" max="450" width="28.1640625" bestFit="1" customWidth="1"/>
    <col min="451" max="451" width="43.5" bestFit="1" customWidth="1"/>
    <col min="452" max="452" width="46.1640625" bestFit="1" customWidth="1"/>
    <col min="453" max="453" width="9.1640625" bestFit="1" customWidth="1"/>
    <col min="454" max="454" width="43.1640625" bestFit="1" customWidth="1"/>
    <col min="455" max="455" width="45.83203125" bestFit="1" customWidth="1"/>
    <col min="456" max="456" width="26.6640625" bestFit="1" customWidth="1"/>
    <col min="457" max="457" width="11" bestFit="1" customWidth="1"/>
    <col min="458" max="458" width="28" bestFit="1" customWidth="1"/>
    <col min="459" max="459" width="19.83203125" bestFit="1" customWidth="1"/>
    <col min="460" max="460" width="19" bestFit="1" customWidth="1"/>
    <col min="461" max="461" width="21.83203125" bestFit="1" customWidth="1"/>
    <col min="462" max="462" width="40.83203125" bestFit="1" customWidth="1"/>
    <col min="463" max="463" width="23.83203125" bestFit="1" customWidth="1"/>
    <col min="464" max="464" width="46" bestFit="1" customWidth="1"/>
    <col min="465" max="465" width="14.33203125" bestFit="1" customWidth="1"/>
    <col min="466" max="466" width="17.5" bestFit="1" customWidth="1"/>
    <col min="467" max="467" width="48" bestFit="1" customWidth="1"/>
    <col min="468" max="468" width="18.33203125" bestFit="1" customWidth="1"/>
    <col min="469" max="469" width="29.6640625" bestFit="1" customWidth="1"/>
    <col min="470" max="470" width="8.1640625" bestFit="1" customWidth="1"/>
    <col min="471" max="471" width="20.83203125" bestFit="1" customWidth="1"/>
    <col min="472" max="472" width="32.83203125" bestFit="1" customWidth="1"/>
    <col min="473" max="473" width="38.6640625" bestFit="1" customWidth="1"/>
    <col min="474" max="474" width="38.5" bestFit="1" customWidth="1"/>
    <col min="475" max="475" width="43.1640625" bestFit="1" customWidth="1"/>
    <col min="476" max="476" width="36.6640625" bestFit="1" customWidth="1"/>
    <col min="477" max="477" width="52.83203125" bestFit="1" customWidth="1"/>
    <col min="478" max="478" width="14.1640625" bestFit="1" customWidth="1"/>
    <col min="479" max="479" width="13" bestFit="1" customWidth="1"/>
    <col min="480" max="480" width="14.83203125" bestFit="1" customWidth="1"/>
    <col min="481" max="481" width="30.33203125" bestFit="1" customWidth="1"/>
    <col min="482" max="482" width="15" bestFit="1" customWidth="1"/>
    <col min="483" max="483" width="27.6640625" bestFit="1" customWidth="1"/>
    <col min="484" max="484" width="43.83203125" bestFit="1" customWidth="1"/>
    <col min="485" max="485" width="12.1640625" bestFit="1" customWidth="1"/>
    <col min="486" max="486" width="16.33203125" bestFit="1" customWidth="1"/>
    <col min="487" max="487" width="22" bestFit="1" customWidth="1"/>
    <col min="488" max="488" width="36.1640625" bestFit="1" customWidth="1"/>
    <col min="489" max="489" width="22.33203125" bestFit="1" customWidth="1"/>
    <col min="490" max="490" width="19.83203125" bestFit="1" customWidth="1"/>
    <col min="491" max="491" width="32.83203125" bestFit="1" customWidth="1"/>
    <col min="492" max="492" width="36.1640625" bestFit="1" customWidth="1"/>
    <col min="493" max="493" width="45.33203125" bestFit="1" customWidth="1"/>
    <col min="494" max="494" width="13.1640625" bestFit="1" customWidth="1"/>
    <col min="495" max="495" width="15.33203125" bestFit="1" customWidth="1"/>
    <col min="496" max="496" width="35.1640625" bestFit="1" customWidth="1"/>
    <col min="497" max="497" width="34.5" bestFit="1" customWidth="1"/>
    <col min="498" max="498" width="14.83203125" bestFit="1" customWidth="1"/>
    <col min="499" max="499" width="16.5" bestFit="1" customWidth="1"/>
    <col min="500" max="500" width="43.5" bestFit="1" customWidth="1"/>
    <col min="501" max="501" width="18.83203125" bestFit="1" customWidth="1"/>
    <col min="502" max="502" width="48" bestFit="1" customWidth="1"/>
    <col min="503" max="503" width="19.6640625" bestFit="1" customWidth="1"/>
    <col min="504" max="504" width="24.6640625" bestFit="1" customWidth="1"/>
    <col min="505" max="505" width="10.6640625" bestFit="1" customWidth="1"/>
    <col min="506" max="506" width="33.33203125" bestFit="1" customWidth="1"/>
    <col min="507" max="507" width="34.1640625" bestFit="1" customWidth="1"/>
    <col min="508" max="508" width="25.33203125" bestFit="1" customWidth="1"/>
    <col min="509" max="509" width="43.5" bestFit="1" customWidth="1"/>
    <col min="510" max="510" width="22.33203125" bestFit="1" customWidth="1"/>
    <col min="511" max="511" width="22.83203125" bestFit="1" customWidth="1"/>
    <col min="512" max="512" width="46.5" bestFit="1" customWidth="1"/>
    <col min="513" max="513" width="17.33203125" bestFit="1" customWidth="1"/>
    <col min="514" max="514" width="13.1640625" bestFit="1" customWidth="1"/>
    <col min="515" max="515" width="36.1640625" bestFit="1" customWidth="1"/>
    <col min="516" max="516" width="44" bestFit="1" customWidth="1"/>
    <col min="517" max="517" width="13.5" bestFit="1" customWidth="1"/>
    <col min="518" max="518" width="49.33203125" bestFit="1" customWidth="1"/>
    <col min="519" max="519" width="17" bestFit="1" customWidth="1"/>
    <col min="520" max="520" width="24.1640625" bestFit="1" customWidth="1"/>
    <col min="521" max="521" width="57.33203125" bestFit="1" customWidth="1"/>
    <col min="522" max="522" width="21.1640625" bestFit="1" customWidth="1"/>
    <col min="523" max="523" width="31.33203125" bestFit="1" customWidth="1"/>
    <col min="524" max="524" width="33" bestFit="1" customWidth="1"/>
    <col min="525" max="525" width="13.83203125" bestFit="1" customWidth="1"/>
    <col min="526" max="526" width="19.5" bestFit="1" customWidth="1"/>
    <col min="527" max="527" width="46.83203125" bestFit="1" customWidth="1"/>
    <col min="528" max="528" width="38.5" bestFit="1" customWidth="1"/>
    <col min="529" max="529" width="46.5" bestFit="1" customWidth="1"/>
    <col min="530" max="530" width="10.83203125" bestFit="1" customWidth="1"/>
    <col min="531" max="531" width="11.5" bestFit="1" customWidth="1"/>
    <col min="532" max="532" width="21.83203125" bestFit="1" customWidth="1"/>
    <col min="533" max="533" width="14.83203125" bestFit="1" customWidth="1"/>
    <col min="534" max="534" width="20.1640625" bestFit="1" customWidth="1"/>
    <col min="535" max="535" width="28.6640625" bestFit="1" customWidth="1"/>
    <col min="536" max="536" width="40" bestFit="1" customWidth="1"/>
    <col min="537" max="537" width="25" bestFit="1" customWidth="1"/>
    <col min="538" max="538" width="19.6640625" bestFit="1" customWidth="1"/>
    <col min="539" max="539" width="36.5" bestFit="1" customWidth="1"/>
    <col min="540" max="540" width="35.33203125" bestFit="1" customWidth="1"/>
    <col min="541" max="541" width="42.6640625" bestFit="1" customWidth="1"/>
    <col min="542" max="542" width="7.83203125" bestFit="1" customWidth="1"/>
    <col min="543" max="543" width="11.83203125" bestFit="1" customWidth="1"/>
    <col min="544" max="544" width="42.1640625" bestFit="1" customWidth="1"/>
    <col min="545" max="545" width="51" bestFit="1" customWidth="1"/>
    <col min="546" max="546" width="19.83203125" bestFit="1" customWidth="1"/>
    <col min="547" max="547" width="46.5" bestFit="1" customWidth="1"/>
    <col min="548" max="548" width="16.33203125" bestFit="1" customWidth="1"/>
    <col min="549" max="549" width="41.33203125" bestFit="1" customWidth="1"/>
    <col min="550" max="550" width="12.83203125" bestFit="1" customWidth="1"/>
    <col min="551" max="551" width="13.6640625" bestFit="1" customWidth="1"/>
    <col min="552" max="552" width="35.83203125" bestFit="1" customWidth="1"/>
    <col min="553" max="553" width="41.5" bestFit="1" customWidth="1"/>
    <col min="554" max="554" width="47" bestFit="1" customWidth="1"/>
    <col min="555" max="555" width="15.83203125" bestFit="1" customWidth="1"/>
    <col min="556" max="556" width="44.1640625" bestFit="1" customWidth="1"/>
    <col min="557" max="557" width="23.5" bestFit="1" customWidth="1"/>
    <col min="558" max="558" width="18.1640625" bestFit="1" customWidth="1"/>
    <col min="559" max="559" width="48.33203125" bestFit="1" customWidth="1"/>
    <col min="560" max="560" width="40" bestFit="1" customWidth="1"/>
    <col min="561" max="561" width="29.6640625" bestFit="1" customWidth="1"/>
    <col min="562" max="562" width="32" bestFit="1" customWidth="1"/>
    <col min="563" max="563" width="31.33203125" bestFit="1" customWidth="1"/>
    <col min="564" max="564" width="42.33203125" bestFit="1" customWidth="1"/>
    <col min="565" max="565" width="44.33203125" bestFit="1" customWidth="1"/>
    <col min="566" max="566" width="30.83203125" bestFit="1" customWidth="1"/>
    <col min="567" max="567" width="5.1640625" bestFit="1" customWidth="1"/>
    <col min="568" max="568" width="12.5" bestFit="1" customWidth="1"/>
    <col min="569" max="569" width="30.83203125" bestFit="1" customWidth="1"/>
    <col min="570" max="570" width="40.5" bestFit="1" customWidth="1"/>
    <col min="571" max="571" width="24.5" bestFit="1" customWidth="1"/>
    <col min="572" max="572" width="38" bestFit="1" customWidth="1"/>
    <col min="573" max="573" width="33.5" bestFit="1" customWidth="1"/>
    <col min="574" max="574" width="16.33203125" bestFit="1" customWidth="1"/>
    <col min="575" max="575" width="15.6640625" bestFit="1" customWidth="1"/>
    <col min="576" max="576" width="16.6640625" bestFit="1" customWidth="1"/>
    <col min="577" max="577" width="28.33203125" bestFit="1" customWidth="1"/>
    <col min="578" max="578" width="51.33203125" bestFit="1" customWidth="1"/>
    <col min="579" max="579" width="46.6640625" bestFit="1" customWidth="1"/>
    <col min="580" max="580" width="20.6640625" bestFit="1" customWidth="1"/>
    <col min="581" max="581" width="5.83203125" bestFit="1" customWidth="1"/>
    <col min="582" max="582" width="46.33203125" bestFit="1" customWidth="1"/>
    <col min="583" max="583" width="49.6640625" bestFit="1" customWidth="1"/>
    <col min="584" max="584" width="26.83203125" bestFit="1" customWidth="1"/>
    <col min="585" max="585" width="27.33203125" bestFit="1" customWidth="1"/>
    <col min="586" max="586" width="35.83203125" bestFit="1" customWidth="1"/>
    <col min="587" max="587" width="10.5" bestFit="1" customWidth="1"/>
    <col min="588" max="588" width="23.5" bestFit="1" customWidth="1"/>
    <col min="589" max="589" width="38.33203125" bestFit="1" customWidth="1"/>
    <col min="590" max="590" width="30.33203125" bestFit="1" customWidth="1"/>
    <col min="591" max="591" width="15.33203125" bestFit="1" customWidth="1"/>
    <col min="592" max="592" width="19.83203125" bestFit="1" customWidth="1"/>
    <col min="593" max="593" width="52" bestFit="1" customWidth="1"/>
    <col min="594" max="594" width="48.6640625" bestFit="1" customWidth="1"/>
    <col min="595" max="595" width="24.6640625" bestFit="1" customWidth="1"/>
    <col min="596" max="596" width="28.6640625" bestFit="1" customWidth="1"/>
    <col min="597" max="597" width="17.83203125" bestFit="1" customWidth="1"/>
    <col min="598" max="598" width="17.6640625" bestFit="1" customWidth="1"/>
    <col min="599" max="599" width="51.83203125" bestFit="1" customWidth="1"/>
    <col min="600" max="600" width="8.83203125" bestFit="1" customWidth="1"/>
    <col min="601" max="601" width="29.83203125" bestFit="1" customWidth="1"/>
    <col min="602" max="602" width="23" bestFit="1" customWidth="1"/>
    <col min="603" max="603" width="39.5" bestFit="1" customWidth="1"/>
    <col min="604" max="604" width="17.33203125" bestFit="1" customWidth="1"/>
    <col min="605" max="605" width="34.83203125" bestFit="1" customWidth="1"/>
    <col min="606" max="606" width="50.1640625" bestFit="1" customWidth="1"/>
    <col min="607" max="607" width="18.5" bestFit="1" customWidth="1"/>
    <col min="608" max="608" width="37.1640625" bestFit="1" customWidth="1"/>
    <col min="609" max="609" width="13.33203125" bestFit="1" customWidth="1"/>
    <col min="610" max="610" width="38.5" bestFit="1" customWidth="1"/>
    <col min="611" max="611" width="44.1640625" bestFit="1" customWidth="1"/>
    <col min="612" max="612" width="13.6640625" bestFit="1" customWidth="1"/>
    <col min="613" max="613" width="44.33203125" bestFit="1" customWidth="1"/>
    <col min="614" max="614" width="23.6640625" bestFit="1" customWidth="1"/>
    <col min="615" max="615" width="43.33203125" bestFit="1" customWidth="1"/>
    <col min="616" max="616" width="33" bestFit="1" customWidth="1"/>
    <col min="617" max="617" width="51.5" bestFit="1" customWidth="1"/>
    <col min="618" max="618" width="25.6640625" bestFit="1" customWidth="1"/>
    <col min="619" max="619" width="51.6640625" bestFit="1" customWidth="1"/>
    <col min="620" max="620" width="44" bestFit="1" customWidth="1"/>
    <col min="621" max="621" width="37.6640625" bestFit="1" customWidth="1"/>
    <col min="622" max="622" width="47.33203125" bestFit="1" customWidth="1"/>
    <col min="623" max="623" width="26.6640625" bestFit="1" customWidth="1"/>
    <col min="624" max="624" width="44.33203125" bestFit="1" customWidth="1"/>
    <col min="625" max="625" width="15.1640625" bestFit="1" customWidth="1"/>
    <col min="626" max="626" width="21.5" bestFit="1" customWidth="1"/>
    <col min="627" max="627" width="25.33203125" bestFit="1" customWidth="1"/>
    <col min="628" max="628" width="43.33203125" bestFit="1" customWidth="1"/>
    <col min="629" max="629" width="28.5" bestFit="1" customWidth="1"/>
    <col min="630" max="630" width="45.33203125" bestFit="1" customWidth="1"/>
    <col min="631" max="631" width="41.5" bestFit="1" customWidth="1"/>
    <col min="632" max="632" width="32.6640625" bestFit="1" customWidth="1"/>
    <col min="633" max="633" width="28.33203125" bestFit="1" customWidth="1"/>
    <col min="634" max="634" width="43.33203125" bestFit="1" customWidth="1"/>
    <col min="635" max="635" width="41.1640625" bestFit="1" customWidth="1"/>
    <col min="636" max="636" width="24" bestFit="1" customWidth="1"/>
    <col min="637" max="637" width="32" bestFit="1" customWidth="1"/>
    <col min="638" max="638" width="37.1640625" bestFit="1" customWidth="1"/>
    <col min="639" max="639" width="25.6640625" bestFit="1" customWidth="1"/>
    <col min="640" max="640" width="18.6640625" bestFit="1" customWidth="1"/>
    <col min="641" max="641" width="41.83203125" bestFit="1" customWidth="1"/>
    <col min="642" max="642" width="31" bestFit="1" customWidth="1"/>
    <col min="643" max="643" width="30.5" bestFit="1" customWidth="1"/>
    <col min="644" max="644" width="29.6640625" bestFit="1" customWidth="1"/>
    <col min="645" max="645" width="33.5" bestFit="1" customWidth="1"/>
    <col min="646" max="646" width="45" bestFit="1" customWidth="1"/>
    <col min="647" max="647" width="60.6640625" bestFit="1" customWidth="1"/>
    <col min="648" max="648" width="28.5" bestFit="1" customWidth="1"/>
    <col min="649" max="649" width="20.33203125" bestFit="1" customWidth="1"/>
    <col min="650" max="650" width="24.1640625" bestFit="1" customWidth="1"/>
    <col min="651" max="651" width="29.33203125" bestFit="1" customWidth="1"/>
    <col min="652" max="652" width="38.6640625" bestFit="1" customWidth="1"/>
    <col min="653" max="653" width="30.33203125" bestFit="1" customWidth="1"/>
    <col min="654" max="654" width="46.33203125" bestFit="1" customWidth="1"/>
    <col min="655" max="655" width="15.83203125" bestFit="1" customWidth="1"/>
    <col min="656" max="656" width="38.83203125" bestFit="1" customWidth="1"/>
    <col min="657" max="657" width="42.1640625" bestFit="1" customWidth="1"/>
    <col min="658" max="658" width="46.1640625" bestFit="1" customWidth="1"/>
    <col min="659" max="659" width="24" bestFit="1" customWidth="1"/>
    <col min="660" max="660" width="6" bestFit="1" customWidth="1"/>
    <col min="661" max="661" width="39.5" bestFit="1" customWidth="1"/>
    <col min="662" max="662" width="24.33203125" bestFit="1" customWidth="1"/>
    <col min="663" max="663" width="23.5" bestFit="1" customWidth="1"/>
    <col min="664" max="664" width="50.6640625" bestFit="1" customWidth="1"/>
    <col min="665" max="665" width="49.33203125" bestFit="1" customWidth="1"/>
    <col min="666" max="666" width="50.6640625" bestFit="1" customWidth="1"/>
    <col min="667" max="667" width="41.1640625" bestFit="1" customWidth="1"/>
    <col min="668" max="668" width="46" bestFit="1" customWidth="1"/>
    <col min="669" max="669" width="42.83203125" bestFit="1" customWidth="1"/>
    <col min="670" max="670" width="41.33203125" bestFit="1" customWidth="1"/>
    <col min="671" max="671" width="30.1640625" bestFit="1" customWidth="1"/>
    <col min="672" max="672" width="20.5" bestFit="1" customWidth="1"/>
    <col min="673" max="673" width="43.1640625" bestFit="1" customWidth="1"/>
    <col min="674" max="674" width="39.6640625" bestFit="1" customWidth="1"/>
    <col min="675" max="675" width="43.83203125" bestFit="1" customWidth="1"/>
    <col min="676" max="676" width="39.33203125" bestFit="1" customWidth="1"/>
    <col min="677" max="677" width="42.5" bestFit="1" customWidth="1"/>
    <col min="678" max="678" width="46.6640625" bestFit="1" customWidth="1"/>
    <col min="679" max="679" width="38" bestFit="1" customWidth="1"/>
    <col min="680" max="680" width="37.33203125" bestFit="1" customWidth="1"/>
    <col min="681" max="681" width="20.1640625" bestFit="1" customWidth="1"/>
    <col min="682" max="682" width="48" bestFit="1" customWidth="1"/>
    <col min="683" max="683" width="32.83203125" bestFit="1" customWidth="1"/>
    <col min="684" max="684" width="7.1640625" bestFit="1" customWidth="1"/>
    <col min="685" max="685" width="50.83203125" bestFit="1" customWidth="1"/>
    <col min="686" max="686" width="40.5" bestFit="1" customWidth="1"/>
    <col min="687" max="687" width="38" bestFit="1" customWidth="1"/>
    <col min="688" max="688" width="14.5" bestFit="1" customWidth="1"/>
    <col min="689" max="689" width="31.83203125" bestFit="1" customWidth="1"/>
    <col min="690" max="690" width="46.1640625" bestFit="1" customWidth="1"/>
    <col min="691" max="691" width="10" bestFit="1" customWidth="1"/>
    <col min="692" max="692" width="13" bestFit="1" customWidth="1"/>
    <col min="693" max="693" width="31.33203125" bestFit="1" customWidth="1"/>
    <col min="694" max="694" width="43.5" bestFit="1" customWidth="1"/>
    <col min="695" max="695" width="33.1640625" bestFit="1" customWidth="1"/>
    <col min="696" max="696" width="40.1640625" bestFit="1" customWidth="1"/>
    <col min="697" max="697" width="28.1640625" bestFit="1" customWidth="1"/>
    <col min="698" max="698" width="40.1640625" bestFit="1" customWidth="1"/>
    <col min="699" max="699" width="28" bestFit="1" customWidth="1"/>
    <col min="700" max="700" width="18" bestFit="1" customWidth="1"/>
    <col min="701" max="701" width="24.5" bestFit="1" customWidth="1"/>
    <col min="702" max="702" width="27.6640625" bestFit="1" customWidth="1"/>
    <col min="703" max="703" width="36.1640625" bestFit="1" customWidth="1"/>
    <col min="704" max="704" width="31.1640625" bestFit="1" customWidth="1"/>
    <col min="705" max="705" width="37.5" bestFit="1" customWidth="1"/>
    <col min="706" max="706" width="31.33203125" bestFit="1" customWidth="1"/>
    <col min="707" max="707" width="49" bestFit="1" customWidth="1"/>
    <col min="708" max="708" width="13" bestFit="1" customWidth="1"/>
    <col min="709" max="709" width="12.6640625" bestFit="1" customWidth="1"/>
    <col min="710" max="710" width="17" bestFit="1" customWidth="1"/>
    <col min="711" max="711" width="39.1640625" bestFit="1" customWidth="1"/>
    <col min="712" max="712" width="25.1640625" bestFit="1" customWidth="1"/>
    <col min="713" max="713" width="34" bestFit="1" customWidth="1"/>
    <col min="714" max="714" width="26.1640625" bestFit="1" customWidth="1"/>
    <col min="715" max="715" width="15.83203125" bestFit="1" customWidth="1"/>
    <col min="716" max="716" width="31.33203125" bestFit="1" customWidth="1"/>
    <col min="717" max="717" width="47.83203125" bestFit="1" customWidth="1"/>
    <col min="718" max="718" width="20.1640625" bestFit="1" customWidth="1"/>
    <col min="719" max="719" width="49.1640625" bestFit="1" customWidth="1"/>
    <col min="720" max="720" width="14.5" bestFit="1" customWidth="1"/>
    <col min="721" max="721" width="40.83203125" bestFit="1" customWidth="1"/>
    <col min="722" max="722" width="23.6640625" bestFit="1" customWidth="1"/>
    <col min="723" max="723" width="45.5" bestFit="1" customWidth="1"/>
    <col min="724" max="724" width="53.33203125" bestFit="1" customWidth="1"/>
    <col min="725" max="725" width="22.6640625" bestFit="1" customWidth="1"/>
    <col min="726" max="726" width="33" bestFit="1" customWidth="1"/>
    <col min="727" max="727" width="34" bestFit="1" customWidth="1"/>
    <col min="728" max="728" width="44.83203125" bestFit="1" customWidth="1"/>
    <col min="729" max="729" width="32" bestFit="1" customWidth="1"/>
    <col min="730" max="730" width="39" bestFit="1" customWidth="1"/>
    <col min="731" max="731" width="9.1640625" bestFit="1" customWidth="1"/>
    <col min="732" max="732" width="34" bestFit="1" customWidth="1"/>
    <col min="733" max="733" width="15.6640625" bestFit="1" customWidth="1"/>
    <col min="734" max="734" width="30.6640625" bestFit="1" customWidth="1"/>
    <col min="735" max="735" width="37.5" bestFit="1" customWidth="1"/>
    <col min="736" max="736" width="48" bestFit="1" customWidth="1"/>
    <col min="737" max="737" width="42.83203125" bestFit="1" customWidth="1"/>
    <col min="738" max="738" width="37.83203125" bestFit="1" customWidth="1"/>
    <col min="739" max="739" width="38.1640625" bestFit="1" customWidth="1"/>
    <col min="740" max="740" width="19" bestFit="1" customWidth="1"/>
    <col min="741" max="741" width="13.83203125" bestFit="1" customWidth="1"/>
    <col min="742" max="742" width="14.6640625" bestFit="1" customWidth="1"/>
    <col min="743" max="743" width="6.1640625" bestFit="1" customWidth="1"/>
    <col min="744" max="744" width="48" bestFit="1" customWidth="1"/>
    <col min="745" max="745" width="32.1640625" bestFit="1" customWidth="1"/>
    <col min="746" max="746" width="50.83203125" bestFit="1" customWidth="1"/>
    <col min="747" max="747" width="37" bestFit="1" customWidth="1"/>
    <col min="748" max="748" width="46.6640625" bestFit="1" customWidth="1"/>
    <col min="749" max="749" width="33.5" bestFit="1" customWidth="1"/>
    <col min="750" max="750" width="49.5" bestFit="1" customWidth="1"/>
    <col min="751" max="751" width="42.6640625" bestFit="1" customWidth="1"/>
    <col min="752" max="752" width="14.33203125" bestFit="1" customWidth="1"/>
    <col min="753" max="753" width="25.6640625" bestFit="1" customWidth="1"/>
    <col min="754" max="754" width="35.5" bestFit="1" customWidth="1"/>
    <col min="755" max="755" width="26.33203125" bestFit="1" customWidth="1"/>
    <col min="756" max="756" width="17.33203125" bestFit="1" customWidth="1"/>
    <col min="757" max="757" width="44.5" bestFit="1" customWidth="1"/>
    <col min="758" max="758" width="50.83203125" bestFit="1" customWidth="1"/>
    <col min="759" max="759" width="12.83203125" bestFit="1" customWidth="1"/>
    <col min="760" max="760" width="14.1640625" bestFit="1" customWidth="1"/>
    <col min="761" max="761" width="21.5" bestFit="1" customWidth="1"/>
    <col min="762" max="762" width="21" bestFit="1" customWidth="1"/>
    <col min="763" max="763" width="28" bestFit="1" customWidth="1"/>
    <col min="764" max="764" width="16" bestFit="1" customWidth="1"/>
    <col min="765" max="765" width="18.83203125" bestFit="1" customWidth="1"/>
    <col min="766" max="766" width="16.33203125" bestFit="1" customWidth="1"/>
    <col min="767" max="767" width="12.33203125" bestFit="1" customWidth="1"/>
    <col min="768" max="768" width="17" bestFit="1" customWidth="1"/>
    <col min="769" max="769" width="42.5" bestFit="1" customWidth="1"/>
    <col min="770" max="770" width="33.83203125" bestFit="1" customWidth="1"/>
    <col min="771" max="771" width="14.6640625" bestFit="1" customWidth="1"/>
    <col min="772" max="772" width="7" bestFit="1" customWidth="1"/>
    <col min="773" max="773" width="31.83203125" bestFit="1" customWidth="1"/>
    <col min="774" max="774" width="47.6640625" bestFit="1" customWidth="1"/>
    <col min="775" max="775" width="34.5" bestFit="1" customWidth="1"/>
    <col min="776" max="776" width="7.83203125" bestFit="1" customWidth="1"/>
    <col min="777" max="777" width="29.83203125" bestFit="1" customWidth="1"/>
    <col min="778" max="778" width="43.6640625" bestFit="1" customWidth="1"/>
    <col min="779" max="779" width="25.5" bestFit="1" customWidth="1"/>
    <col min="780" max="780" width="20.5" bestFit="1" customWidth="1"/>
    <col min="781" max="781" width="9.5" bestFit="1" customWidth="1"/>
    <col min="782" max="782" width="24.5" bestFit="1" customWidth="1"/>
    <col min="783" max="783" width="19" bestFit="1" customWidth="1"/>
    <col min="784" max="784" width="21.5" bestFit="1" customWidth="1"/>
    <col min="785" max="785" width="30" bestFit="1" customWidth="1"/>
    <col min="786" max="786" width="46.33203125" bestFit="1" customWidth="1"/>
    <col min="787" max="787" width="27.33203125" bestFit="1" customWidth="1"/>
    <col min="788" max="788" width="21.83203125" bestFit="1" customWidth="1"/>
    <col min="789" max="789" width="41.5" bestFit="1" customWidth="1"/>
    <col min="790" max="790" width="50.33203125" bestFit="1" customWidth="1"/>
    <col min="791" max="791" width="30.5" bestFit="1" customWidth="1"/>
    <col min="792" max="792" width="29.6640625" bestFit="1" customWidth="1"/>
    <col min="793" max="793" width="25.5" bestFit="1" customWidth="1"/>
    <col min="794" max="794" width="8.33203125" bestFit="1" customWidth="1"/>
    <col min="795" max="795" width="9.1640625" bestFit="1" customWidth="1"/>
    <col min="796" max="796" width="35.5" bestFit="1" customWidth="1"/>
    <col min="797" max="797" width="41.5" bestFit="1" customWidth="1"/>
    <col min="798" max="798" width="40.5" bestFit="1" customWidth="1"/>
    <col min="799" max="799" width="29.83203125" bestFit="1" customWidth="1"/>
    <col min="800" max="800" width="33" bestFit="1" customWidth="1"/>
    <col min="801" max="801" width="8.83203125" bestFit="1" customWidth="1"/>
    <col min="802" max="802" width="33" bestFit="1" customWidth="1"/>
    <col min="803" max="803" width="20.6640625" bestFit="1" customWidth="1"/>
    <col min="804" max="804" width="10.33203125" bestFit="1" customWidth="1"/>
    <col min="805" max="805" width="24.1640625" bestFit="1" customWidth="1"/>
    <col min="806" max="806" width="40.5" bestFit="1" customWidth="1"/>
    <col min="807" max="807" width="35.83203125" bestFit="1" customWidth="1"/>
    <col min="808" max="808" width="48.33203125" bestFit="1" customWidth="1"/>
    <col min="809" max="809" width="25.33203125" bestFit="1" customWidth="1"/>
    <col min="810" max="810" width="22.5" bestFit="1" customWidth="1"/>
    <col min="811" max="811" width="28.5" bestFit="1" customWidth="1"/>
    <col min="812" max="812" width="10.5" bestFit="1" customWidth="1"/>
    <col min="813" max="813" width="43.5" bestFit="1" customWidth="1"/>
    <col min="814" max="814" width="9.6640625" bestFit="1" customWidth="1"/>
    <col min="815" max="815" width="29.1640625" bestFit="1" customWidth="1"/>
    <col min="816" max="816" width="46.5" bestFit="1" customWidth="1"/>
    <col min="817" max="817" width="47" bestFit="1" customWidth="1"/>
    <col min="818" max="818" width="18.5" bestFit="1" customWidth="1"/>
    <col min="819" max="819" width="12.5" bestFit="1" customWidth="1"/>
    <col min="820" max="820" width="22.33203125" bestFit="1" customWidth="1"/>
    <col min="821" max="821" width="39.83203125" bestFit="1" customWidth="1"/>
    <col min="822" max="822" width="15.6640625" bestFit="1" customWidth="1"/>
    <col min="823" max="823" width="32.6640625" bestFit="1" customWidth="1"/>
    <col min="824" max="824" width="13.5" bestFit="1" customWidth="1"/>
    <col min="825" max="825" width="9.1640625" bestFit="1" customWidth="1"/>
    <col min="826" max="826" width="27" bestFit="1" customWidth="1"/>
    <col min="827" max="827" width="19.33203125" bestFit="1" customWidth="1"/>
    <col min="828" max="828" width="18" bestFit="1" customWidth="1"/>
    <col min="829" max="829" width="16.6640625" bestFit="1" customWidth="1"/>
    <col min="830" max="830" width="40.83203125" bestFit="1" customWidth="1"/>
    <col min="831" max="831" width="33" bestFit="1" customWidth="1"/>
    <col min="832" max="832" width="12" bestFit="1" customWidth="1"/>
    <col min="833" max="833" width="42.83203125" bestFit="1" customWidth="1"/>
    <col min="834" max="834" width="24" bestFit="1" customWidth="1"/>
    <col min="835" max="835" width="15.83203125" bestFit="1" customWidth="1"/>
    <col min="836" max="836" width="41.5" bestFit="1" customWidth="1"/>
    <col min="837" max="837" width="22.5" bestFit="1" customWidth="1"/>
    <col min="838" max="838" width="48.6640625" bestFit="1" customWidth="1"/>
    <col min="839" max="839" width="34.33203125" bestFit="1" customWidth="1"/>
    <col min="840" max="840" width="50" bestFit="1" customWidth="1"/>
    <col min="841" max="841" width="39.5" bestFit="1" customWidth="1"/>
    <col min="842" max="842" width="29.5" bestFit="1" customWidth="1"/>
    <col min="843" max="843" width="32.33203125" bestFit="1" customWidth="1"/>
    <col min="844" max="844" width="48.6640625" bestFit="1" customWidth="1"/>
    <col min="845" max="845" width="9.33203125" bestFit="1" customWidth="1"/>
    <col min="846" max="846" width="26.6640625" bestFit="1" customWidth="1"/>
    <col min="847" max="848" width="19.1640625" bestFit="1" customWidth="1"/>
    <col min="849" max="849" width="32.5" bestFit="1" customWidth="1"/>
    <col min="850" max="850" width="5" bestFit="1" customWidth="1"/>
    <col min="851" max="851" width="26.1640625" bestFit="1" customWidth="1"/>
    <col min="852" max="852" width="10.33203125" bestFit="1" customWidth="1"/>
    <col min="853" max="853" width="34.6640625" bestFit="1" customWidth="1"/>
    <col min="854" max="854" width="43.83203125" bestFit="1" customWidth="1"/>
    <col min="855" max="855" width="19.33203125" bestFit="1" customWidth="1"/>
    <col min="856" max="856" width="13.83203125" bestFit="1" customWidth="1"/>
    <col min="857" max="857" width="43.6640625" bestFit="1" customWidth="1"/>
    <col min="858" max="858" width="6.83203125" bestFit="1" customWidth="1"/>
    <col min="859" max="859" width="12.1640625" bestFit="1" customWidth="1"/>
    <col min="860" max="860" width="6.1640625" bestFit="1" customWidth="1"/>
    <col min="861" max="861" width="28" bestFit="1" customWidth="1"/>
    <col min="862" max="862" width="47.6640625" bestFit="1" customWidth="1"/>
    <col min="863" max="863" width="12.83203125" bestFit="1" customWidth="1"/>
    <col min="864" max="864" width="11.1640625" bestFit="1" customWidth="1"/>
    <col min="865" max="865" width="67.5" bestFit="1" customWidth="1"/>
    <col min="866" max="866" width="38.1640625" bestFit="1" customWidth="1"/>
    <col min="867" max="867" width="12.1640625" bestFit="1" customWidth="1"/>
    <col min="868" max="868" width="50.5" bestFit="1" customWidth="1"/>
    <col min="869" max="869" width="22.6640625" bestFit="1" customWidth="1"/>
    <col min="870" max="870" width="30.1640625" bestFit="1" customWidth="1"/>
    <col min="871" max="871" width="27.1640625" bestFit="1" customWidth="1"/>
    <col min="872" max="872" width="30.5" bestFit="1" customWidth="1"/>
    <col min="873" max="873" width="15.5" bestFit="1" customWidth="1"/>
    <col min="874" max="874" width="28" bestFit="1" customWidth="1"/>
    <col min="875" max="875" width="18.33203125" bestFit="1" customWidth="1"/>
    <col min="876" max="876" width="36" bestFit="1" customWidth="1"/>
    <col min="877" max="877" width="26.33203125" bestFit="1" customWidth="1"/>
    <col min="878" max="878" width="46.5" bestFit="1" customWidth="1"/>
    <col min="879" max="879" width="14" bestFit="1" customWidth="1"/>
    <col min="880" max="880" width="29.33203125" bestFit="1" customWidth="1"/>
    <col min="881" max="881" width="18" bestFit="1" customWidth="1"/>
    <col min="882" max="882" width="45.33203125" bestFit="1" customWidth="1"/>
    <col min="883" max="883" width="31.33203125" bestFit="1" customWidth="1"/>
    <col min="884" max="884" width="35.5" bestFit="1" customWidth="1"/>
    <col min="885" max="885" width="28.33203125" bestFit="1" customWidth="1"/>
    <col min="886" max="886" width="42.5" bestFit="1" customWidth="1"/>
    <col min="887" max="887" width="46.6640625" bestFit="1" customWidth="1"/>
    <col min="888" max="888" width="15.5" bestFit="1" customWidth="1"/>
    <col min="889" max="889" width="27.1640625" bestFit="1" customWidth="1"/>
    <col min="890" max="890" width="28.33203125" bestFit="1" customWidth="1"/>
    <col min="891" max="891" width="7.83203125" bestFit="1" customWidth="1"/>
    <col min="892" max="892" width="50.33203125" bestFit="1" customWidth="1"/>
    <col min="893" max="893" width="38" bestFit="1" customWidth="1"/>
    <col min="894" max="894" width="18.5" bestFit="1" customWidth="1"/>
    <col min="895" max="895" width="46.33203125" bestFit="1" customWidth="1"/>
    <col min="896" max="896" width="45.6640625" bestFit="1" customWidth="1"/>
    <col min="897" max="897" width="24.1640625" bestFit="1" customWidth="1"/>
    <col min="898" max="898" width="16.5" bestFit="1" customWidth="1"/>
    <col min="899" max="899" width="12.5" bestFit="1" customWidth="1"/>
    <col min="900" max="900" width="17" bestFit="1" customWidth="1"/>
    <col min="901" max="901" width="45.5" bestFit="1" customWidth="1"/>
    <col min="902" max="902" width="12.6640625" bestFit="1" customWidth="1"/>
    <col min="903" max="903" width="48.33203125" bestFit="1" customWidth="1"/>
    <col min="904" max="904" width="30.6640625" bestFit="1" customWidth="1"/>
    <col min="905" max="905" width="28.5" bestFit="1" customWidth="1"/>
    <col min="906" max="906" width="49.33203125" bestFit="1" customWidth="1"/>
    <col min="907" max="907" width="7.6640625" bestFit="1" customWidth="1"/>
    <col min="908" max="908" width="32.5" bestFit="1" customWidth="1"/>
    <col min="909" max="909" width="17.33203125" bestFit="1" customWidth="1"/>
    <col min="910" max="910" width="50.83203125" bestFit="1" customWidth="1"/>
    <col min="911" max="911" width="18.5" bestFit="1" customWidth="1"/>
    <col min="912" max="912" width="10.33203125" bestFit="1" customWidth="1"/>
    <col min="913" max="913" width="47.5" bestFit="1" customWidth="1"/>
    <col min="914" max="914" width="23.83203125" bestFit="1" customWidth="1"/>
    <col min="915" max="915" width="42.6640625" bestFit="1" customWidth="1"/>
    <col min="916" max="916" width="35" bestFit="1" customWidth="1"/>
    <col min="917" max="917" width="32.1640625" bestFit="1" customWidth="1"/>
    <col min="918" max="918" width="33.5" bestFit="1" customWidth="1"/>
    <col min="919" max="919" width="44.5" bestFit="1" customWidth="1"/>
    <col min="920" max="920" width="6" bestFit="1" customWidth="1"/>
    <col min="921" max="921" width="35.1640625" bestFit="1" customWidth="1"/>
    <col min="922" max="922" width="30.83203125" bestFit="1" customWidth="1"/>
    <col min="923" max="923" width="48.33203125" bestFit="1" customWidth="1"/>
    <col min="924" max="924" width="24.33203125" bestFit="1" customWidth="1"/>
    <col min="925" max="925" width="42.6640625" bestFit="1" customWidth="1"/>
    <col min="926" max="926" width="29.83203125" bestFit="1" customWidth="1"/>
    <col min="927" max="927" width="34.5" bestFit="1" customWidth="1"/>
    <col min="928" max="928" width="23.33203125" bestFit="1" customWidth="1"/>
    <col min="929" max="929" width="11.5" bestFit="1" customWidth="1"/>
    <col min="930" max="930" width="15" bestFit="1" customWidth="1"/>
    <col min="931" max="931" width="24.5" bestFit="1" customWidth="1"/>
    <col min="932" max="932" width="47.33203125" bestFit="1" customWidth="1"/>
    <col min="933" max="933" width="11" bestFit="1" customWidth="1"/>
    <col min="934" max="934" width="28.1640625" bestFit="1" customWidth="1"/>
    <col min="935" max="935" width="29" bestFit="1" customWidth="1"/>
    <col min="936" max="936" width="29.5" bestFit="1" customWidth="1"/>
    <col min="937" max="937" width="48.33203125" bestFit="1" customWidth="1"/>
    <col min="938" max="938" width="22.33203125" bestFit="1" customWidth="1"/>
    <col min="939" max="939" width="17" bestFit="1" customWidth="1"/>
    <col min="940" max="940" width="41.1640625" bestFit="1" customWidth="1"/>
    <col min="941" max="941" width="37.6640625" bestFit="1" customWidth="1"/>
    <col min="942" max="942" width="37.1640625" bestFit="1" customWidth="1"/>
    <col min="943" max="943" width="21" bestFit="1" customWidth="1"/>
    <col min="944" max="944" width="48.1640625" bestFit="1" customWidth="1"/>
    <col min="945" max="945" width="33.83203125" bestFit="1" customWidth="1"/>
    <col min="946" max="946" width="42.6640625" bestFit="1" customWidth="1"/>
    <col min="947" max="947" width="34.33203125" bestFit="1" customWidth="1"/>
    <col min="948" max="948" width="11.5" bestFit="1" customWidth="1"/>
    <col min="949" max="949" width="20" bestFit="1" customWidth="1"/>
    <col min="950" max="950" width="11" bestFit="1" customWidth="1"/>
    <col min="951" max="951" width="29.6640625" bestFit="1" customWidth="1"/>
    <col min="952" max="952" width="11.5" bestFit="1" customWidth="1"/>
    <col min="953" max="953" width="25.83203125" bestFit="1" customWidth="1"/>
    <col min="954" max="954" width="14.33203125" bestFit="1" customWidth="1"/>
    <col min="955" max="955" width="22.83203125" bestFit="1" customWidth="1"/>
    <col min="956" max="956" width="12.83203125" bestFit="1" customWidth="1"/>
    <col min="957" max="957" width="16.5" bestFit="1" customWidth="1"/>
    <col min="958" max="958" width="14.83203125" bestFit="1" customWidth="1"/>
    <col min="959" max="959" width="24.1640625" bestFit="1" customWidth="1"/>
    <col min="960" max="960" width="38.83203125" bestFit="1" customWidth="1"/>
    <col min="961" max="961" width="34" bestFit="1" customWidth="1"/>
    <col min="962" max="962" width="32.1640625" bestFit="1" customWidth="1"/>
    <col min="963" max="963" width="38" bestFit="1" customWidth="1"/>
    <col min="964" max="964" width="35.83203125" bestFit="1" customWidth="1"/>
    <col min="965" max="965" width="22.83203125" bestFit="1" customWidth="1"/>
    <col min="966" max="966" width="21.6640625" bestFit="1" customWidth="1"/>
    <col min="967" max="967" width="27" bestFit="1" customWidth="1"/>
    <col min="968" max="968" width="19" bestFit="1" customWidth="1"/>
    <col min="969" max="969" width="45.5" bestFit="1" customWidth="1"/>
    <col min="970" max="970" width="49.33203125" bestFit="1" customWidth="1"/>
    <col min="971" max="971" width="38" bestFit="1" customWidth="1"/>
    <col min="972" max="972" width="18" bestFit="1" customWidth="1"/>
    <col min="973" max="973" width="23" bestFit="1" customWidth="1"/>
    <col min="974" max="974" width="9.33203125" bestFit="1" customWidth="1"/>
    <col min="975" max="975" width="14.1640625" bestFit="1" customWidth="1"/>
    <col min="976" max="976" width="37" bestFit="1" customWidth="1"/>
    <col min="977" max="977" width="22.83203125" bestFit="1" customWidth="1"/>
    <col min="978" max="978" width="9.1640625" bestFit="1" customWidth="1"/>
    <col min="979" max="979" width="36.5" bestFit="1" customWidth="1"/>
    <col min="980" max="980" width="32.6640625" bestFit="1" customWidth="1"/>
    <col min="981" max="981" width="39" bestFit="1" customWidth="1"/>
    <col min="982" max="982" width="18.33203125" bestFit="1" customWidth="1"/>
    <col min="983" max="983" width="42.6640625" bestFit="1" customWidth="1"/>
    <col min="984" max="984" width="8.33203125" bestFit="1" customWidth="1"/>
    <col min="985" max="985" width="31.83203125" bestFit="1" customWidth="1"/>
    <col min="986" max="986" width="40.33203125" bestFit="1" customWidth="1"/>
    <col min="987" max="987" width="18.33203125" bestFit="1" customWidth="1"/>
    <col min="988" max="988" width="34.33203125" bestFit="1" customWidth="1"/>
    <col min="989" max="989" width="33.33203125" bestFit="1" customWidth="1"/>
    <col min="990" max="990" width="44.6640625" bestFit="1" customWidth="1"/>
    <col min="991" max="991" width="19.5" bestFit="1" customWidth="1"/>
    <col min="992" max="992" width="28.33203125" bestFit="1" customWidth="1"/>
    <col min="993" max="993" width="14.1640625" bestFit="1" customWidth="1"/>
    <col min="994" max="994" width="30.5" bestFit="1" customWidth="1"/>
    <col min="995" max="995" width="41.33203125" bestFit="1" customWidth="1"/>
    <col min="996" max="996" width="17.83203125" bestFit="1" customWidth="1"/>
    <col min="997" max="997" width="15.6640625" bestFit="1" customWidth="1"/>
    <col min="998" max="998" width="48.33203125" bestFit="1" customWidth="1"/>
    <col min="999" max="999" width="8.1640625" bestFit="1" customWidth="1"/>
    <col min="1000" max="1000" width="13.6640625" bestFit="1" customWidth="1"/>
    <col min="1001" max="1001" width="24.6640625" bestFit="1" customWidth="1"/>
    <col min="1002" max="1002" width="33.6640625" bestFit="1" customWidth="1"/>
    <col min="1003" max="1003" width="19.1640625" bestFit="1" customWidth="1"/>
    <col min="1004" max="1004" width="44.6640625" bestFit="1" customWidth="1"/>
    <col min="1005" max="1005" width="9.5" bestFit="1" customWidth="1"/>
    <col min="1006" max="1006" width="8.33203125" bestFit="1" customWidth="1"/>
    <col min="1007" max="1007" width="40.1640625" bestFit="1" customWidth="1"/>
    <col min="1008" max="1008" width="64.1640625" bestFit="1" customWidth="1"/>
    <col min="1009" max="1009" width="50.1640625" bestFit="1" customWidth="1"/>
    <col min="1010" max="1010" width="12.6640625" bestFit="1" customWidth="1"/>
    <col min="1011" max="1011" width="34.6640625" bestFit="1" customWidth="1"/>
    <col min="1012" max="1012" width="27.6640625" bestFit="1" customWidth="1"/>
    <col min="1013" max="1013" width="29.33203125" bestFit="1" customWidth="1"/>
    <col min="1014" max="1014" width="41" bestFit="1" customWidth="1"/>
    <col min="1015" max="1015" width="8.6640625" bestFit="1" customWidth="1"/>
    <col min="1016" max="1016" width="29.6640625" bestFit="1" customWidth="1"/>
    <col min="1017" max="1017" width="31" bestFit="1" customWidth="1"/>
    <col min="1018" max="1018" width="35.83203125" bestFit="1" customWidth="1"/>
    <col min="1019" max="1019" width="31.33203125" bestFit="1" customWidth="1"/>
    <col min="1020" max="1020" width="15.5" bestFit="1" customWidth="1"/>
    <col min="1021" max="1021" width="48" bestFit="1" customWidth="1"/>
    <col min="1022" max="1022" width="37.33203125" bestFit="1" customWidth="1"/>
    <col min="1023" max="1023" width="17.5" bestFit="1" customWidth="1"/>
    <col min="1024" max="1024" width="18.1640625" bestFit="1" customWidth="1"/>
    <col min="1025" max="1025" width="24.1640625" bestFit="1" customWidth="1"/>
    <col min="1026" max="1026" width="45.33203125" bestFit="1" customWidth="1"/>
    <col min="1027" max="1027" width="34.5" bestFit="1" customWidth="1"/>
    <col min="1028" max="1028" width="32.83203125" bestFit="1" customWidth="1"/>
    <col min="1029" max="1029" width="46.1640625" bestFit="1" customWidth="1"/>
    <col min="1030" max="1030" width="27" bestFit="1" customWidth="1"/>
    <col min="1031" max="1031" width="23.33203125" bestFit="1" customWidth="1"/>
    <col min="1032" max="1032" width="10.83203125" bestFit="1" customWidth="1"/>
    <col min="1033" max="1033" width="33.83203125" bestFit="1" customWidth="1"/>
    <col min="1034" max="1034" width="39" bestFit="1" customWidth="1"/>
    <col min="1035" max="1035" width="50.1640625" bestFit="1" customWidth="1"/>
    <col min="1036" max="1036" width="16.33203125" bestFit="1" customWidth="1"/>
    <col min="1037" max="1037" width="22.1640625" bestFit="1" customWidth="1"/>
    <col min="1038" max="1038" width="7.83203125" bestFit="1" customWidth="1"/>
    <col min="1039" max="1039" width="25.33203125" bestFit="1" customWidth="1"/>
    <col min="1040" max="1040" width="12.83203125" bestFit="1" customWidth="1"/>
    <col min="1041" max="1041" width="38.33203125" bestFit="1" customWidth="1"/>
    <col min="1042" max="1042" width="36.6640625" bestFit="1" customWidth="1"/>
    <col min="1043" max="1043" width="12" bestFit="1" customWidth="1"/>
    <col min="1044" max="1044" width="42.6640625" bestFit="1" customWidth="1"/>
    <col min="1045" max="1045" width="18.6640625" bestFit="1" customWidth="1"/>
    <col min="1046" max="1046" width="8" bestFit="1" customWidth="1"/>
    <col min="1047" max="1047" width="45.1640625" bestFit="1" customWidth="1"/>
    <col min="1048" max="1048" width="37.33203125" bestFit="1" customWidth="1"/>
    <col min="1049" max="1049" width="49.33203125" bestFit="1" customWidth="1"/>
    <col min="1050" max="1050" width="52" bestFit="1" customWidth="1"/>
    <col min="1051" max="1051" width="49" bestFit="1" customWidth="1"/>
    <col min="1052" max="1052" width="23.6640625" bestFit="1" customWidth="1"/>
    <col min="1053" max="1053" width="35.6640625" bestFit="1" customWidth="1"/>
    <col min="1054" max="1054" width="6.1640625" bestFit="1" customWidth="1"/>
    <col min="1055" max="1055" width="8.5" bestFit="1" customWidth="1"/>
    <col min="1056" max="1056" width="53.1640625" bestFit="1" customWidth="1"/>
    <col min="1057" max="1057" width="11.6640625" bestFit="1" customWidth="1"/>
    <col min="1058" max="1058" width="27.1640625" bestFit="1" customWidth="1"/>
    <col min="1059" max="1059" width="18.33203125" bestFit="1" customWidth="1"/>
    <col min="1060" max="1060" width="27.5" bestFit="1" customWidth="1"/>
    <col min="1061" max="1061" width="23.6640625" bestFit="1" customWidth="1"/>
    <col min="1062" max="1062" width="35.33203125" bestFit="1" customWidth="1"/>
    <col min="1063" max="1063" width="28.33203125" bestFit="1" customWidth="1"/>
    <col min="1064" max="1064" width="34.33203125" bestFit="1" customWidth="1"/>
    <col min="1065" max="1065" width="42.6640625" bestFit="1" customWidth="1"/>
    <col min="1066" max="1066" width="34.83203125" bestFit="1" customWidth="1"/>
    <col min="1067" max="1067" width="40" bestFit="1" customWidth="1"/>
    <col min="1068" max="1068" width="47" bestFit="1" customWidth="1"/>
    <col min="1069" max="1069" width="13.5" bestFit="1" customWidth="1"/>
    <col min="1070" max="1070" width="12.33203125" bestFit="1" customWidth="1"/>
    <col min="1071" max="1071" width="39.33203125" bestFit="1" customWidth="1"/>
    <col min="1072" max="1072" width="10.33203125" bestFit="1" customWidth="1"/>
    <col min="1073" max="1073" width="20.5" bestFit="1" customWidth="1"/>
    <col min="1074" max="1074" width="48.5" bestFit="1" customWidth="1"/>
    <col min="1075" max="1075" width="14.33203125" bestFit="1" customWidth="1"/>
    <col min="1076" max="1076" width="43.83203125" bestFit="1" customWidth="1"/>
    <col min="1077" max="1077" width="48.83203125" bestFit="1" customWidth="1"/>
    <col min="1078" max="1078" width="30.83203125" bestFit="1" customWidth="1"/>
    <col min="1079" max="1079" width="19.1640625" bestFit="1" customWidth="1"/>
    <col min="1080" max="1080" width="42.33203125" bestFit="1" customWidth="1"/>
    <col min="1081" max="1081" width="12.33203125" bestFit="1" customWidth="1"/>
    <col min="1082" max="1082" width="47.6640625" bestFit="1" customWidth="1"/>
    <col min="1083" max="1083" width="52.6640625" bestFit="1" customWidth="1"/>
    <col min="1084" max="1084" width="12.6640625" bestFit="1" customWidth="1"/>
    <col min="1085" max="1085" width="31.1640625" bestFit="1" customWidth="1"/>
    <col min="1086" max="1086" width="34.33203125" bestFit="1" customWidth="1"/>
    <col min="1087" max="1087" width="24" bestFit="1" customWidth="1"/>
    <col min="1088" max="1088" width="34.6640625" bestFit="1" customWidth="1"/>
    <col min="1089" max="1089" width="24.33203125" bestFit="1" customWidth="1"/>
    <col min="1090" max="1090" width="14.6640625" bestFit="1" customWidth="1"/>
    <col min="1091" max="1091" width="15.33203125" bestFit="1" customWidth="1"/>
    <col min="1092" max="1092" width="26" bestFit="1" customWidth="1"/>
    <col min="1093" max="1093" width="19" bestFit="1" customWidth="1"/>
    <col min="1094" max="1094" width="14.83203125" bestFit="1" customWidth="1"/>
    <col min="1095" max="1095" width="14" bestFit="1" customWidth="1"/>
    <col min="1096" max="1096" width="37.83203125" bestFit="1" customWidth="1"/>
    <col min="1097" max="1097" width="36.33203125" bestFit="1" customWidth="1"/>
    <col min="1098" max="1098" width="13.83203125" bestFit="1" customWidth="1"/>
    <col min="1099" max="1099" width="13.6640625" bestFit="1" customWidth="1"/>
    <col min="1100" max="1100" width="40.5" bestFit="1" customWidth="1"/>
    <col min="1101" max="1101" width="20.83203125" bestFit="1" customWidth="1"/>
    <col min="1102" max="1102" width="4.1640625" bestFit="1" customWidth="1"/>
    <col min="1103" max="1103" width="30.6640625" bestFit="1" customWidth="1"/>
    <col min="1104" max="1104" width="40" bestFit="1" customWidth="1"/>
    <col min="1105" max="1105" width="36.6640625" bestFit="1" customWidth="1"/>
    <col min="1106" max="1106" width="47" bestFit="1" customWidth="1"/>
    <col min="1107" max="1107" width="24.33203125" bestFit="1" customWidth="1"/>
    <col min="1108" max="1108" width="35" bestFit="1" customWidth="1"/>
    <col min="1109" max="1109" width="36.33203125" bestFit="1" customWidth="1"/>
    <col min="1110" max="1110" width="13.83203125" bestFit="1" customWidth="1"/>
    <col min="1111" max="1111" width="8" bestFit="1" customWidth="1"/>
    <col min="1112" max="1112" width="33.6640625" bestFit="1" customWidth="1"/>
    <col min="1113" max="1113" width="25.6640625" bestFit="1" customWidth="1"/>
    <col min="1114" max="1114" width="12.33203125" bestFit="1" customWidth="1"/>
    <col min="1115" max="1115" width="40.33203125" bestFit="1" customWidth="1"/>
    <col min="1116" max="1116" width="18.1640625" bestFit="1" customWidth="1"/>
    <col min="1117" max="1117" width="9" bestFit="1" customWidth="1"/>
    <col min="1118" max="1118" width="12" bestFit="1" customWidth="1"/>
    <col min="1119" max="1119" width="32.33203125" bestFit="1" customWidth="1"/>
    <col min="1120" max="1120" width="22.5" bestFit="1" customWidth="1"/>
    <col min="1121" max="1121" width="37.5" bestFit="1" customWidth="1"/>
    <col min="1122" max="1122" width="38.83203125" bestFit="1" customWidth="1"/>
    <col min="1123" max="1123" width="28.33203125" bestFit="1" customWidth="1"/>
    <col min="1124" max="1124" width="16" bestFit="1" customWidth="1"/>
    <col min="1125" max="1125" width="45.33203125" bestFit="1" customWidth="1"/>
    <col min="1126" max="1126" width="32.6640625" bestFit="1" customWidth="1"/>
    <col min="1127" max="1127" width="26" bestFit="1" customWidth="1"/>
    <col min="1128" max="1128" width="15.83203125" bestFit="1" customWidth="1"/>
    <col min="1129" max="1129" width="41.33203125" bestFit="1" customWidth="1"/>
    <col min="1130" max="1130" width="43.33203125" bestFit="1" customWidth="1"/>
    <col min="1131" max="1131" width="22.83203125" bestFit="1" customWidth="1"/>
    <col min="1132" max="1132" width="12.1640625" bestFit="1" customWidth="1"/>
    <col min="1133" max="1133" width="41.83203125" bestFit="1" customWidth="1"/>
    <col min="1134" max="1134" width="27" bestFit="1" customWidth="1"/>
    <col min="1135" max="1135" width="49" bestFit="1" customWidth="1"/>
    <col min="1136" max="1136" width="44" bestFit="1" customWidth="1"/>
    <col min="1137" max="1137" width="41.83203125" bestFit="1" customWidth="1"/>
    <col min="1138" max="1138" width="35.33203125" bestFit="1" customWidth="1"/>
    <col min="1139" max="1139" width="32.83203125" bestFit="1" customWidth="1"/>
    <col min="1140" max="1140" width="16.33203125" bestFit="1" customWidth="1"/>
    <col min="1141" max="1141" width="43.1640625" bestFit="1" customWidth="1"/>
    <col min="1142" max="1142" width="7.5" bestFit="1" customWidth="1"/>
    <col min="1143" max="1143" width="35.1640625" bestFit="1" customWidth="1"/>
    <col min="1144" max="1144" width="18" bestFit="1" customWidth="1"/>
    <col min="1145" max="1145" width="39.5" bestFit="1" customWidth="1"/>
    <col min="1146" max="1146" width="32.33203125" bestFit="1" customWidth="1"/>
    <col min="1147" max="1147" width="6.1640625" bestFit="1" customWidth="1"/>
    <col min="1148" max="1148" width="25.33203125" bestFit="1" customWidth="1"/>
    <col min="1149" max="1149" width="23.5" bestFit="1" customWidth="1"/>
    <col min="1150" max="1150" width="26.1640625" bestFit="1" customWidth="1"/>
    <col min="1151" max="1151" width="13.5" bestFit="1" customWidth="1"/>
    <col min="1152" max="1152" width="38.6640625" bestFit="1" customWidth="1"/>
    <col min="1153" max="1153" width="6.83203125" bestFit="1" customWidth="1"/>
    <col min="1154" max="1154" width="33.6640625" bestFit="1" customWidth="1"/>
    <col min="1155" max="1155" width="52.83203125" bestFit="1" customWidth="1"/>
    <col min="1156" max="1156" width="52.5" bestFit="1" customWidth="1"/>
    <col min="1157" max="1157" width="59.5" bestFit="1" customWidth="1"/>
    <col min="1158" max="1158" width="38.6640625" bestFit="1" customWidth="1"/>
    <col min="1159" max="1159" width="20.33203125" bestFit="1" customWidth="1"/>
    <col min="1160" max="1160" width="14" bestFit="1" customWidth="1"/>
    <col min="1161" max="1161" width="27.6640625" bestFit="1" customWidth="1"/>
    <col min="1162" max="1162" width="35.1640625" bestFit="1" customWidth="1"/>
    <col min="1163" max="1163" width="17" bestFit="1" customWidth="1"/>
    <col min="1164" max="1164" width="6.83203125" bestFit="1" customWidth="1"/>
    <col min="1165" max="1165" width="46.6640625" bestFit="1" customWidth="1"/>
    <col min="1166" max="1166" width="8.5" bestFit="1" customWidth="1"/>
    <col min="1167" max="1167" width="47.83203125" bestFit="1" customWidth="1"/>
    <col min="1168" max="1168" width="20.33203125" bestFit="1" customWidth="1"/>
    <col min="1169" max="1169" width="4.83203125" bestFit="1" customWidth="1"/>
    <col min="1170" max="1170" width="41.5" bestFit="1" customWidth="1"/>
    <col min="1171" max="1171" width="24" bestFit="1" customWidth="1"/>
    <col min="1172" max="1172" width="17" bestFit="1" customWidth="1"/>
    <col min="1173" max="1173" width="28.1640625" bestFit="1" customWidth="1"/>
    <col min="1174" max="1174" width="41.1640625" bestFit="1" customWidth="1"/>
    <col min="1175" max="1175" width="39.33203125" bestFit="1" customWidth="1"/>
    <col min="1176" max="1176" width="24.6640625" bestFit="1" customWidth="1"/>
    <col min="1177" max="1177" width="50.33203125" bestFit="1" customWidth="1"/>
    <col min="1178" max="1178" width="6" bestFit="1" customWidth="1"/>
    <col min="1179" max="1179" width="28.5" bestFit="1" customWidth="1"/>
    <col min="1180" max="1180" width="40.83203125" bestFit="1" customWidth="1"/>
    <col min="1181" max="1181" width="9.6640625" bestFit="1" customWidth="1"/>
    <col min="1182" max="1182" width="47.83203125" bestFit="1" customWidth="1"/>
    <col min="1183" max="1183" width="14.5" bestFit="1" customWidth="1"/>
    <col min="1184" max="1184" width="50.83203125" bestFit="1" customWidth="1"/>
    <col min="1185" max="1185" width="9.33203125" bestFit="1" customWidth="1"/>
    <col min="1186" max="1186" width="29.33203125" bestFit="1" customWidth="1"/>
    <col min="1187" max="1187" width="46.1640625" bestFit="1" customWidth="1"/>
    <col min="1188" max="1188" width="23.5" bestFit="1" customWidth="1"/>
    <col min="1189" max="1189" width="23.6640625" bestFit="1" customWidth="1"/>
    <col min="1190" max="1190" width="39.5" bestFit="1" customWidth="1"/>
    <col min="1191" max="1191" width="13.83203125" bestFit="1" customWidth="1"/>
    <col min="1192" max="1192" width="27.6640625" bestFit="1" customWidth="1"/>
    <col min="1193" max="1193" width="46" bestFit="1" customWidth="1"/>
    <col min="1194" max="1194" width="27.6640625" bestFit="1" customWidth="1"/>
    <col min="1195" max="1195" width="47.5" bestFit="1" customWidth="1"/>
    <col min="1196" max="1196" width="22.1640625" bestFit="1" customWidth="1"/>
    <col min="1197" max="1197" width="36.33203125" bestFit="1" customWidth="1"/>
    <col min="1198" max="1198" width="46.83203125" bestFit="1" customWidth="1"/>
    <col min="1199" max="1199" width="37.5" bestFit="1" customWidth="1"/>
    <col min="1200" max="1200" width="15" bestFit="1" customWidth="1"/>
    <col min="1201" max="1201" width="44.83203125" bestFit="1" customWidth="1"/>
    <col min="1202" max="1202" width="28.83203125" bestFit="1" customWidth="1"/>
    <col min="1203" max="1203" width="20.6640625" bestFit="1" customWidth="1"/>
    <col min="1204" max="1204" width="41.33203125" bestFit="1" customWidth="1"/>
    <col min="1205" max="1205" width="8.33203125" bestFit="1" customWidth="1"/>
    <col min="1206" max="1206" width="44.33203125" bestFit="1" customWidth="1"/>
    <col min="1207" max="1207" width="10" bestFit="1" customWidth="1"/>
    <col min="1208" max="1208" width="38.33203125" bestFit="1" customWidth="1"/>
    <col min="1209" max="1209" width="33.33203125" bestFit="1" customWidth="1"/>
    <col min="1210" max="1210" width="38.5" bestFit="1" customWidth="1"/>
    <col min="1211" max="1211" width="39.83203125" bestFit="1" customWidth="1"/>
    <col min="1212" max="1212" width="7.83203125" bestFit="1" customWidth="1"/>
    <col min="1213" max="1213" width="10.1640625" bestFit="1" customWidth="1"/>
    <col min="1214" max="1214" width="49.5" bestFit="1" customWidth="1"/>
    <col min="1215" max="1215" width="26.33203125" bestFit="1" customWidth="1"/>
    <col min="1216" max="1216" width="34.6640625" bestFit="1" customWidth="1"/>
    <col min="1217" max="1217" width="38.83203125" bestFit="1" customWidth="1"/>
    <col min="1218" max="1218" width="14.5" bestFit="1" customWidth="1"/>
    <col min="1219" max="1219" width="39.6640625" bestFit="1" customWidth="1"/>
    <col min="1220" max="1220" width="41.33203125" bestFit="1" customWidth="1"/>
    <col min="1221" max="1221" width="25.33203125" bestFit="1" customWidth="1"/>
    <col min="1222" max="1222" width="16" bestFit="1" customWidth="1"/>
    <col min="1223" max="1223" width="40.83203125" bestFit="1" customWidth="1"/>
    <col min="1224" max="1224" width="8.83203125" bestFit="1" customWidth="1"/>
    <col min="1225" max="1225" width="42.1640625" bestFit="1" customWidth="1"/>
    <col min="1226" max="1226" width="43.33203125" bestFit="1" customWidth="1"/>
    <col min="1227" max="1227" width="26.1640625" bestFit="1" customWidth="1"/>
    <col min="1228" max="1228" width="43.83203125" bestFit="1" customWidth="1"/>
    <col min="1229" max="1229" width="7.6640625" bestFit="1" customWidth="1"/>
    <col min="1230" max="1230" width="14.1640625" bestFit="1" customWidth="1"/>
    <col min="1231" max="1231" width="46.5" bestFit="1" customWidth="1"/>
    <col min="1232" max="1232" width="8.33203125" bestFit="1" customWidth="1"/>
    <col min="1233" max="1233" width="28.6640625" bestFit="1" customWidth="1"/>
    <col min="1234" max="1234" width="51" bestFit="1" customWidth="1"/>
    <col min="1235" max="1235" width="13.83203125" bestFit="1" customWidth="1"/>
    <col min="1236" max="1236" width="22.83203125" bestFit="1" customWidth="1"/>
    <col min="1237" max="1237" width="40.1640625" bestFit="1" customWidth="1"/>
    <col min="1238" max="1238" width="24.6640625" bestFit="1" customWidth="1"/>
    <col min="1239" max="1239" width="21" bestFit="1" customWidth="1"/>
    <col min="1240" max="1240" width="43.33203125" bestFit="1" customWidth="1"/>
    <col min="1241" max="1241" width="22" bestFit="1" customWidth="1"/>
    <col min="1242" max="1242" width="41.1640625" bestFit="1" customWidth="1"/>
    <col min="1243" max="1243" width="29.83203125" bestFit="1" customWidth="1"/>
    <col min="1244" max="1244" width="37.5" bestFit="1" customWidth="1"/>
    <col min="1245" max="1245" width="31.83203125" bestFit="1" customWidth="1"/>
    <col min="1246" max="1246" width="12.33203125" bestFit="1" customWidth="1"/>
    <col min="1247" max="1247" width="20.83203125" bestFit="1" customWidth="1"/>
    <col min="1248" max="1248" width="38.33203125" bestFit="1" customWidth="1"/>
    <col min="1249" max="1249" width="29.1640625" bestFit="1" customWidth="1"/>
    <col min="1250" max="1250" width="46.33203125" bestFit="1" customWidth="1"/>
    <col min="1251" max="1251" width="23.6640625" bestFit="1" customWidth="1"/>
    <col min="1252" max="1252" width="21.5" bestFit="1" customWidth="1"/>
    <col min="1253" max="1253" width="26.33203125" bestFit="1" customWidth="1"/>
    <col min="1254" max="1254" width="34.6640625" bestFit="1" customWidth="1"/>
    <col min="1255" max="1255" width="41.1640625" bestFit="1" customWidth="1"/>
    <col min="1256" max="1256" width="42.5" bestFit="1" customWidth="1"/>
    <col min="1257" max="1257" width="17.83203125" bestFit="1" customWidth="1"/>
    <col min="1258" max="1258" width="44.83203125" bestFit="1" customWidth="1"/>
    <col min="1259" max="1259" width="22.6640625" bestFit="1" customWidth="1"/>
    <col min="1260" max="1260" width="24.83203125" bestFit="1" customWidth="1"/>
    <col min="1261" max="1261" width="46.83203125" bestFit="1" customWidth="1"/>
    <col min="1262" max="1262" width="37.83203125" bestFit="1" customWidth="1"/>
    <col min="1263" max="1263" width="19" bestFit="1" customWidth="1"/>
    <col min="1264" max="1264" width="15.83203125" bestFit="1" customWidth="1"/>
    <col min="1265" max="1265" width="29.1640625" bestFit="1" customWidth="1"/>
    <col min="1266" max="1266" width="41.1640625" bestFit="1" customWidth="1"/>
    <col min="1267" max="1267" width="34" bestFit="1" customWidth="1"/>
    <col min="1268" max="1268" width="46.33203125" bestFit="1" customWidth="1"/>
    <col min="1269" max="1269" width="46.5" bestFit="1" customWidth="1"/>
    <col min="1270" max="1270" width="43.6640625" bestFit="1" customWidth="1"/>
    <col min="1271" max="1271" width="18.1640625" bestFit="1" customWidth="1"/>
    <col min="1272" max="1272" width="43.5" bestFit="1" customWidth="1"/>
    <col min="1273" max="1273" width="22.5" bestFit="1" customWidth="1"/>
    <col min="1274" max="1274" width="48.6640625" bestFit="1" customWidth="1"/>
    <col min="1275" max="1275" width="24.33203125" bestFit="1" customWidth="1"/>
    <col min="1276" max="1276" width="25.6640625" bestFit="1" customWidth="1"/>
    <col min="1277" max="1277" width="27.6640625" bestFit="1" customWidth="1"/>
    <col min="1278" max="1278" width="25.83203125" bestFit="1" customWidth="1"/>
    <col min="1279" max="1279" width="18.5" bestFit="1" customWidth="1"/>
    <col min="1280" max="1280" width="33.6640625" bestFit="1" customWidth="1"/>
    <col min="1281" max="1281" width="24.83203125" bestFit="1" customWidth="1"/>
    <col min="1282" max="1282" width="19.83203125" bestFit="1" customWidth="1"/>
    <col min="1283" max="1283" width="14.6640625" bestFit="1" customWidth="1"/>
    <col min="1284" max="1284" width="28.5" bestFit="1" customWidth="1"/>
    <col min="1285" max="1285" width="40.1640625" bestFit="1" customWidth="1"/>
    <col min="1286" max="1286" width="21.5" bestFit="1" customWidth="1"/>
    <col min="1287" max="1287" width="15.6640625" bestFit="1" customWidth="1"/>
    <col min="1288" max="1288" width="47.6640625" bestFit="1" customWidth="1"/>
    <col min="1289" max="1289" width="40.6640625" bestFit="1" customWidth="1"/>
    <col min="1290" max="1290" width="44.1640625" bestFit="1" customWidth="1"/>
    <col min="1291" max="1291" width="41.6640625" bestFit="1" customWidth="1"/>
    <col min="1292" max="1292" width="34.33203125" bestFit="1" customWidth="1"/>
    <col min="1293" max="1293" width="26.1640625" bestFit="1" customWidth="1"/>
    <col min="1294" max="1294" width="25.83203125" bestFit="1" customWidth="1"/>
    <col min="1295" max="1295" width="30.1640625" bestFit="1" customWidth="1"/>
    <col min="1296" max="1296" width="30.5" bestFit="1" customWidth="1"/>
    <col min="1297" max="1297" width="29.6640625" bestFit="1" customWidth="1"/>
    <col min="1298" max="1298" width="37.33203125" bestFit="1" customWidth="1"/>
    <col min="1299" max="1299" width="20.83203125" bestFit="1" customWidth="1"/>
    <col min="1300" max="1300" width="17.83203125" bestFit="1" customWidth="1"/>
    <col min="1301" max="1301" width="45.5" bestFit="1" customWidth="1"/>
    <col min="1302" max="1302" width="23.33203125" bestFit="1" customWidth="1"/>
    <col min="1303" max="1303" width="40.5" bestFit="1" customWidth="1"/>
    <col min="1304" max="1304" width="33.33203125" bestFit="1" customWidth="1"/>
    <col min="1305" max="1305" width="26.6640625" bestFit="1" customWidth="1"/>
    <col min="1306" max="1306" width="20.83203125" bestFit="1" customWidth="1"/>
    <col min="1307" max="1307" width="46.1640625" bestFit="1" customWidth="1"/>
    <col min="1308" max="1308" width="23" bestFit="1" customWidth="1"/>
    <col min="1309" max="1309" width="47.5" bestFit="1" customWidth="1"/>
    <col min="1310" max="1310" width="28" bestFit="1" customWidth="1"/>
    <col min="1311" max="1311" width="51.1640625" bestFit="1" customWidth="1"/>
    <col min="1312" max="1312" width="33.83203125" bestFit="1" customWidth="1"/>
    <col min="1313" max="1313" width="12.83203125" bestFit="1" customWidth="1"/>
    <col min="1314" max="1314" width="47" bestFit="1" customWidth="1"/>
    <col min="1315" max="1315" width="46" bestFit="1" customWidth="1"/>
    <col min="1316" max="1316" width="46.33203125" bestFit="1" customWidth="1"/>
    <col min="1317" max="1317" width="15.6640625" bestFit="1" customWidth="1"/>
    <col min="1318" max="1318" width="15" bestFit="1" customWidth="1"/>
    <col min="1319" max="1319" width="41.83203125" bestFit="1" customWidth="1"/>
    <col min="1320" max="1320" width="46" bestFit="1" customWidth="1"/>
    <col min="1321" max="1321" width="18.6640625" bestFit="1" customWidth="1"/>
    <col min="1322" max="1322" width="17.5" bestFit="1" customWidth="1"/>
    <col min="1323" max="1323" width="35.33203125" bestFit="1" customWidth="1"/>
    <col min="1324" max="1324" width="33.5" bestFit="1" customWidth="1"/>
    <col min="1325" max="1325" width="27.5" bestFit="1" customWidth="1"/>
    <col min="1326" max="1326" width="10" bestFit="1" customWidth="1"/>
    <col min="1327" max="1327" width="39.5" bestFit="1" customWidth="1"/>
    <col min="1328" max="1328" width="32.1640625" bestFit="1" customWidth="1"/>
    <col min="1329" max="1329" width="18.33203125" bestFit="1" customWidth="1"/>
    <col min="1330" max="1330" width="20.83203125" bestFit="1" customWidth="1"/>
    <col min="1331" max="1331" width="37" bestFit="1" customWidth="1"/>
    <col min="1332" max="1332" width="34" bestFit="1" customWidth="1"/>
    <col min="1333" max="1333" width="17.5" bestFit="1" customWidth="1"/>
    <col min="1334" max="1334" width="33.33203125" bestFit="1" customWidth="1"/>
    <col min="1335" max="1335" width="19" bestFit="1" customWidth="1"/>
    <col min="1336" max="1336" width="28.83203125" bestFit="1" customWidth="1"/>
    <col min="1337" max="1337" width="38.5" bestFit="1" customWidth="1"/>
    <col min="1338" max="1339" width="19.83203125" bestFit="1" customWidth="1"/>
    <col min="1340" max="1340" width="29.83203125" bestFit="1" customWidth="1"/>
    <col min="1341" max="1341" width="16.5" bestFit="1" customWidth="1"/>
    <col min="1342" max="1342" width="36" bestFit="1" customWidth="1"/>
    <col min="1343" max="1343" width="23.83203125" bestFit="1" customWidth="1"/>
    <col min="1344" max="1344" width="48.33203125" bestFit="1" customWidth="1"/>
    <col min="1345" max="1345" width="8.5" bestFit="1" customWidth="1"/>
    <col min="1346" max="1346" width="26.1640625" bestFit="1" customWidth="1"/>
    <col min="1347" max="1347" width="48.33203125" bestFit="1" customWidth="1"/>
    <col min="1348" max="1348" width="44" bestFit="1" customWidth="1"/>
    <col min="1349" max="1349" width="31.1640625" bestFit="1" customWidth="1"/>
    <col min="1350" max="1350" width="26.1640625" bestFit="1" customWidth="1"/>
    <col min="1351" max="1351" width="11.33203125" bestFit="1" customWidth="1"/>
    <col min="1352" max="1352" width="13.83203125" bestFit="1" customWidth="1"/>
    <col min="1353" max="1353" width="11.33203125" bestFit="1" customWidth="1"/>
    <col min="1354" max="1354" width="7.33203125" bestFit="1" customWidth="1"/>
    <col min="1355" max="1355" width="44.6640625" bestFit="1" customWidth="1"/>
    <col min="1356" max="1356" width="13.83203125" bestFit="1" customWidth="1"/>
    <col min="1357" max="1357" width="17.83203125" bestFit="1" customWidth="1"/>
    <col min="1358" max="1358" width="23.83203125" bestFit="1" customWidth="1"/>
    <col min="1359" max="1359" width="32.6640625" bestFit="1" customWidth="1"/>
    <col min="1360" max="1360" width="24.5" bestFit="1" customWidth="1"/>
    <col min="1361" max="1361" width="38.33203125" bestFit="1" customWidth="1"/>
    <col min="1362" max="1362" width="14.83203125" bestFit="1" customWidth="1"/>
    <col min="1363" max="1363" width="14.5" bestFit="1" customWidth="1"/>
    <col min="1364" max="1364" width="27.1640625" bestFit="1" customWidth="1"/>
    <col min="1365" max="1365" width="37.6640625" bestFit="1" customWidth="1"/>
    <col min="1366" max="1366" width="55.33203125" bestFit="1" customWidth="1"/>
    <col min="1367" max="1367" width="25" bestFit="1" customWidth="1"/>
    <col min="1368" max="1368" width="36.6640625" bestFit="1" customWidth="1"/>
    <col min="1369" max="1369" width="17.1640625" bestFit="1" customWidth="1"/>
    <col min="1370" max="1370" width="33.83203125" bestFit="1" customWidth="1"/>
    <col min="1371" max="1371" width="49.83203125" bestFit="1" customWidth="1"/>
    <col min="1372" max="1372" width="29.6640625" bestFit="1" customWidth="1"/>
    <col min="1373" max="1373" width="25" bestFit="1" customWidth="1"/>
    <col min="1374" max="1374" width="48.33203125" bestFit="1" customWidth="1"/>
    <col min="1375" max="1375" width="36.6640625" bestFit="1" customWidth="1"/>
    <col min="1376" max="1376" width="26.1640625" bestFit="1" customWidth="1"/>
    <col min="1377" max="1377" width="37.6640625" bestFit="1" customWidth="1"/>
    <col min="1378" max="1378" width="40.6640625" bestFit="1" customWidth="1"/>
    <col min="1379" max="1379" width="14.6640625" bestFit="1" customWidth="1"/>
    <col min="1380" max="1380" width="23.6640625" bestFit="1" customWidth="1"/>
    <col min="1381" max="1381" width="17.33203125" bestFit="1" customWidth="1"/>
    <col min="1382" max="1382" width="28" bestFit="1" customWidth="1"/>
    <col min="1383" max="1383" width="31.1640625" bestFit="1" customWidth="1"/>
    <col min="1384" max="1384" width="33.83203125" bestFit="1" customWidth="1"/>
    <col min="1385" max="1385" width="37.33203125" bestFit="1" customWidth="1"/>
    <col min="1386" max="1386" width="48.5" bestFit="1" customWidth="1"/>
    <col min="1387" max="1387" width="31.1640625" bestFit="1" customWidth="1"/>
    <col min="1388" max="1388" width="49.33203125" bestFit="1" customWidth="1"/>
    <col min="1389" max="1389" width="46.6640625" bestFit="1" customWidth="1"/>
    <col min="1390" max="1390" width="34" bestFit="1" customWidth="1"/>
    <col min="1391" max="1391" width="48.6640625" bestFit="1" customWidth="1"/>
    <col min="1392" max="1392" width="24.5" bestFit="1" customWidth="1"/>
    <col min="1393" max="1393" width="12.83203125" bestFit="1" customWidth="1"/>
    <col min="1394" max="1394" width="47.5" bestFit="1" customWidth="1"/>
    <col min="1395" max="1395" width="23.83203125" bestFit="1" customWidth="1"/>
    <col min="1396" max="1396" width="17.83203125" bestFit="1" customWidth="1"/>
    <col min="1397" max="1397" width="25" bestFit="1" customWidth="1"/>
    <col min="1398" max="1398" width="46.1640625" bestFit="1" customWidth="1"/>
    <col min="1399" max="1399" width="24.6640625" bestFit="1" customWidth="1"/>
    <col min="1400" max="1400" width="20.6640625" bestFit="1" customWidth="1"/>
    <col min="1401" max="1401" width="35.33203125" bestFit="1" customWidth="1"/>
    <col min="1402" max="1402" width="14.1640625" bestFit="1" customWidth="1"/>
    <col min="1403" max="1403" width="25.33203125" bestFit="1" customWidth="1"/>
    <col min="1404" max="1404" width="16.83203125" bestFit="1" customWidth="1"/>
    <col min="1405" max="1405" width="44.83203125" bestFit="1" customWidth="1"/>
    <col min="1406" max="1406" width="52.5" bestFit="1" customWidth="1"/>
    <col min="1407" max="1407" width="28.33203125" bestFit="1" customWidth="1"/>
    <col min="1408" max="1408" width="17.1640625" bestFit="1" customWidth="1"/>
    <col min="1409" max="1409" width="43.83203125" bestFit="1" customWidth="1"/>
    <col min="1410" max="1410" width="27.1640625" bestFit="1" customWidth="1"/>
    <col min="1411" max="1411" width="27.83203125" bestFit="1" customWidth="1"/>
    <col min="1412" max="1412" width="19.6640625" bestFit="1" customWidth="1"/>
    <col min="1413" max="1413" width="15" bestFit="1" customWidth="1"/>
    <col min="1414" max="1414" width="63" bestFit="1" customWidth="1"/>
    <col min="1415" max="1415" width="34.1640625" bestFit="1" customWidth="1"/>
    <col min="1416" max="1416" width="35.5" bestFit="1" customWidth="1"/>
    <col min="1417" max="1417" width="27.6640625" bestFit="1" customWidth="1"/>
    <col min="1418" max="1418" width="45.1640625" bestFit="1" customWidth="1"/>
    <col min="1419" max="1419" width="30.83203125" bestFit="1" customWidth="1"/>
    <col min="1420" max="1420" width="47.83203125" bestFit="1" customWidth="1"/>
    <col min="1421" max="1421" width="30.83203125" bestFit="1" customWidth="1"/>
    <col min="1422" max="1422" width="38.5" bestFit="1" customWidth="1"/>
    <col min="1423" max="1423" width="47.5" bestFit="1" customWidth="1"/>
    <col min="1424" max="1424" width="21.83203125" bestFit="1" customWidth="1"/>
    <col min="1425" max="1425" width="35.5" bestFit="1" customWidth="1"/>
    <col min="1426" max="1426" width="47.6640625" bestFit="1" customWidth="1"/>
    <col min="1427" max="1427" width="25.1640625" bestFit="1" customWidth="1"/>
    <col min="1428" max="1428" width="8.6640625" bestFit="1" customWidth="1"/>
    <col min="1429" max="1429" width="23" bestFit="1" customWidth="1"/>
    <col min="1430" max="1430" width="26.6640625" bestFit="1" customWidth="1"/>
    <col min="1431" max="1431" width="9.33203125" bestFit="1" customWidth="1"/>
    <col min="1432" max="1432" width="18" bestFit="1" customWidth="1"/>
    <col min="1433" max="1433" width="26" bestFit="1" customWidth="1"/>
    <col min="1434" max="1434" width="33.83203125" bestFit="1" customWidth="1"/>
    <col min="1435" max="1435" width="42.83203125" bestFit="1" customWidth="1"/>
    <col min="1436" max="1436" width="47.33203125" bestFit="1" customWidth="1"/>
    <col min="1437" max="1437" width="15.5" bestFit="1" customWidth="1"/>
    <col min="1438" max="1438" width="22.33203125" bestFit="1" customWidth="1"/>
    <col min="1439" max="1439" width="20.5" bestFit="1" customWidth="1"/>
    <col min="1440" max="1440" width="64.33203125" bestFit="1" customWidth="1"/>
    <col min="1441" max="1441" width="44.6640625" bestFit="1" customWidth="1"/>
    <col min="1442" max="1442" width="44" bestFit="1" customWidth="1"/>
    <col min="1443" max="1443" width="48.33203125" bestFit="1" customWidth="1"/>
    <col min="1444" max="1444" width="44.5" bestFit="1" customWidth="1"/>
    <col min="1445" max="1445" width="7" bestFit="1" customWidth="1"/>
    <col min="1446" max="1446" width="35.6640625" bestFit="1" customWidth="1"/>
    <col min="1447" max="1447" width="50" bestFit="1" customWidth="1"/>
    <col min="1448" max="1448" width="24" bestFit="1" customWidth="1"/>
    <col min="1449" max="1449" width="12.33203125" bestFit="1" customWidth="1"/>
    <col min="1450" max="1450" width="46.6640625" bestFit="1" customWidth="1"/>
    <col min="1451" max="1451" width="35.83203125" bestFit="1" customWidth="1"/>
    <col min="1452" max="1452" width="6.6640625" bestFit="1" customWidth="1"/>
    <col min="1453" max="1453" width="25.5" bestFit="1" customWidth="1"/>
    <col min="1454" max="1454" width="38.5" bestFit="1" customWidth="1"/>
    <col min="1455" max="1455" width="57.33203125" bestFit="1" customWidth="1"/>
    <col min="1456" max="1456" width="46.33203125" bestFit="1" customWidth="1"/>
    <col min="1457" max="1457" width="35" bestFit="1" customWidth="1"/>
    <col min="1458" max="1458" width="29.33203125" bestFit="1" customWidth="1"/>
    <col min="1459" max="1459" width="28.83203125" bestFit="1" customWidth="1"/>
    <col min="1460" max="1460" width="12.33203125" bestFit="1" customWidth="1"/>
    <col min="1461" max="1461" width="29.83203125" bestFit="1" customWidth="1"/>
    <col min="1462" max="1462" width="36" bestFit="1" customWidth="1"/>
    <col min="1463" max="1463" width="44.5" bestFit="1" customWidth="1"/>
    <col min="1464" max="1464" width="37.6640625" bestFit="1" customWidth="1"/>
    <col min="1465" max="1465" width="36" bestFit="1" customWidth="1"/>
    <col min="1466" max="1466" width="20.83203125" bestFit="1" customWidth="1"/>
    <col min="1467" max="1467" width="27.6640625" bestFit="1" customWidth="1"/>
    <col min="1468" max="1468" width="27.5" bestFit="1" customWidth="1"/>
    <col min="1469" max="1469" width="30.5" bestFit="1" customWidth="1"/>
    <col min="1470" max="1470" width="42.1640625" bestFit="1" customWidth="1"/>
    <col min="1471" max="1471" width="41.6640625" bestFit="1" customWidth="1"/>
    <col min="1472" max="1472" width="35.33203125" bestFit="1" customWidth="1"/>
    <col min="1473" max="1473" width="50.1640625" bestFit="1" customWidth="1"/>
    <col min="1474" max="1474" width="35.1640625" bestFit="1" customWidth="1"/>
    <col min="1475" max="1475" width="41.33203125" bestFit="1" customWidth="1"/>
    <col min="1476" max="1476" width="41.5" bestFit="1" customWidth="1"/>
    <col min="1477" max="1477" width="47" bestFit="1" customWidth="1"/>
    <col min="1478" max="1478" width="19.83203125" bestFit="1" customWidth="1"/>
    <col min="1479" max="1479" width="33.5" bestFit="1" customWidth="1"/>
    <col min="1480" max="1480" width="47.6640625" bestFit="1" customWidth="1"/>
    <col min="1481" max="1481" width="38.83203125" bestFit="1" customWidth="1"/>
    <col min="1482" max="1482" width="44" bestFit="1" customWidth="1"/>
    <col min="1483" max="1483" width="48.83203125" bestFit="1" customWidth="1"/>
    <col min="1484" max="1484" width="45.5" bestFit="1" customWidth="1"/>
    <col min="1485" max="1485" width="35.5" bestFit="1" customWidth="1"/>
    <col min="1486" max="1486" width="46.6640625" bestFit="1" customWidth="1"/>
    <col min="1487" max="1487" width="36.33203125" bestFit="1" customWidth="1"/>
    <col min="1488" max="1488" width="36" bestFit="1" customWidth="1"/>
    <col min="1489" max="1489" width="23.33203125" bestFit="1" customWidth="1"/>
    <col min="1490" max="1490" width="32" bestFit="1" customWidth="1"/>
    <col min="1491" max="1491" width="35.33203125" bestFit="1" customWidth="1"/>
    <col min="1492" max="1492" width="47.6640625" bestFit="1" customWidth="1"/>
    <col min="1493" max="1493" width="50.6640625" bestFit="1" customWidth="1"/>
    <col min="1494" max="1494" width="49" bestFit="1" customWidth="1"/>
    <col min="1495" max="1495" width="31.83203125" bestFit="1" customWidth="1"/>
    <col min="1496" max="1496" width="43.6640625" bestFit="1" customWidth="1"/>
    <col min="1497" max="1497" width="28.83203125" bestFit="1" customWidth="1"/>
    <col min="1498" max="1498" width="36.1640625" bestFit="1" customWidth="1"/>
    <col min="1499" max="1499" width="43.83203125" bestFit="1" customWidth="1"/>
    <col min="1500" max="1500" width="28.83203125" bestFit="1" customWidth="1"/>
    <col min="1501" max="1501" width="52.6640625" bestFit="1" customWidth="1"/>
    <col min="1502" max="1502" width="29.1640625" bestFit="1" customWidth="1"/>
    <col min="1503" max="1503" width="29.6640625" bestFit="1" customWidth="1"/>
    <col min="1504" max="1504" width="45.5" bestFit="1" customWidth="1"/>
    <col min="1505" max="1505" width="24.6640625" bestFit="1" customWidth="1"/>
    <col min="1506" max="1506" width="23.1640625" bestFit="1" customWidth="1"/>
    <col min="1507" max="1507" width="45.6640625" bestFit="1" customWidth="1"/>
    <col min="1508" max="1508" width="66.1640625" bestFit="1" customWidth="1"/>
    <col min="1509" max="1509" width="45.1640625" bestFit="1" customWidth="1"/>
    <col min="1510" max="1510" width="31.5" bestFit="1" customWidth="1"/>
    <col min="1511" max="1511" width="27.33203125" bestFit="1" customWidth="1"/>
    <col min="1512" max="1512" width="49.1640625" bestFit="1" customWidth="1"/>
    <col min="1513" max="1513" width="35" bestFit="1" customWidth="1"/>
    <col min="1514" max="1514" width="45.83203125" bestFit="1" customWidth="1"/>
    <col min="1515" max="1515" width="38.33203125" bestFit="1" customWidth="1"/>
    <col min="1516" max="1516" width="50" bestFit="1" customWidth="1"/>
    <col min="1517" max="1517" width="20.33203125" bestFit="1" customWidth="1"/>
    <col min="1518" max="1518" width="34.6640625" bestFit="1" customWidth="1"/>
    <col min="1519" max="1519" width="38.5" bestFit="1" customWidth="1"/>
    <col min="1520" max="1520" width="16.5" bestFit="1" customWidth="1"/>
    <col min="1521" max="1521" width="25.1640625" bestFit="1" customWidth="1"/>
    <col min="1522" max="1522" width="43.1640625" bestFit="1" customWidth="1"/>
    <col min="1523" max="1523" width="50.1640625" bestFit="1" customWidth="1"/>
    <col min="1524" max="1524" width="28.5" bestFit="1" customWidth="1"/>
    <col min="1525" max="1525" width="45.6640625" bestFit="1" customWidth="1"/>
    <col min="1526" max="1526" width="44" bestFit="1" customWidth="1"/>
    <col min="1527" max="1527" width="38.1640625" bestFit="1" customWidth="1"/>
    <col min="1528" max="1528" width="24.83203125" bestFit="1" customWidth="1"/>
    <col min="1529" max="1529" width="7.33203125" bestFit="1" customWidth="1"/>
    <col min="1530" max="1530" width="24.83203125" bestFit="1" customWidth="1"/>
    <col min="1531" max="1531" width="50.1640625" bestFit="1" customWidth="1"/>
    <col min="1532" max="1532" width="15.83203125" bestFit="1" customWidth="1"/>
    <col min="1533" max="1533" width="48.6640625" bestFit="1" customWidth="1"/>
    <col min="1534" max="1534" width="15.5" bestFit="1" customWidth="1"/>
    <col min="1535" max="1535" width="39" bestFit="1" customWidth="1"/>
    <col min="1536" max="1536" width="26.33203125" bestFit="1" customWidth="1"/>
    <col min="1537" max="1537" width="8.1640625" bestFit="1" customWidth="1"/>
    <col min="1538" max="1538" width="52.5" bestFit="1" customWidth="1"/>
    <col min="1539" max="1539" width="37.83203125" bestFit="1" customWidth="1"/>
    <col min="1540" max="1540" width="29.6640625" bestFit="1" customWidth="1"/>
    <col min="1541" max="1541" width="30" bestFit="1" customWidth="1"/>
    <col min="1542" max="1542" width="13.1640625" bestFit="1" customWidth="1"/>
    <col min="1543" max="1543" width="18.5" bestFit="1" customWidth="1"/>
    <col min="1544" max="1544" width="29.6640625" bestFit="1" customWidth="1"/>
    <col min="1545" max="1545" width="23" bestFit="1" customWidth="1"/>
    <col min="1546" max="1546" width="14.33203125" bestFit="1" customWidth="1"/>
    <col min="1547" max="1547" width="35.33203125" bestFit="1" customWidth="1"/>
    <col min="1548" max="1548" width="23.83203125" bestFit="1" customWidth="1"/>
    <col min="1549" max="1549" width="19.33203125" bestFit="1" customWidth="1"/>
    <col min="1550" max="1550" width="26.83203125" bestFit="1" customWidth="1"/>
    <col min="1551" max="1551" width="32.83203125" bestFit="1" customWidth="1"/>
    <col min="1552" max="1552" width="36.33203125" bestFit="1" customWidth="1"/>
    <col min="1553" max="1553" width="24.1640625" bestFit="1" customWidth="1"/>
    <col min="1554" max="1554" width="51.1640625" bestFit="1" customWidth="1"/>
    <col min="1555" max="1555" width="31" bestFit="1" customWidth="1"/>
    <col min="1556" max="1556" width="29.5" bestFit="1" customWidth="1"/>
    <col min="1557" max="1557" width="29.33203125" bestFit="1" customWidth="1"/>
    <col min="1558" max="1558" width="13.33203125" bestFit="1" customWidth="1"/>
    <col min="1559" max="1559" width="8.6640625" bestFit="1" customWidth="1"/>
    <col min="1560" max="1560" width="45.83203125" bestFit="1" customWidth="1"/>
    <col min="1561" max="1561" width="31.1640625" bestFit="1" customWidth="1"/>
    <col min="1562" max="1562" width="5.83203125" bestFit="1" customWidth="1"/>
    <col min="1563" max="1563" width="33.6640625" bestFit="1" customWidth="1"/>
    <col min="1564" max="1564" width="6.6640625" bestFit="1" customWidth="1"/>
    <col min="1565" max="1565" width="35.6640625" bestFit="1" customWidth="1"/>
    <col min="1566" max="1566" width="39.5" bestFit="1" customWidth="1"/>
    <col min="1567" max="1567" width="40.83203125" bestFit="1" customWidth="1"/>
    <col min="1568" max="1568" width="31.83203125" bestFit="1" customWidth="1"/>
    <col min="1569" max="1569" width="41.1640625" bestFit="1" customWidth="1"/>
    <col min="1570" max="1570" width="27.6640625" bestFit="1" customWidth="1"/>
    <col min="1571" max="1571" width="26.33203125" bestFit="1" customWidth="1"/>
    <col min="1572" max="1572" width="24.1640625" bestFit="1" customWidth="1"/>
    <col min="1573" max="1573" width="31.1640625" bestFit="1" customWidth="1"/>
    <col min="1574" max="1574" width="10.33203125" bestFit="1" customWidth="1"/>
    <col min="1575" max="1575" width="32.6640625" bestFit="1" customWidth="1"/>
    <col min="1576" max="1576" width="26.1640625" bestFit="1" customWidth="1"/>
    <col min="1577" max="1577" width="17.1640625" bestFit="1" customWidth="1"/>
    <col min="1578" max="1578" width="51.6640625" bestFit="1" customWidth="1"/>
    <col min="1579" max="1579" width="35.5" bestFit="1" customWidth="1"/>
    <col min="1580" max="1580" width="47.83203125" bestFit="1" customWidth="1"/>
    <col min="1581" max="1581" width="30.83203125" bestFit="1" customWidth="1"/>
    <col min="1582" max="1582" width="10.83203125" bestFit="1" customWidth="1"/>
    <col min="1583" max="1583" width="36.6640625" bestFit="1" customWidth="1"/>
    <col min="1584" max="1584" width="27" bestFit="1" customWidth="1"/>
    <col min="1585" max="1585" width="45.83203125" bestFit="1" customWidth="1"/>
    <col min="1586" max="1586" width="46.6640625" bestFit="1" customWidth="1"/>
    <col min="1587" max="1587" width="44" bestFit="1" customWidth="1"/>
    <col min="1588" max="1588" width="30.6640625" bestFit="1" customWidth="1"/>
    <col min="1589" max="1589" width="42.6640625" bestFit="1" customWidth="1"/>
    <col min="1590" max="1590" width="14.33203125" bestFit="1" customWidth="1"/>
    <col min="1591" max="1591" width="51.5" bestFit="1" customWidth="1"/>
    <col min="1592" max="1592" width="37.1640625" bestFit="1" customWidth="1"/>
    <col min="1593" max="1593" width="46.1640625" bestFit="1" customWidth="1"/>
    <col min="1594" max="1594" width="14.6640625" bestFit="1" customWidth="1"/>
    <col min="1595" max="1595" width="46.33203125" bestFit="1" customWidth="1"/>
    <col min="1596" max="1596" width="23.1640625" bestFit="1" customWidth="1"/>
    <col min="1597" max="1597" width="23.6640625" bestFit="1" customWidth="1"/>
    <col min="1598" max="1598" width="10.1640625" bestFit="1" customWidth="1"/>
    <col min="1599" max="1599" width="49.33203125" bestFit="1" customWidth="1"/>
    <col min="1600" max="1600" width="50" bestFit="1" customWidth="1"/>
    <col min="1601" max="1601" width="42.6640625" bestFit="1" customWidth="1"/>
    <col min="1602" max="1602" width="44" bestFit="1" customWidth="1"/>
    <col min="1603" max="1603" width="17.83203125" bestFit="1" customWidth="1"/>
    <col min="1604" max="1604" width="47.83203125" bestFit="1" customWidth="1"/>
    <col min="1605" max="1605" width="47" bestFit="1" customWidth="1"/>
    <col min="1606" max="1606" width="49.5" bestFit="1" customWidth="1"/>
    <col min="1607" max="1607" width="12" bestFit="1" customWidth="1"/>
    <col min="1608" max="1608" width="10.1640625" bestFit="1" customWidth="1"/>
    <col min="1609" max="1609" width="12.6640625" bestFit="1" customWidth="1"/>
    <col min="1610" max="1610" width="15" bestFit="1" customWidth="1"/>
    <col min="1611" max="1611" width="35" bestFit="1" customWidth="1"/>
    <col min="1612" max="1612" width="27.33203125" bestFit="1" customWidth="1"/>
    <col min="1613" max="1613" width="10.83203125" bestFit="1" customWidth="1"/>
    <col min="1614" max="1614" width="31" bestFit="1" customWidth="1"/>
    <col min="1615" max="1615" width="20.33203125" bestFit="1" customWidth="1"/>
    <col min="1616" max="1616" width="31.1640625" bestFit="1" customWidth="1"/>
    <col min="1617" max="1617" width="18.6640625" bestFit="1" customWidth="1"/>
    <col min="1618" max="1618" width="41.5" bestFit="1" customWidth="1"/>
    <col min="1619" max="1619" width="45.6640625" bestFit="1" customWidth="1"/>
    <col min="1620" max="1620" width="18.1640625" bestFit="1" customWidth="1"/>
    <col min="1621" max="1621" width="20.33203125" bestFit="1" customWidth="1"/>
    <col min="1622" max="1622" width="31.5" bestFit="1" customWidth="1"/>
    <col min="1623" max="1623" width="9.5" bestFit="1" customWidth="1"/>
    <col min="1624" max="1624" width="44.1640625" bestFit="1" customWidth="1"/>
    <col min="1625" max="1625" width="47.5" bestFit="1" customWidth="1"/>
    <col min="1626" max="1626" width="5.83203125" bestFit="1" customWidth="1"/>
    <col min="1627" max="1627" width="46.6640625" bestFit="1" customWidth="1"/>
    <col min="1628" max="1628" width="30.1640625" bestFit="1" customWidth="1"/>
    <col min="1629" max="1629" width="10.33203125" bestFit="1" customWidth="1"/>
    <col min="1630" max="1630" width="27.1640625" bestFit="1" customWidth="1"/>
    <col min="1631" max="1631" width="12.33203125" bestFit="1" customWidth="1"/>
    <col min="1632" max="1632" width="38.83203125" bestFit="1" customWidth="1"/>
    <col min="1633" max="1633" width="11.1640625" bestFit="1" customWidth="1"/>
    <col min="1634" max="1634" width="41.33203125" bestFit="1" customWidth="1"/>
    <col min="1635" max="1635" width="40.5" bestFit="1" customWidth="1"/>
    <col min="1636" max="1636" width="49.6640625" bestFit="1" customWidth="1"/>
    <col min="1637" max="1637" width="16.5" bestFit="1" customWidth="1"/>
    <col min="1638" max="1638" width="50.1640625" bestFit="1" customWidth="1"/>
    <col min="1639" max="1639" width="25.5" bestFit="1" customWidth="1"/>
    <col min="1640" max="1640" width="10.6640625" bestFit="1" customWidth="1"/>
    <col min="1641" max="1641" width="8.33203125" bestFit="1" customWidth="1"/>
    <col min="1642" max="1642" width="49.83203125" bestFit="1" customWidth="1"/>
    <col min="1643" max="1643" width="40.1640625" bestFit="1" customWidth="1"/>
    <col min="1644" max="1644" width="47" bestFit="1" customWidth="1"/>
    <col min="1645" max="1645" width="14.83203125" bestFit="1" customWidth="1"/>
    <col min="1646" max="1646" width="26.1640625" bestFit="1" customWidth="1"/>
    <col min="1647" max="1647" width="41.83203125" bestFit="1" customWidth="1"/>
    <col min="1648" max="1648" width="24.5" bestFit="1" customWidth="1"/>
    <col min="1649" max="1649" width="19" bestFit="1" customWidth="1"/>
    <col min="1650" max="1650" width="12.83203125" bestFit="1" customWidth="1"/>
    <col min="1651" max="1651" width="16.33203125" bestFit="1" customWidth="1"/>
    <col min="1652" max="1652" width="40" bestFit="1" customWidth="1"/>
    <col min="1653" max="1653" width="31.1640625" bestFit="1" customWidth="1"/>
    <col min="1654" max="1654" width="47.33203125" bestFit="1" customWidth="1"/>
    <col min="1655" max="1655" width="43.1640625" bestFit="1" customWidth="1"/>
    <col min="1656" max="1656" width="47.33203125" bestFit="1" customWidth="1"/>
    <col min="1657" max="1657" width="15.5" bestFit="1" customWidth="1"/>
    <col min="1658" max="1658" width="36" bestFit="1" customWidth="1"/>
    <col min="1659" max="1659" width="19.6640625" bestFit="1" customWidth="1"/>
    <col min="1660" max="1660" width="26.1640625" bestFit="1" customWidth="1"/>
    <col min="1661" max="1661" width="32.83203125" bestFit="1" customWidth="1"/>
    <col min="1662" max="1662" width="5.83203125" bestFit="1" customWidth="1"/>
    <col min="1663" max="1663" width="16.5" bestFit="1" customWidth="1"/>
    <col min="1664" max="1664" width="41" bestFit="1" customWidth="1"/>
    <col min="1665" max="1665" width="22" bestFit="1" customWidth="1"/>
    <col min="1666" max="1666" width="18.5" bestFit="1" customWidth="1"/>
    <col min="1667" max="1667" width="32.5" bestFit="1" customWidth="1"/>
    <col min="1668" max="1668" width="22.1640625" bestFit="1" customWidth="1"/>
    <col min="1669" max="1669" width="28.6640625" bestFit="1" customWidth="1"/>
    <col min="1670" max="1670" width="37.5" bestFit="1" customWidth="1"/>
    <col min="1671" max="1671" width="35.5" bestFit="1" customWidth="1"/>
    <col min="1672" max="1672" width="36.1640625" bestFit="1" customWidth="1"/>
    <col min="1673" max="1673" width="39.6640625" bestFit="1" customWidth="1"/>
    <col min="1674" max="1674" width="23.5" bestFit="1" customWidth="1"/>
    <col min="1675" max="1675" width="33.5" bestFit="1" customWidth="1"/>
    <col min="1676" max="1676" width="36.33203125" bestFit="1" customWidth="1"/>
    <col min="1677" max="1677" width="18" bestFit="1" customWidth="1"/>
    <col min="1678" max="1678" width="48" bestFit="1" customWidth="1"/>
    <col min="1679" max="1679" width="18.6640625" bestFit="1" customWidth="1"/>
    <col min="1680" max="1680" width="35.6640625" bestFit="1" customWidth="1"/>
    <col min="1681" max="1681" width="46.5" bestFit="1" customWidth="1"/>
    <col min="1682" max="1682" width="37.83203125" bestFit="1" customWidth="1"/>
    <col min="1683" max="1683" width="38.33203125" bestFit="1" customWidth="1"/>
    <col min="1684" max="1684" width="46.5" bestFit="1" customWidth="1"/>
    <col min="1685" max="1685" width="22.33203125" bestFit="1" customWidth="1"/>
    <col min="1686" max="1686" width="52" bestFit="1" customWidth="1"/>
    <col min="1687" max="1687" width="18" bestFit="1" customWidth="1"/>
    <col min="1688" max="1688" width="32.33203125" bestFit="1" customWidth="1"/>
    <col min="1689" max="1689" width="34.83203125" bestFit="1" customWidth="1"/>
    <col min="1690" max="1690" width="45" bestFit="1" customWidth="1"/>
    <col min="1691" max="1691" width="21.6640625" bestFit="1" customWidth="1"/>
    <col min="1692" max="1692" width="43.83203125" bestFit="1" customWidth="1"/>
    <col min="1693" max="1693" width="11.83203125" bestFit="1" customWidth="1"/>
    <col min="1694" max="1694" width="14.5" bestFit="1" customWidth="1"/>
    <col min="1695" max="1695" width="50" bestFit="1" customWidth="1"/>
    <col min="1696" max="1696" width="7.33203125" bestFit="1" customWidth="1"/>
    <col min="1697" max="1697" width="49.83203125" bestFit="1" customWidth="1"/>
    <col min="1698" max="1698" width="46.83203125" bestFit="1" customWidth="1"/>
    <col min="1699" max="1699" width="38.5" bestFit="1" customWidth="1"/>
    <col min="1700" max="1700" width="14.83203125" bestFit="1" customWidth="1"/>
    <col min="1701" max="1701" width="41" bestFit="1" customWidth="1"/>
    <col min="1702" max="1702" width="47.33203125" bestFit="1" customWidth="1"/>
    <col min="1703" max="1703" width="36.33203125" bestFit="1" customWidth="1"/>
    <col min="1704" max="1704" width="34.1640625" bestFit="1" customWidth="1"/>
    <col min="1705" max="1705" width="42.33203125" bestFit="1" customWidth="1"/>
    <col min="1706" max="1706" width="35.5" bestFit="1" customWidth="1"/>
    <col min="1707" max="1707" width="43.33203125" bestFit="1" customWidth="1"/>
    <col min="1708" max="1708" width="8.83203125" bestFit="1" customWidth="1"/>
    <col min="1709" max="1709" width="41.83203125" bestFit="1" customWidth="1"/>
    <col min="1710" max="1710" width="14" bestFit="1" customWidth="1"/>
    <col min="1711" max="1711" width="35.6640625" bestFit="1" customWidth="1"/>
    <col min="1712" max="1712" width="37.1640625" bestFit="1" customWidth="1"/>
    <col min="1713" max="1713" width="13.6640625" bestFit="1" customWidth="1"/>
    <col min="1714" max="1714" width="20.1640625" bestFit="1" customWidth="1"/>
    <col min="1715" max="1715" width="17.83203125" bestFit="1" customWidth="1"/>
    <col min="1716" max="1716" width="46.5" bestFit="1" customWidth="1"/>
    <col min="1717" max="1717" width="45.83203125" bestFit="1" customWidth="1"/>
    <col min="1718" max="1718" width="8.5" bestFit="1" customWidth="1"/>
    <col min="1719" max="1719" width="30.6640625" bestFit="1" customWidth="1"/>
    <col min="1720" max="1720" width="29.1640625" bestFit="1" customWidth="1"/>
    <col min="1721" max="1721" width="11.83203125" bestFit="1" customWidth="1"/>
    <col min="1722" max="1722" width="42.33203125" bestFit="1" customWidth="1"/>
    <col min="1723" max="1723" width="28.5" bestFit="1" customWidth="1"/>
    <col min="1724" max="1724" width="34.1640625" bestFit="1" customWidth="1"/>
    <col min="1725" max="1725" width="20.5" bestFit="1" customWidth="1"/>
    <col min="1726" max="1726" width="11.33203125" bestFit="1" customWidth="1"/>
    <col min="1727" max="1727" width="50.5" bestFit="1" customWidth="1"/>
    <col min="1728" max="1728" width="38.83203125" bestFit="1" customWidth="1"/>
    <col min="1729" max="1729" width="10.33203125" bestFit="1" customWidth="1"/>
    <col min="1730" max="1730" width="19.83203125" bestFit="1" customWidth="1"/>
    <col min="1731" max="1731" width="22.83203125" bestFit="1" customWidth="1"/>
    <col min="1732" max="1732" width="45.33203125" bestFit="1" customWidth="1"/>
    <col min="1733" max="1733" width="6.6640625" bestFit="1" customWidth="1"/>
    <col min="1734" max="1734" width="23" bestFit="1" customWidth="1"/>
    <col min="1735" max="1735" width="25.83203125" bestFit="1" customWidth="1"/>
    <col min="1736" max="1736" width="27.5" bestFit="1" customWidth="1"/>
    <col min="1737" max="1737" width="42.83203125" bestFit="1" customWidth="1"/>
    <col min="1738" max="1738" width="15.5" bestFit="1" customWidth="1"/>
    <col min="1739" max="1739" width="33.83203125" bestFit="1" customWidth="1"/>
    <col min="1740" max="1740" width="28.83203125" bestFit="1" customWidth="1"/>
    <col min="1741" max="1741" width="22.6640625" bestFit="1" customWidth="1"/>
    <col min="1742" max="1742" width="32.33203125" bestFit="1" customWidth="1"/>
    <col min="1743" max="1743" width="15.6640625" bestFit="1" customWidth="1"/>
    <col min="1744" max="1744" width="48.6640625" bestFit="1" customWidth="1"/>
    <col min="1745" max="1745" width="47.33203125" bestFit="1" customWidth="1"/>
    <col min="1746" max="1746" width="41.83203125" bestFit="1" customWidth="1"/>
    <col min="1747" max="1747" width="19.5" bestFit="1" customWidth="1"/>
    <col min="1748" max="1748" width="15" bestFit="1" customWidth="1"/>
    <col min="1749" max="1749" width="43.33203125" bestFit="1" customWidth="1"/>
    <col min="1750" max="1750" width="20.83203125" bestFit="1" customWidth="1"/>
    <col min="1751" max="1751" width="40.6640625" bestFit="1" customWidth="1"/>
    <col min="1752" max="1752" width="28.5" bestFit="1" customWidth="1"/>
    <col min="1753" max="1753" width="53.6640625" bestFit="1" customWidth="1"/>
    <col min="1754" max="1754" width="19.33203125" bestFit="1" customWidth="1"/>
    <col min="1755" max="1755" width="11.6640625" bestFit="1" customWidth="1"/>
    <col min="1756" max="1756" width="24.33203125" bestFit="1" customWidth="1"/>
    <col min="1757" max="1757" width="36.5" bestFit="1" customWidth="1"/>
    <col min="1758" max="1758" width="14.83203125" bestFit="1" customWidth="1"/>
    <col min="1759" max="1759" width="18.5" bestFit="1" customWidth="1"/>
    <col min="1760" max="1760" width="24.83203125" bestFit="1" customWidth="1"/>
    <col min="1761" max="1761" width="50.1640625" bestFit="1" customWidth="1"/>
    <col min="1762" max="1762" width="45.83203125" bestFit="1" customWidth="1"/>
    <col min="1763" max="1763" width="39" bestFit="1" customWidth="1"/>
    <col min="1764" max="1764" width="60.1640625" bestFit="1" customWidth="1"/>
    <col min="1765" max="1765" width="28.5" bestFit="1" customWidth="1"/>
    <col min="1766" max="1766" width="21.1640625" bestFit="1" customWidth="1"/>
    <col min="1767" max="1767" width="24.5" bestFit="1" customWidth="1"/>
    <col min="1768" max="1768" width="36.5" bestFit="1" customWidth="1"/>
    <col min="1769" max="1769" width="26.83203125" bestFit="1" customWidth="1"/>
    <col min="1770" max="1770" width="48.83203125" bestFit="1" customWidth="1"/>
    <col min="1771" max="1771" width="42.6640625" bestFit="1" customWidth="1"/>
    <col min="1772" max="1772" width="41.33203125" bestFit="1" customWidth="1"/>
    <col min="1773" max="1773" width="34" bestFit="1" customWidth="1"/>
    <col min="1774" max="1774" width="41.6640625" bestFit="1" customWidth="1"/>
    <col min="1775" max="1775" width="31.1640625" bestFit="1" customWidth="1"/>
    <col min="1776" max="1776" width="19" bestFit="1" customWidth="1"/>
    <col min="1777" max="1777" width="44.6640625" bestFit="1" customWidth="1"/>
    <col min="1778" max="1778" width="42.1640625" bestFit="1" customWidth="1"/>
    <col min="1779" max="1779" width="45.1640625" bestFit="1" customWidth="1"/>
    <col min="1780" max="1780" width="31" bestFit="1" customWidth="1"/>
    <col min="1781" max="1781" width="39" bestFit="1" customWidth="1"/>
    <col min="1782" max="1782" width="15.33203125" bestFit="1" customWidth="1"/>
    <col min="1783" max="1783" width="31" bestFit="1" customWidth="1"/>
    <col min="1784" max="1784" width="46" bestFit="1" customWidth="1"/>
    <col min="1785" max="1785" width="35.83203125" bestFit="1" customWidth="1"/>
    <col min="1786" max="1786" width="16.5" bestFit="1" customWidth="1"/>
    <col min="1787" max="1787" width="15.6640625" bestFit="1" customWidth="1"/>
    <col min="1788" max="1788" width="35.5" bestFit="1" customWidth="1"/>
    <col min="1789" max="1789" width="28.5" bestFit="1" customWidth="1"/>
    <col min="1790" max="1790" width="51.6640625" bestFit="1" customWidth="1"/>
    <col min="1791" max="1791" width="14" bestFit="1" customWidth="1"/>
    <col min="1792" max="1792" width="12.1640625" bestFit="1" customWidth="1"/>
    <col min="1793" max="1793" width="17.1640625" bestFit="1" customWidth="1"/>
    <col min="1794" max="1794" width="22.83203125" bestFit="1" customWidth="1"/>
    <col min="1795" max="1795" width="10.83203125" bestFit="1" customWidth="1"/>
    <col min="1796" max="1796" width="34.1640625" bestFit="1" customWidth="1"/>
    <col min="1797" max="1797" width="29.5" bestFit="1" customWidth="1"/>
    <col min="1798" max="1798" width="45.83203125" bestFit="1" customWidth="1"/>
    <col min="1799" max="1799" width="31.1640625" bestFit="1" customWidth="1"/>
    <col min="1800" max="1800" width="20.1640625" bestFit="1" customWidth="1"/>
    <col min="1801" max="1801" width="24.83203125" bestFit="1" customWidth="1"/>
    <col min="1802" max="1802" width="48" bestFit="1" customWidth="1"/>
    <col min="1803" max="1803" width="29" bestFit="1" customWidth="1"/>
    <col min="1804" max="1804" width="28.6640625" bestFit="1" customWidth="1"/>
    <col min="1805" max="1805" width="24.6640625" bestFit="1" customWidth="1"/>
    <col min="1806" max="1806" width="20.6640625" bestFit="1" customWidth="1"/>
    <col min="1807" max="1807" width="34.33203125" bestFit="1" customWidth="1"/>
    <col min="1808" max="1808" width="15.33203125" bestFit="1" customWidth="1"/>
    <col min="1809" max="1809" width="37.83203125" bestFit="1" customWidth="1"/>
    <col min="1810" max="1810" width="43" bestFit="1" customWidth="1"/>
    <col min="1811" max="1811" width="19.83203125" bestFit="1" customWidth="1"/>
    <col min="1812" max="1812" width="27.5" bestFit="1" customWidth="1"/>
    <col min="1813" max="1813" width="51.5" bestFit="1" customWidth="1"/>
    <col min="1814" max="1814" width="35.6640625" bestFit="1" customWidth="1"/>
    <col min="1815" max="1815" width="22.5" bestFit="1" customWidth="1"/>
    <col min="1816" max="1816" width="16" bestFit="1" customWidth="1"/>
    <col min="1817" max="1817" width="19" bestFit="1" customWidth="1"/>
    <col min="1818" max="1818" width="14.1640625" bestFit="1" customWidth="1"/>
    <col min="1819" max="1819" width="21.6640625" bestFit="1" customWidth="1"/>
    <col min="1820" max="1820" width="36.33203125" bestFit="1" customWidth="1"/>
    <col min="1821" max="1821" width="44.83203125" bestFit="1" customWidth="1"/>
    <col min="1822" max="1822" width="54.6640625" bestFit="1" customWidth="1"/>
    <col min="1823" max="1823" width="22.83203125" bestFit="1" customWidth="1"/>
    <col min="1824" max="1824" width="48.5" bestFit="1" customWidth="1"/>
    <col min="1825" max="1825" width="18.6640625" bestFit="1" customWidth="1"/>
    <col min="1826" max="1826" width="12.1640625" bestFit="1" customWidth="1"/>
    <col min="1827" max="1827" width="7.5" bestFit="1" customWidth="1"/>
    <col min="1828" max="1828" width="19.1640625" bestFit="1" customWidth="1"/>
    <col min="1829" max="1829" width="30" bestFit="1" customWidth="1"/>
    <col min="1830" max="1830" width="39.83203125" bestFit="1" customWidth="1"/>
    <col min="1831" max="1831" width="42.6640625" bestFit="1" customWidth="1"/>
    <col min="1832" max="1832" width="39.5" bestFit="1" customWidth="1"/>
    <col min="1833" max="1833" width="23.5" bestFit="1" customWidth="1"/>
    <col min="1834" max="1834" width="49.1640625" bestFit="1" customWidth="1"/>
    <col min="1835" max="1835" width="14.5" bestFit="1" customWidth="1"/>
    <col min="1836" max="1836" width="42.33203125" bestFit="1" customWidth="1"/>
    <col min="1837" max="1837" width="17.83203125" bestFit="1" customWidth="1"/>
    <col min="1838" max="1838" width="30" bestFit="1" customWidth="1"/>
    <col min="1839" max="1839" width="36.5" bestFit="1" customWidth="1"/>
    <col min="1840" max="1840" width="42.1640625" bestFit="1" customWidth="1"/>
    <col min="1841" max="1841" width="31.5" bestFit="1" customWidth="1"/>
    <col min="1842" max="1842" width="16" bestFit="1" customWidth="1"/>
    <col min="1843" max="1843" width="29.1640625" bestFit="1" customWidth="1"/>
    <col min="1844" max="1844" width="28.1640625" bestFit="1" customWidth="1"/>
    <col min="1845" max="1845" width="44.1640625" bestFit="1" customWidth="1"/>
    <col min="1846" max="1846" width="41.83203125" bestFit="1" customWidth="1"/>
    <col min="1847" max="1847" width="36.33203125" bestFit="1" customWidth="1"/>
    <col min="1848" max="1848" width="33.33203125" bestFit="1" customWidth="1"/>
    <col min="1849" max="1849" width="14.6640625" bestFit="1" customWidth="1"/>
    <col min="1850" max="1850" width="10.6640625" bestFit="1" customWidth="1"/>
    <col min="1851" max="1851" width="12.1640625" bestFit="1" customWidth="1"/>
    <col min="1852" max="1852" width="19.33203125" bestFit="1" customWidth="1"/>
    <col min="1853" max="1853" width="17.6640625" bestFit="1" customWidth="1"/>
    <col min="1854" max="1854" width="44.6640625" bestFit="1" customWidth="1"/>
    <col min="1855" max="1855" width="8.1640625" bestFit="1" customWidth="1"/>
    <col min="1856" max="1856" width="13.5" bestFit="1" customWidth="1"/>
    <col min="1857" max="1857" width="11.33203125" bestFit="1" customWidth="1"/>
    <col min="1858" max="1858" width="8" bestFit="1" customWidth="1"/>
    <col min="1859" max="1859" width="16" bestFit="1" customWidth="1"/>
    <col min="1860" max="1860" width="50.5" bestFit="1" customWidth="1"/>
    <col min="1861" max="1861" width="16.6640625" bestFit="1" customWidth="1"/>
    <col min="1862" max="1862" width="7.6640625" bestFit="1" customWidth="1"/>
    <col min="1863" max="1863" width="8.33203125" bestFit="1" customWidth="1"/>
    <col min="1864" max="1864" width="11.83203125" bestFit="1" customWidth="1"/>
    <col min="1865" max="1865" width="39.1640625" bestFit="1" customWidth="1"/>
    <col min="1866" max="1866" width="23.33203125" bestFit="1" customWidth="1"/>
    <col min="1867" max="1867" width="22.6640625" bestFit="1" customWidth="1"/>
    <col min="1868" max="1868" width="34" bestFit="1" customWidth="1"/>
    <col min="1869" max="1869" width="32.83203125" bestFit="1" customWidth="1"/>
    <col min="1870" max="1870" width="5.6640625" bestFit="1" customWidth="1"/>
    <col min="1871" max="1871" width="27.33203125" bestFit="1" customWidth="1"/>
    <col min="1872" max="1872" width="15.33203125" bestFit="1" customWidth="1"/>
    <col min="1873" max="1873" width="18.5" bestFit="1" customWidth="1"/>
    <col min="1874" max="1874" width="28.33203125" bestFit="1" customWidth="1"/>
    <col min="1875" max="1875" width="44" bestFit="1" customWidth="1"/>
    <col min="1876" max="1876" width="24.6640625" bestFit="1" customWidth="1"/>
    <col min="1877" max="1877" width="27.33203125" bestFit="1" customWidth="1"/>
    <col min="1878" max="1878" width="19" bestFit="1" customWidth="1"/>
    <col min="1879" max="1879" width="6" bestFit="1" customWidth="1"/>
    <col min="1880" max="1880" width="30.1640625" bestFit="1" customWidth="1"/>
    <col min="1881" max="1881" width="15.83203125" bestFit="1" customWidth="1"/>
    <col min="1882" max="1882" width="27.6640625" bestFit="1" customWidth="1"/>
    <col min="1883" max="1883" width="13.33203125" bestFit="1" customWidth="1"/>
    <col min="1884" max="1884" width="20.5" bestFit="1" customWidth="1"/>
    <col min="1885" max="1885" width="44.1640625" bestFit="1" customWidth="1"/>
    <col min="1886" max="1886" width="38.33203125" bestFit="1" customWidth="1"/>
    <col min="1887" max="1887" width="51.5" bestFit="1" customWidth="1"/>
    <col min="1888" max="1888" width="17.83203125" bestFit="1" customWidth="1"/>
    <col min="1889" max="1889" width="42.6640625" bestFit="1" customWidth="1"/>
    <col min="1890" max="1890" width="46.5" bestFit="1" customWidth="1"/>
    <col min="1891" max="1891" width="45.5" bestFit="1" customWidth="1"/>
    <col min="1892" max="1892" width="20.83203125" bestFit="1" customWidth="1"/>
    <col min="1893" max="1893" width="17" bestFit="1" customWidth="1"/>
    <col min="1894" max="1894" width="23" bestFit="1" customWidth="1"/>
    <col min="1895" max="1895" width="23.33203125" bestFit="1" customWidth="1"/>
    <col min="1896" max="1896" width="47.83203125" bestFit="1" customWidth="1"/>
    <col min="1897" max="1897" width="46.1640625" bestFit="1" customWidth="1"/>
    <col min="1898" max="1898" width="27.1640625" bestFit="1" customWidth="1"/>
    <col min="1899" max="1899" width="10.1640625" bestFit="1" customWidth="1"/>
    <col min="1900" max="1900" width="24.5" bestFit="1" customWidth="1"/>
    <col min="1901" max="1901" width="33.33203125" bestFit="1" customWidth="1"/>
    <col min="1902" max="1902" width="22.83203125" bestFit="1" customWidth="1"/>
    <col min="1903" max="1903" width="24.83203125" bestFit="1" customWidth="1"/>
    <col min="1904" max="1904" width="47" bestFit="1" customWidth="1"/>
    <col min="1905" max="1905" width="44.33203125" bestFit="1" customWidth="1"/>
    <col min="1906" max="1906" width="23.1640625" bestFit="1" customWidth="1"/>
    <col min="1907" max="1907" width="46.6640625" bestFit="1" customWidth="1"/>
    <col min="1908" max="1908" width="21.6640625" bestFit="1" customWidth="1"/>
    <col min="1909" max="1909" width="57" bestFit="1" customWidth="1"/>
    <col min="1910" max="1910" width="48.1640625" bestFit="1" customWidth="1"/>
    <col min="1911" max="1911" width="13.6640625" bestFit="1" customWidth="1"/>
    <col min="1912" max="1912" width="37" bestFit="1" customWidth="1"/>
    <col min="1913" max="1913" width="34.83203125" bestFit="1" customWidth="1"/>
    <col min="1914" max="1914" width="45.83203125" bestFit="1" customWidth="1"/>
    <col min="1915" max="1915" width="21.1640625" bestFit="1" customWidth="1"/>
    <col min="1916" max="1916" width="30.33203125" bestFit="1" customWidth="1"/>
    <col min="1917" max="1917" width="40.1640625" bestFit="1" customWidth="1"/>
    <col min="1918" max="1918" width="20.6640625" bestFit="1" customWidth="1"/>
    <col min="1919" max="1919" width="24.33203125" bestFit="1" customWidth="1"/>
    <col min="1920" max="1920" width="29.1640625" bestFit="1" customWidth="1"/>
    <col min="1921" max="1921" width="19.6640625" bestFit="1" customWidth="1"/>
    <col min="1922" max="1922" width="23.6640625" bestFit="1" customWidth="1"/>
    <col min="1923" max="1923" width="22.6640625" bestFit="1" customWidth="1"/>
    <col min="1924" max="1924" width="16.83203125" bestFit="1" customWidth="1"/>
    <col min="1925" max="1925" width="42.83203125" bestFit="1" customWidth="1"/>
    <col min="1926" max="1926" width="46.83203125" bestFit="1" customWidth="1"/>
    <col min="1927" max="1927" width="27.5" bestFit="1" customWidth="1"/>
    <col min="1928" max="1928" width="56.6640625" bestFit="1" customWidth="1"/>
    <col min="1929" max="1929" width="30.33203125" bestFit="1" customWidth="1"/>
    <col min="1930" max="1930" width="44.1640625" bestFit="1" customWidth="1"/>
    <col min="1931" max="1931" width="19.5" bestFit="1" customWidth="1"/>
    <col min="1932" max="1932" width="35.1640625" bestFit="1" customWidth="1"/>
    <col min="1933" max="1933" width="47.5" bestFit="1" customWidth="1"/>
    <col min="1934" max="1934" width="20.83203125" bestFit="1" customWidth="1"/>
    <col min="1935" max="1935" width="24.6640625" bestFit="1" customWidth="1"/>
    <col min="1936" max="1936" width="37" bestFit="1" customWidth="1"/>
    <col min="1937" max="1937" width="20.6640625" bestFit="1" customWidth="1"/>
    <col min="1938" max="1938" width="14" bestFit="1" customWidth="1"/>
    <col min="1939" max="1939" width="21" bestFit="1" customWidth="1"/>
    <col min="1940" max="1940" width="10.83203125" bestFit="1" customWidth="1"/>
    <col min="1941" max="1941" width="16.33203125" bestFit="1" customWidth="1"/>
    <col min="1942" max="1942" width="46.33203125" bestFit="1" customWidth="1"/>
    <col min="1943" max="1943" width="16.6640625" bestFit="1" customWidth="1"/>
    <col min="1944" max="1944" width="12" bestFit="1" customWidth="1"/>
    <col min="1945" max="1945" width="11" bestFit="1" customWidth="1"/>
    <col min="1946" max="1946" width="35" bestFit="1" customWidth="1"/>
    <col min="1947" max="1947" width="31" bestFit="1" customWidth="1"/>
    <col min="1948" max="1948" width="11.83203125" bestFit="1" customWidth="1"/>
    <col min="1949" max="1949" width="30.83203125" bestFit="1" customWidth="1"/>
    <col min="1950" max="1950" width="49.6640625" bestFit="1" customWidth="1"/>
    <col min="1951" max="1951" width="24.6640625" bestFit="1" customWidth="1"/>
    <col min="1952" max="1952" width="33.6640625" bestFit="1" customWidth="1"/>
    <col min="1953" max="1953" width="40.1640625" bestFit="1" customWidth="1"/>
    <col min="1954" max="1954" width="41.6640625" bestFit="1" customWidth="1"/>
    <col min="1955" max="1955" width="47.5" bestFit="1" customWidth="1"/>
    <col min="1956" max="1956" width="39.5" bestFit="1" customWidth="1"/>
    <col min="1957" max="1957" width="6.33203125" bestFit="1" customWidth="1"/>
    <col min="1958" max="1958" width="23.6640625" bestFit="1" customWidth="1"/>
    <col min="1959" max="1959" width="17" bestFit="1" customWidth="1"/>
    <col min="1960" max="1960" width="24.6640625" bestFit="1" customWidth="1"/>
    <col min="1961" max="1961" width="14.1640625" bestFit="1" customWidth="1"/>
    <col min="1962" max="1962" width="41.1640625" bestFit="1" customWidth="1"/>
    <col min="1963" max="1963" width="73.83203125" bestFit="1" customWidth="1"/>
    <col min="1964" max="1964" width="8.1640625" bestFit="1" customWidth="1"/>
    <col min="1965" max="1965" width="37.5" bestFit="1" customWidth="1"/>
    <col min="1966" max="1966" width="14.83203125" bestFit="1" customWidth="1"/>
    <col min="1967" max="1967" width="35.1640625" bestFit="1" customWidth="1"/>
    <col min="1968" max="1968" width="20.1640625" bestFit="1" customWidth="1"/>
    <col min="1969" max="1969" width="20.6640625" bestFit="1" customWidth="1"/>
    <col min="1970" max="1970" width="10.83203125" bestFit="1" customWidth="1"/>
    <col min="1971" max="1972" width="22.5" bestFit="1" customWidth="1"/>
    <col min="1973" max="1973" width="44.5" bestFit="1" customWidth="1"/>
    <col min="1974" max="1974" width="12.83203125" bestFit="1" customWidth="1"/>
    <col min="1975" max="1975" width="15.5" bestFit="1" customWidth="1"/>
    <col min="1976" max="1976" width="43.5" bestFit="1" customWidth="1"/>
    <col min="1977" max="1977" width="18.1640625" bestFit="1" customWidth="1"/>
    <col min="1978" max="1978" width="17.6640625" bestFit="1" customWidth="1"/>
    <col min="1979" max="1979" width="8.83203125" bestFit="1" customWidth="1"/>
    <col min="1980" max="1980" width="23.1640625" bestFit="1" customWidth="1"/>
    <col min="1981" max="1981" width="33.6640625" bestFit="1" customWidth="1"/>
    <col min="1982" max="1982" width="28.83203125" bestFit="1" customWidth="1"/>
    <col min="1983" max="1983" width="42.33203125" bestFit="1" customWidth="1"/>
    <col min="1984" max="1984" width="28.33203125" bestFit="1" customWidth="1"/>
    <col min="1985" max="1985" width="35" bestFit="1" customWidth="1"/>
    <col min="1986" max="1986" width="48.33203125" bestFit="1" customWidth="1"/>
    <col min="1987" max="1987" width="25.83203125" bestFit="1" customWidth="1"/>
    <col min="1988" max="1988" width="44.6640625" bestFit="1" customWidth="1"/>
    <col min="1989" max="1989" width="36" bestFit="1" customWidth="1"/>
    <col min="1990" max="1990" width="33" bestFit="1" customWidth="1"/>
    <col min="1991" max="1991" width="51.1640625" bestFit="1" customWidth="1"/>
    <col min="1992" max="1992" width="6.33203125" bestFit="1" customWidth="1"/>
    <col min="1993" max="1993" width="44.1640625" bestFit="1" customWidth="1"/>
    <col min="1994" max="1994" width="21.1640625" bestFit="1" customWidth="1"/>
    <col min="1995" max="1995" width="42.1640625" bestFit="1" customWidth="1"/>
    <col min="1996" max="1996" width="42.83203125" bestFit="1" customWidth="1"/>
    <col min="1997" max="1997" width="46.33203125" bestFit="1" customWidth="1"/>
    <col min="1998" max="1998" width="15.83203125" bestFit="1" customWidth="1"/>
    <col min="1999" max="1999" width="29.83203125" bestFit="1" customWidth="1"/>
    <col min="2000" max="2000" width="48.5" bestFit="1" customWidth="1"/>
    <col min="2001" max="2001" width="14.1640625" bestFit="1" customWidth="1"/>
    <col min="2002" max="2002" width="32.5" bestFit="1" customWidth="1"/>
    <col min="2003" max="2003" width="16.33203125" bestFit="1" customWidth="1"/>
    <col min="2004" max="2004" width="12.6640625" bestFit="1" customWidth="1"/>
    <col min="2005" max="2005" width="8.5" bestFit="1" customWidth="1"/>
    <col min="2006" max="2006" width="10.6640625" bestFit="1" customWidth="1"/>
    <col min="2007" max="2007" width="50.83203125" bestFit="1" customWidth="1"/>
    <col min="2008" max="2008" width="45.1640625" bestFit="1" customWidth="1"/>
    <col min="2009" max="2009" width="28.83203125" bestFit="1" customWidth="1"/>
    <col min="2010" max="2010" width="13.83203125" bestFit="1" customWidth="1"/>
    <col min="2011" max="2011" width="40.33203125" bestFit="1" customWidth="1"/>
    <col min="2012" max="2012" width="30.6640625" bestFit="1" customWidth="1"/>
    <col min="2013" max="2013" width="33.5" bestFit="1" customWidth="1"/>
    <col min="2014" max="2014" width="24.33203125" bestFit="1" customWidth="1"/>
    <col min="2015" max="2015" width="47.6640625" bestFit="1" customWidth="1"/>
    <col min="2016" max="2016" width="24.5" bestFit="1" customWidth="1"/>
    <col min="2017" max="2017" width="43.83203125" bestFit="1" customWidth="1"/>
    <col min="2018" max="2018" width="44" bestFit="1" customWidth="1"/>
    <col min="2019" max="2019" width="39.33203125" bestFit="1" customWidth="1"/>
    <col min="2020" max="2020" width="11.1640625" bestFit="1" customWidth="1"/>
    <col min="2021" max="2021" width="11.5" bestFit="1" customWidth="1"/>
    <col min="2022" max="2022" width="21" bestFit="1" customWidth="1"/>
    <col min="2023" max="2023" width="27.6640625" bestFit="1" customWidth="1"/>
    <col min="2024" max="2024" width="8.83203125" bestFit="1" customWidth="1"/>
    <col min="2025" max="2025" width="10" bestFit="1" customWidth="1"/>
    <col min="2026" max="2026" width="18.6640625" bestFit="1" customWidth="1"/>
    <col min="2027" max="2027" width="12.1640625" bestFit="1" customWidth="1"/>
    <col min="2028" max="2028" width="19.1640625" bestFit="1" customWidth="1"/>
    <col min="2029" max="2029" width="36" bestFit="1" customWidth="1"/>
    <col min="2030" max="2030" width="38.1640625" bestFit="1" customWidth="1"/>
    <col min="2031" max="2031" width="42.6640625" bestFit="1" customWidth="1"/>
    <col min="2032" max="2032" width="32" bestFit="1" customWidth="1"/>
    <col min="2033" max="2033" width="27.33203125" bestFit="1" customWidth="1"/>
    <col min="2034" max="2034" width="37.33203125" bestFit="1" customWidth="1"/>
    <col min="2035" max="2035" width="27.33203125" bestFit="1" customWidth="1"/>
    <col min="2036" max="2036" width="21.1640625" bestFit="1" customWidth="1"/>
    <col min="2037" max="2037" width="28" bestFit="1" customWidth="1"/>
    <col min="2038" max="2038" width="22.6640625" bestFit="1" customWidth="1"/>
    <col min="2039" max="2039" width="19.83203125" bestFit="1" customWidth="1"/>
    <col min="2040" max="2040" width="8.1640625" bestFit="1" customWidth="1"/>
    <col min="2041" max="2041" width="23.5" bestFit="1" customWidth="1"/>
    <col min="2042" max="2042" width="21.1640625" bestFit="1" customWidth="1"/>
    <col min="2043" max="2043" width="50.6640625" bestFit="1" customWidth="1"/>
    <col min="2044" max="2044" width="29.1640625" bestFit="1" customWidth="1"/>
    <col min="2045" max="2045" width="13.5" bestFit="1" customWidth="1"/>
    <col min="2046" max="2046" width="9.33203125" bestFit="1" customWidth="1"/>
    <col min="2047" max="2047" width="42.5" bestFit="1" customWidth="1"/>
    <col min="2048" max="2048" width="29" bestFit="1" customWidth="1"/>
    <col min="2049" max="2049" width="41.5" bestFit="1" customWidth="1"/>
    <col min="2050" max="2050" width="25.33203125" bestFit="1" customWidth="1"/>
    <col min="2051" max="2051" width="26.1640625" bestFit="1" customWidth="1"/>
    <col min="2052" max="2052" width="11.33203125" bestFit="1" customWidth="1"/>
    <col min="2053" max="2053" width="48.33203125" bestFit="1" customWidth="1"/>
    <col min="2054" max="2054" width="37" bestFit="1" customWidth="1"/>
    <col min="2055" max="2055" width="50.33203125" bestFit="1" customWidth="1"/>
    <col min="2056" max="2056" width="45.6640625" bestFit="1" customWidth="1"/>
    <col min="2057" max="2057" width="31.83203125" bestFit="1" customWidth="1"/>
    <col min="2058" max="2058" width="38.1640625" bestFit="1" customWidth="1"/>
    <col min="2059" max="2059" width="11.6640625" bestFit="1" customWidth="1"/>
    <col min="2060" max="2060" width="39.1640625" bestFit="1" customWidth="1"/>
    <col min="2061" max="2061" width="17" bestFit="1" customWidth="1"/>
    <col min="2062" max="2062" width="32.33203125" bestFit="1" customWidth="1"/>
    <col min="2063" max="2063" width="8.83203125" bestFit="1" customWidth="1"/>
    <col min="2064" max="2064" width="13.6640625" bestFit="1" customWidth="1"/>
    <col min="2065" max="2065" width="31.5" bestFit="1" customWidth="1"/>
    <col min="2066" max="2066" width="37.6640625" bestFit="1" customWidth="1"/>
    <col min="2067" max="2067" width="41.1640625" bestFit="1" customWidth="1"/>
    <col min="2068" max="2068" width="38.1640625" bestFit="1" customWidth="1"/>
    <col min="2069" max="2069" width="51.83203125" bestFit="1" customWidth="1"/>
    <col min="2070" max="2070" width="23.83203125" bestFit="1" customWidth="1"/>
    <col min="2071" max="2071" width="15.6640625" bestFit="1" customWidth="1"/>
    <col min="2072" max="2072" width="33.6640625" bestFit="1" customWidth="1"/>
    <col min="2073" max="2073" width="34" bestFit="1" customWidth="1"/>
    <col min="2074" max="2074" width="26.6640625" bestFit="1" customWidth="1"/>
    <col min="2075" max="2075" width="22.83203125" bestFit="1" customWidth="1"/>
    <col min="2076" max="2076" width="34.5" bestFit="1" customWidth="1"/>
    <col min="2077" max="2077" width="23.83203125" bestFit="1" customWidth="1"/>
    <col min="2078" max="2078" width="50.6640625" bestFit="1" customWidth="1"/>
    <col min="2079" max="2079" width="45.83203125" bestFit="1" customWidth="1"/>
    <col min="2080" max="2080" width="30.33203125" bestFit="1" customWidth="1"/>
    <col min="2081" max="2081" width="33.1640625" bestFit="1" customWidth="1"/>
    <col min="2082" max="2082" width="25.33203125" bestFit="1" customWidth="1"/>
    <col min="2083" max="2083" width="31.33203125" bestFit="1" customWidth="1"/>
    <col min="2084" max="2084" width="25.83203125" bestFit="1" customWidth="1"/>
    <col min="2085" max="2085" width="41.83203125" bestFit="1" customWidth="1"/>
    <col min="2086" max="2086" width="23.1640625" bestFit="1" customWidth="1"/>
    <col min="2087" max="2087" width="48.6640625" bestFit="1" customWidth="1"/>
    <col min="2088" max="2088" width="9.83203125" bestFit="1" customWidth="1"/>
    <col min="2089" max="2089" width="49.5" bestFit="1" customWidth="1"/>
    <col min="2090" max="2090" width="38.5" bestFit="1" customWidth="1"/>
    <col min="2091" max="2091" width="43.6640625" bestFit="1" customWidth="1"/>
    <col min="2092" max="2093" width="19.1640625" bestFit="1" customWidth="1"/>
    <col min="2094" max="2094" width="25.83203125" bestFit="1" customWidth="1"/>
    <col min="2095" max="2095" width="39.5" bestFit="1" customWidth="1"/>
    <col min="2096" max="2096" width="38" bestFit="1" customWidth="1"/>
    <col min="2097" max="2097" width="45.33203125" bestFit="1" customWidth="1"/>
    <col min="2098" max="2098" width="26" bestFit="1" customWidth="1"/>
    <col min="2099" max="2099" width="29.33203125" bestFit="1" customWidth="1"/>
    <col min="2100" max="2100" width="45.5" bestFit="1" customWidth="1"/>
    <col min="2101" max="2101" width="20.33203125" bestFit="1" customWidth="1"/>
    <col min="2102" max="2102" width="9.5" bestFit="1" customWidth="1"/>
    <col min="2103" max="2103" width="29.6640625" bestFit="1" customWidth="1"/>
    <col min="2104" max="2104" width="23.1640625" bestFit="1" customWidth="1"/>
    <col min="2105" max="2106" width="44" bestFit="1" customWidth="1"/>
    <col min="2107" max="2107" width="49.1640625" bestFit="1" customWidth="1"/>
    <col min="2108" max="2108" width="29" bestFit="1" customWidth="1"/>
    <col min="2109" max="2109" width="34.6640625" bestFit="1" customWidth="1"/>
    <col min="2110" max="2110" width="24.1640625" bestFit="1" customWidth="1"/>
    <col min="2111" max="2111" width="41.83203125" bestFit="1" customWidth="1"/>
    <col min="2112" max="2112" width="31.5" bestFit="1" customWidth="1"/>
    <col min="2113" max="2113" width="19.33203125" bestFit="1" customWidth="1"/>
    <col min="2114" max="2114" width="46.6640625" bestFit="1" customWidth="1"/>
    <col min="2115" max="2115" width="30.1640625" bestFit="1" customWidth="1"/>
    <col min="2116" max="2116" width="37" bestFit="1" customWidth="1"/>
    <col min="2117" max="2117" width="20.1640625" bestFit="1" customWidth="1"/>
    <col min="2118" max="2118" width="14.6640625" bestFit="1" customWidth="1"/>
    <col min="2119" max="2119" width="20.33203125" bestFit="1" customWidth="1"/>
    <col min="2120" max="2120" width="17.83203125" bestFit="1" customWidth="1"/>
    <col min="2121" max="2121" width="40" bestFit="1" customWidth="1"/>
    <col min="2122" max="2122" width="50.6640625" bestFit="1" customWidth="1"/>
    <col min="2123" max="2123" width="44.1640625" bestFit="1" customWidth="1"/>
    <col min="2124" max="2124" width="18.6640625" bestFit="1" customWidth="1"/>
    <col min="2125" max="2125" width="45.33203125" bestFit="1" customWidth="1"/>
    <col min="2126" max="2126" width="26.1640625" bestFit="1" customWidth="1"/>
    <col min="2127" max="2127" width="14.1640625" bestFit="1" customWidth="1"/>
    <col min="2128" max="2128" width="37.1640625" bestFit="1" customWidth="1"/>
    <col min="2129" max="2129" width="51" bestFit="1" customWidth="1"/>
    <col min="2130" max="2130" width="18.1640625" bestFit="1" customWidth="1"/>
    <col min="2131" max="2131" width="49.5" bestFit="1" customWidth="1"/>
    <col min="2132" max="2132" width="18.6640625" bestFit="1" customWidth="1"/>
    <col min="2133" max="2133" width="28.1640625" bestFit="1" customWidth="1"/>
    <col min="2134" max="2134" width="44.5" bestFit="1" customWidth="1"/>
    <col min="2135" max="2135" width="19" bestFit="1" customWidth="1"/>
    <col min="2136" max="2136" width="22.33203125" bestFit="1" customWidth="1"/>
    <col min="2137" max="2137" width="23.5" bestFit="1" customWidth="1"/>
    <col min="2138" max="2138" width="11.1640625" bestFit="1" customWidth="1"/>
    <col min="2139" max="2139" width="24.6640625" bestFit="1" customWidth="1"/>
    <col min="2140" max="2140" width="41.33203125" bestFit="1" customWidth="1"/>
    <col min="2141" max="2141" width="37.83203125" bestFit="1" customWidth="1"/>
    <col min="2142" max="2142" width="34.5" bestFit="1" customWidth="1"/>
    <col min="2143" max="2143" width="8.5" bestFit="1" customWidth="1"/>
    <col min="2144" max="2144" width="31.1640625" bestFit="1" customWidth="1"/>
    <col min="2145" max="2145" width="30.1640625" bestFit="1" customWidth="1"/>
    <col min="2146" max="2146" width="16" bestFit="1" customWidth="1"/>
    <col min="2147" max="2147" width="38.1640625" bestFit="1" customWidth="1"/>
    <col min="2148" max="2148" width="42.33203125" bestFit="1" customWidth="1"/>
    <col min="2149" max="2149" width="40.6640625" bestFit="1" customWidth="1"/>
    <col min="2150" max="2150" width="49.33203125" bestFit="1" customWidth="1"/>
    <col min="2151" max="2151" width="54.33203125" bestFit="1" customWidth="1"/>
    <col min="2152" max="2152" width="32.5" bestFit="1" customWidth="1"/>
    <col min="2153" max="2153" width="21.5" bestFit="1" customWidth="1"/>
    <col min="2154" max="2154" width="40.33203125" bestFit="1" customWidth="1"/>
    <col min="2155" max="2155" width="13.6640625" bestFit="1" customWidth="1"/>
    <col min="2156" max="2156" width="22.5" bestFit="1" customWidth="1"/>
    <col min="2157" max="2157" width="33.33203125" bestFit="1" customWidth="1"/>
    <col min="2158" max="2158" width="22" bestFit="1" customWidth="1"/>
    <col min="2159" max="2159" width="23" bestFit="1" customWidth="1"/>
    <col min="2160" max="2160" width="47" bestFit="1" customWidth="1"/>
    <col min="2161" max="2161" width="14.83203125" bestFit="1" customWidth="1"/>
    <col min="2162" max="2162" width="24" bestFit="1" customWidth="1"/>
    <col min="2163" max="2163" width="25.5" bestFit="1" customWidth="1"/>
    <col min="2164" max="2164" width="31.83203125" bestFit="1" customWidth="1"/>
    <col min="2165" max="2165" width="46.83203125" bestFit="1" customWidth="1"/>
    <col min="2166" max="2166" width="18.33203125" bestFit="1" customWidth="1"/>
    <col min="2167" max="2167" width="37.5" bestFit="1" customWidth="1"/>
    <col min="2168" max="2168" width="41.1640625" bestFit="1" customWidth="1"/>
    <col min="2169" max="2169" width="46" bestFit="1" customWidth="1"/>
    <col min="2170" max="2170" width="26.83203125" bestFit="1" customWidth="1"/>
    <col min="2171" max="2171" width="49.5" bestFit="1" customWidth="1"/>
    <col min="2172" max="2172" width="15.1640625" bestFit="1" customWidth="1"/>
    <col min="2173" max="2173" width="13.83203125" bestFit="1" customWidth="1"/>
    <col min="2174" max="2174" width="41" bestFit="1" customWidth="1"/>
    <col min="2175" max="2175" width="5.5" bestFit="1" customWidth="1"/>
    <col min="2176" max="2176" width="9.1640625" bestFit="1" customWidth="1"/>
    <col min="2177" max="2177" width="9.33203125" bestFit="1" customWidth="1"/>
    <col min="2178" max="2178" width="11.5" bestFit="1" customWidth="1"/>
    <col min="2179" max="2179" width="27.83203125" bestFit="1" customWidth="1"/>
    <col min="2180" max="2180" width="21.1640625" bestFit="1" customWidth="1"/>
    <col min="2181" max="2181" width="43.83203125" bestFit="1" customWidth="1"/>
    <col min="2182" max="2182" width="30" bestFit="1" customWidth="1"/>
    <col min="2183" max="2183" width="29.1640625" bestFit="1" customWidth="1"/>
    <col min="2184" max="2184" width="12" bestFit="1" customWidth="1"/>
    <col min="2185" max="2185" width="16.5" bestFit="1" customWidth="1"/>
    <col min="2186" max="2186" width="32.5" bestFit="1" customWidth="1"/>
    <col min="2187" max="2187" width="13.1640625" bestFit="1" customWidth="1"/>
    <col min="2188" max="2188" width="17.6640625" bestFit="1" customWidth="1"/>
    <col min="2189" max="2189" width="27.83203125" bestFit="1" customWidth="1"/>
    <col min="2190" max="2190" width="30.5" bestFit="1" customWidth="1"/>
    <col min="2191" max="2191" width="20" bestFit="1" customWidth="1"/>
    <col min="2192" max="2192" width="15.33203125" bestFit="1" customWidth="1"/>
    <col min="2193" max="2193" width="40.5" bestFit="1" customWidth="1"/>
    <col min="2194" max="2194" width="35.5" bestFit="1" customWidth="1"/>
    <col min="2195" max="2195" width="33.83203125" bestFit="1" customWidth="1"/>
    <col min="2196" max="2196" width="11.5" bestFit="1" customWidth="1"/>
    <col min="2197" max="2197" width="14" bestFit="1" customWidth="1"/>
    <col min="2198" max="2198" width="29.83203125" bestFit="1" customWidth="1"/>
    <col min="2199" max="2199" width="17.6640625" bestFit="1" customWidth="1"/>
    <col min="2200" max="2200" width="16.6640625" bestFit="1" customWidth="1"/>
    <col min="2201" max="2201" width="14.6640625" bestFit="1" customWidth="1"/>
    <col min="2202" max="2202" width="5.6640625" bestFit="1" customWidth="1"/>
    <col min="2203" max="2203" width="20" bestFit="1" customWidth="1"/>
    <col min="2204" max="2204" width="7.83203125" bestFit="1" customWidth="1"/>
    <col min="2205" max="2205" width="10.83203125" bestFit="1" customWidth="1"/>
    <col min="2206" max="2206" width="14.83203125" bestFit="1" customWidth="1"/>
    <col min="2207" max="2207" width="18.83203125" bestFit="1" customWidth="1"/>
    <col min="2208" max="2208" width="24.1640625" bestFit="1" customWidth="1"/>
    <col min="2209" max="2209" width="48" bestFit="1" customWidth="1"/>
    <col min="2210" max="2210" width="51" bestFit="1" customWidth="1"/>
    <col min="2211" max="2211" width="18.83203125" bestFit="1" customWidth="1"/>
    <col min="2212" max="2212" width="43.83203125" bestFit="1" customWidth="1"/>
    <col min="2213" max="2213" width="10.1640625" bestFit="1" customWidth="1"/>
    <col min="2214" max="2214" width="56.83203125" bestFit="1" customWidth="1"/>
    <col min="2215" max="2215" width="15.5" bestFit="1" customWidth="1"/>
    <col min="2216" max="2216" width="34.33203125" bestFit="1" customWidth="1"/>
    <col min="2217" max="2217" width="12.33203125" bestFit="1" customWidth="1"/>
    <col min="2218" max="2218" width="26.83203125" bestFit="1" customWidth="1"/>
    <col min="2219" max="2219" width="50.83203125" bestFit="1" customWidth="1"/>
    <col min="2220" max="2220" width="15.83203125" bestFit="1" customWidth="1"/>
    <col min="2221" max="2221" width="50.33203125" bestFit="1" customWidth="1"/>
    <col min="2222" max="2222" width="16" bestFit="1" customWidth="1"/>
    <col min="2223" max="2223" width="50.6640625" bestFit="1" customWidth="1"/>
    <col min="2224" max="2224" width="50.83203125" bestFit="1" customWidth="1"/>
    <col min="2225" max="2225" width="20.1640625" bestFit="1" customWidth="1"/>
    <col min="2226" max="2226" width="43.1640625" bestFit="1" customWidth="1"/>
    <col min="2227" max="2227" width="49.5" bestFit="1" customWidth="1"/>
    <col min="2228" max="2228" width="11.83203125" bestFit="1" customWidth="1"/>
    <col min="2229" max="2229" width="44.6640625" bestFit="1" customWidth="1"/>
    <col min="2230" max="2230" width="8.33203125" bestFit="1" customWidth="1"/>
    <col min="2231" max="2231" width="27.83203125" bestFit="1" customWidth="1"/>
    <col min="2232" max="2232" width="29.1640625" bestFit="1" customWidth="1"/>
    <col min="2233" max="2233" width="32.83203125" bestFit="1" customWidth="1"/>
    <col min="2234" max="2234" width="9.5" bestFit="1" customWidth="1"/>
    <col min="2235" max="2235" width="46.33203125" bestFit="1" customWidth="1"/>
    <col min="2236" max="2236" width="34.33203125" bestFit="1" customWidth="1"/>
    <col min="2237" max="2237" width="48.33203125" bestFit="1" customWidth="1"/>
    <col min="2238" max="2238" width="20.83203125" bestFit="1" customWidth="1"/>
    <col min="2239" max="2239" width="13.1640625" bestFit="1" customWidth="1"/>
    <col min="2240" max="2240" width="30.83203125" bestFit="1" customWidth="1"/>
    <col min="2241" max="2241" width="25.83203125" bestFit="1" customWidth="1"/>
    <col min="2242" max="2242" width="35" bestFit="1" customWidth="1"/>
    <col min="2243" max="2243" width="21" bestFit="1" customWidth="1"/>
    <col min="2244" max="2244" width="49.83203125" bestFit="1" customWidth="1"/>
    <col min="2245" max="2245" width="25.6640625" bestFit="1" customWidth="1"/>
    <col min="2246" max="2246" width="38.6640625" bestFit="1" customWidth="1"/>
    <col min="2247" max="2247" width="23.33203125" bestFit="1" customWidth="1"/>
    <col min="2248" max="2248" width="12.33203125" bestFit="1" customWidth="1"/>
    <col min="2249" max="2249" width="17.6640625" bestFit="1" customWidth="1"/>
    <col min="2250" max="2250" width="47" bestFit="1" customWidth="1"/>
    <col min="2251" max="2251" width="47.6640625" bestFit="1" customWidth="1"/>
    <col min="2252" max="2252" width="44.83203125" bestFit="1" customWidth="1"/>
    <col min="2253" max="2253" width="22" bestFit="1" customWidth="1"/>
    <col min="2254" max="2254" width="13.33203125" bestFit="1" customWidth="1"/>
    <col min="2255" max="2255" width="18" bestFit="1" customWidth="1"/>
    <col min="2256" max="2256" width="14.83203125" bestFit="1" customWidth="1"/>
    <col min="2257" max="2257" width="17.33203125" bestFit="1" customWidth="1"/>
    <col min="2258" max="2258" width="26.33203125" bestFit="1" customWidth="1"/>
    <col min="2259" max="2259" width="15.1640625" bestFit="1" customWidth="1"/>
    <col min="2260" max="2260" width="19.1640625" bestFit="1" customWidth="1"/>
    <col min="2261" max="2261" width="33.5" bestFit="1" customWidth="1"/>
    <col min="2262" max="2262" width="13.83203125" bestFit="1" customWidth="1"/>
    <col min="2263" max="2263" width="13.5" bestFit="1" customWidth="1"/>
    <col min="2264" max="2264" width="21" bestFit="1" customWidth="1"/>
    <col min="2265" max="2265" width="31.83203125" bestFit="1" customWidth="1"/>
    <col min="2266" max="2266" width="44.83203125" bestFit="1" customWidth="1"/>
    <col min="2267" max="2267" width="27.6640625" bestFit="1" customWidth="1"/>
    <col min="2268" max="2268" width="16.33203125" bestFit="1" customWidth="1"/>
    <col min="2269" max="2269" width="33.6640625" bestFit="1" customWidth="1"/>
    <col min="2270" max="2270" width="44.33203125" bestFit="1" customWidth="1"/>
    <col min="2271" max="2271" width="12.83203125" bestFit="1" customWidth="1"/>
    <col min="2272" max="2272" width="18.83203125" bestFit="1" customWidth="1"/>
    <col min="2273" max="2273" width="49.6640625" bestFit="1" customWidth="1"/>
    <col min="2274" max="2274" width="15.83203125" bestFit="1" customWidth="1"/>
    <col min="2275" max="2275" width="66.6640625" bestFit="1" customWidth="1"/>
    <col min="2276" max="2276" width="26.6640625" bestFit="1" customWidth="1"/>
    <col min="2277" max="2277" width="13.1640625" bestFit="1" customWidth="1"/>
    <col min="2278" max="2278" width="9.83203125" bestFit="1" customWidth="1"/>
    <col min="2279" max="2279" width="36.6640625" bestFit="1" customWidth="1"/>
    <col min="2280" max="2280" width="46" bestFit="1" customWidth="1"/>
    <col min="2281" max="2281" width="28.33203125" bestFit="1" customWidth="1"/>
    <col min="2282" max="2282" width="30.83203125" bestFit="1" customWidth="1"/>
    <col min="2283" max="2283" width="35.83203125" bestFit="1" customWidth="1"/>
    <col min="2284" max="2284" width="11.6640625" bestFit="1" customWidth="1"/>
    <col min="2285" max="2285" width="18.83203125" bestFit="1" customWidth="1"/>
    <col min="2286" max="2286" width="18.1640625" bestFit="1" customWidth="1"/>
    <col min="2287" max="2287" width="31.1640625" bestFit="1" customWidth="1"/>
    <col min="2288" max="2288" width="27.1640625" bestFit="1" customWidth="1"/>
    <col min="2289" max="2289" width="39.5" bestFit="1" customWidth="1"/>
    <col min="2290" max="2290" width="42.33203125" bestFit="1" customWidth="1"/>
    <col min="2291" max="2291" width="49.83203125" bestFit="1" customWidth="1"/>
    <col min="2292" max="2292" width="4" bestFit="1" customWidth="1"/>
    <col min="2293" max="2293" width="50.6640625" bestFit="1" customWidth="1"/>
    <col min="2294" max="2294" width="32.5" bestFit="1" customWidth="1"/>
    <col min="2295" max="2295" width="48.1640625" bestFit="1" customWidth="1"/>
    <col min="2296" max="2296" width="18.1640625" bestFit="1" customWidth="1"/>
    <col min="2297" max="2297" width="27.6640625" bestFit="1" customWidth="1"/>
    <col min="2298" max="2298" width="23.1640625" bestFit="1" customWidth="1"/>
    <col min="2299" max="2299" width="36.33203125" bestFit="1" customWidth="1"/>
    <col min="2300" max="2300" width="42.83203125" bestFit="1" customWidth="1"/>
    <col min="2301" max="2301" width="50.6640625" bestFit="1" customWidth="1"/>
    <col min="2302" max="2302" width="21" bestFit="1" customWidth="1"/>
    <col min="2303" max="2303" width="33" bestFit="1" customWidth="1"/>
    <col min="2304" max="2304" width="16.5" bestFit="1" customWidth="1"/>
    <col min="2305" max="2305" width="26.33203125" bestFit="1" customWidth="1"/>
    <col min="2306" max="2306" width="44.33203125" bestFit="1" customWidth="1"/>
    <col min="2307" max="2307" width="28.6640625" bestFit="1" customWidth="1"/>
    <col min="2308" max="2308" width="49.5" bestFit="1" customWidth="1"/>
    <col min="2309" max="2309" width="20.1640625" bestFit="1" customWidth="1"/>
    <col min="2310" max="2310" width="23.33203125" bestFit="1" customWidth="1"/>
    <col min="2311" max="2311" width="42.6640625" bestFit="1" customWidth="1"/>
    <col min="2312" max="2312" width="31.33203125" bestFit="1" customWidth="1"/>
    <col min="2313" max="2313" width="22.33203125" bestFit="1" customWidth="1"/>
    <col min="2314" max="2314" width="38.33203125" bestFit="1" customWidth="1"/>
    <col min="2315" max="2315" width="48.6640625" bestFit="1" customWidth="1"/>
    <col min="2316" max="2316" width="22.1640625" bestFit="1" customWidth="1"/>
    <col min="2317" max="2317" width="13.6640625" bestFit="1" customWidth="1"/>
    <col min="2318" max="2318" width="12" bestFit="1" customWidth="1"/>
    <col min="2319" max="2319" width="16.33203125" bestFit="1" customWidth="1"/>
    <col min="2320" max="2320" width="20.33203125" bestFit="1" customWidth="1"/>
    <col min="2321" max="2321" width="3.83203125" bestFit="1" customWidth="1"/>
    <col min="2322" max="2322" width="9" bestFit="1" customWidth="1"/>
    <col min="2323" max="2323" width="26.6640625" bestFit="1" customWidth="1"/>
    <col min="2324" max="2324" width="46.6640625" bestFit="1" customWidth="1"/>
    <col min="2325" max="2325" width="13.6640625" bestFit="1" customWidth="1"/>
    <col min="2326" max="2326" width="15.6640625" bestFit="1" customWidth="1"/>
    <col min="2327" max="2327" width="16.6640625" bestFit="1" customWidth="1"/>
    <col min="2328" max="2328" width="44.33203125" bestFit="1" customWidth="1"/>
    <col min="2329" max="2329" width="30" bestFit="1" customWidth="1"/>
    <col min="2330" max="2330" width="46" bestFit="1" customWidth="1"/>
    <col min="2331" max="2331" width="41" bestFit="1" customWidth="1"/>
    <col min="2332" max="2332" width="29.6640625" bestFit="1" customWidth="1"/>
    <col min="2333" max="2333" width="35.1640625" bestFit="1" customWidth="1"/>
    <col min="2334" max="2334" width="35.83203125" bestFit="1" customWidth="1"/>
    <col min="2335" max="2335" width="35.1640625" bestFit="1" customWidth="1"/>
    <col min="2336" max="2336" width="33" bestFit="1" customWidth="1"/>
    <col min="2337" max="2337" width="43.33203125" bestFit="1" customWidth="1"/>
    <col min="2338" max="2338" width="24.5" bestFit="1" customWidth="1"/>
    <col min="2339" max="2339" width="48.5" bestFit="1" customWidth="1"/>
    <col min="2340" max="2340" width="26.83203125" bestFit="1" customWidth="1"/>
    <col min="2341" max="2341" width="14" bestFit="1" customWidth="1"/>
    <col min="2342" max="2342" width="22.83203125" bestFit="1" customWidth="1"/>
    <col min="2343" max="2343" width="35" bestFit="1" customWidth="1"/>
    <col min="2344" max="2344" width="47.5" bestFit="1" customWidth="1"/>
    <col min="2345" max="2345" width="28" bestFit="1" customWidth="1"/>
    <col min="2346" max="2346" width="45.33203125" bestFit="1" customWidth="1"/>
    <col min="2347" max="2347" width="18.6640625" bestFit="1" customWidth="1"/>
    <col min="2348" max="2348" width="22.6640625" bestFit="1" customWidth="1"/>
    <col min="2349" max="2349" width="32" bestFit="1" customWidth="1"/>
    <col min="2350" max="2350" width="24.1640625" bestFit="1" customWidth="1"/>
    <col min="2351" max="2351" width="12.83203125" bestFit="1" customWidth="1"/>
    <col min="2352" max="2352" width="48.33203125" bestFit="1" customWidth="1"/>
    <col min="2353" max="2353" width="39.5" bestFit="1" customWidth="1"/>
    <col min="2354" max="2354" width="44" bestFit="1" customWidth="1"/>
    <col min="2355" max="2355" width="16" bestFit="1" customWidth="1"/>
    <col min="2356" max="2356" width="16.33203125" bestFit="1" customWidth="1"/>
    <col min="2357" max="2357" width="30.6640625" bestFit="1" customWidth="1"/>
    <col min="2358" max="2358" width="45" bestFit="1" customWidth="1"/>
    <col min="2359" max="2359" width="50" bestFit="1" customWidth="1"/>
    <col min="2360" max="2360" width="38.6640625" bestFit="1" customWidth="1"/>
    <col min="2361" max="2361" width="44.83203125" bestFit="1" customWidth="1"/>
    <col min="2362" max="2362" width="18" bestFit="1" customWidth="1"/>
    <col min="2363" max="2363" width="50.5" bestFit="1" customWidth="1"/>
    <col min="2364" max="2364" width="24.1640625" bestFit="1" customWidth="1"/>
    <col min="2365" max="2365" width="32.83203125" bestFit="1" customWidth="1"/>
    <col min="2366" max="2366" width="45.1640625" bestFit="1" customWidth="1"/>
    <col min="2367" max="2367" width="36.5" bestFit="1" customWidth="1"/>
    <col min="2368" max="2368" width="46.83203125" bestFit="1" customWidth="1"/>
    <col min="2369" max="2369" width="30" bestFit="1" customWidth="1"/>
    <col min="2370" max="2370" width="30.1640625" bestFit="1" customWidth="1"/>
    <col min="2371" max="2371" width="11.6640625" bestFit="1" customWidth="1"/>
    <col min="2372" max="2372" width="22.1640625" bestFit="1" customWidth="1"/>
    <col min="2373" max="2373" width="6.5" bestFit="1" customWidth="1"/>
    <col min="2374" max="2374" width="31.33203125" bestFit="1" customWidth="1"/>
    <col min="2375" max="2375" width="19.33203125" bestFit="1" customWidth="1"/>
    <col min="2376" max="2376" width="45.33203125" bestFit="1" customWidth="1"/>
    <col min="2377" max="2377" width="14.83203125" bestFit="1" customWidth="1"/>
    <col min="2378" max="2378" width="17.5" bestFit="1" customWidth="1"/>
    <col min="2379" max="2379" width="63.33203125" bestFit="1" customWidth="1"/>
    <col min="2380" max="2380" width="50.5" bestFit="1" customWidth="1"/>
    <col min="2381" max="2381" width="19.6640625" bestFit="1" customWidth="1"/>
    <col min="2382" max="2382" width="19.83203125" bestFit="1" customWidth="1"/>
    <col min="2383" max="2383" width="4.33203125" bestFit="1" customWidth="1"/>
    <col min="2384" max="2384" width="28.33203125" bestFit="1" customWidth="1"/>
    <col min="2385" max="2385" width="27.1640625" bestFit="1" customWidth="1"/>
    <col min="2386" max="2386" width="19.1640625" bestFit="1" customWidth="1"/>
    <col min="2387" max="2387" width="50.5" bestFit="1" customWidth="1"/>
    <col min="2388" max="2388" width="22.33203125" bestFit="1" customWidth="1"/>
    <col min="2389" max="2389" width="37.83203125" bestFit="1" customWidth="1"/>
    <col min="2390" max="2390" width="44.83203125" bestFit="1" customWidth="1"/>
    <col min="2391" max="2391" width="41.5" bestFit="1" customWidth="1"/>
    <col min="2392" max="2392" width="54.5" bestFit="1" customWidth="1"/>
    <col min="2393" max="2393" width="44.83203125" bestFit="1" customWidth="1"/>
    <col min="2394" max="2394" width="27.33203125" bestFit="1" customWidth="1"/>
    <col min="2395" max="2395" width="31.83203125" bestFit="1" customWidth="1"/>
    <col min="2396" max="2396" width="43" bestFit="1" customWidth="1"/>
    <col min="2397" max="2397" width="40.5" bestFit="1" customWidth="1"/>
    <col min="2398" max="2398" width="17" bestFit="1" customWidth="1"/>
    <col min="2399" max="2399" width="41" bestFit="1" customWidth="1"/>
    <col min="2400" max="2400" width="37.33203125" bestFit="1" customWidth="1"/>
    <col min="2401" max="2401" width="51.6640625" bestFit="1" customWidth="1"/>
    <col min="2402" max="2402" width="26.33203125" bestFit="1" customWidth="1"/>
    <col min="2403" max="2403" width="36.6640625" bestFit="1" customWidth="1"/>
    <col min="2404" max="2404" width="28.1640625" bestFit="1" customWidth="1"/>
    <col min="2405" max="2405" width="45.6640625" bestFit="1" customWidth="1"/>
    <col min="2406" max="2406" width="45.1640625" bestFit="1" customWidth="1"/>
    <col min="2407" max="2407" width="52.5" bestFit="1" customWidth="1"/>
    <col min="2408" max="2408" width="20" bestFit="1" customWidth="1"/>
    <col min="2409" max="2409" width="13" bestFit="1" customWidth="1"/>
    <col min="2410" max="2410" width="46.5" bestFit="1" customWidth="1"/>
    <col min="2411" max="2411" width="43.33203125" bestFit="1" customWidth="1"/>
    <col min="2412" max="2412" width="37.83203125" bestFit="1" customWidth="1"/>
    <col min="2413" max="2413" width="32.1640625" bestFit="1" customWidth="1"/>
    <col min="2414" max="2414" width="35.33203125" bestFit="1" customWidth="1"/>
    <col min="2415" max="2415" width="39.1640625" bestFit="1" customWidth="1"/>
    <col min="2416" max="2416" width="28.33203125" bestFit="1" customWidth="1"/>
    <col min="2417" max="2417" width="24.5" bestFit="1" customWidth="1"/>
    <col min="2418" max="2418" width="50.1640625" bestFit="1" customWidth="1"/>
    <col min="2419" max="2419" width="31.1640625" bestFit="1" customWidth="1"/>
    <col min="2420" max="2420" width="16.33203125" bestFit="1" customWidth="1"/>
    <col min="2421" max="2421" width="49.33203125" bestFit="1" customWidth="1"/>
    <col min="2422" max="2422" width="14.83203125" bestFit="1" customWidth="1"/>
    <col min="2423" max="2423" width="45.5" bestFit="1" customWidth="1"/>
    <col min="2424" max="2424" width="14.6640625" bestFit="1" customWidth="1"/>
    <col min="2425" max="2425" width="34.5" bestFit="1" customWidth="1"/>
    <col min="2426" max="2426" width="30.6640625" bestFit="1" customWidth="1"/>
    <col min="2427" max="2427" width="23.6640625" bestFit="1" customWidth="1"/>
    <col min="2428" max="2428" width="13" bestFit="1" customWidth="1"/>
    <col min="2429" max="2429" width="43.6640625" bestFit="1" customWidth="1"/>
    <col min="2430" max="2430" width="28.83203125" bestFit="1" customWidth="1"/>
    <col min="2431" max="2431" width="25" bestFit="1" customWidth="1"/>
    <col min="2432" max="2432" width="9.6640625" bestFit="1" customWidth="1"/>
    <col min="2433" max="2433" width="49.83203125" bestFit="1" customWidth="1"/>
    <col min="2434" max="2434" width="46.1640625" bestFit="1" customWidth="1"/>
    <col min="2435" max="2435" width="23.33203125" bestFit="1" customWidth="1"/>
    <col min="2436" max="2436" width="47" bestFit="1" customWidth="1"/>
    <col min="2437" max="2437" width="12.6640625" bestFit="1" customWidth="1"/>
    <col min="2438" max="2438" width="27" bestFit="1" customWidth="1"/>
    <col min="2439" max="2439" width="46" bestFit="1" customWidth="1"/>
    <col min="2440" max="2440" width="21.6640625" bestFit="1" customWidth="1"/>
    <col min="2441" max="2441" width="31.5" bestFit="1" customWidth="1"/>
    <col min="2442" max="2442" width="48.33203125" bestFit="1" customWidth="1"/>
    <col min="2443" max="2443" width="49.5" bestFit="1" customWidth="1"/>
    <col min="2444" max="2444" width="31" bestFit="1" customWidth="1"/>
    <col min="2445" max="2445" width="22.5" bestFit="1" customWidth="1"/>
    <col min="2446" max="2447" width="21" bestFit="1" customWidth="1"/>
    <col min="2448" max="2448" width="45" bestFit="1" customWidth="1"/>
    <col min="2449" max="2449" width="48.1640625" bestFit="1" customWidth="1"/>
    <col min="2450" max="2450" width="38.33203125" bestFit="1" customWidth="1"/>
    <col min="2451" max="2451" width="44.5" bestFit="1" customWidth="1"/>
    <col min="2452" max="2452" width="29.1640625" bestFit="1" customWidth="1"/>
    <col min="2453" max="2453" width="33" bestFit="1" customWidth="1"/>
    <col min="2454" max="2454" width="48" bestFit="1" customWidth="1"/>
    <col min="2455" max="2455" width="30.5" bestFit="1" customWidth="1"/>
    <col min="2456" max="2456" width="20.33203125" bestFit="1" customWidth="1"/>
    <col min="2457" max="2457" width="40.83203125" bestFit="1" customWidth="1"/>
    <col min="2458" max="2458" width="6" bestFit="1" customWidth="1"/>
    <col min="2459" max="2459" width="21" bestFit="1" customWidth="1"/>
    <col min="2460" max="2460" width="12.83203125" bestFit="1" customWidth="1"/>
    <col min="2461" max="2461" width="25.33203125" bestFit="1" customWidth="1"/>
    <col min="2462" max="2462" width="4.33203125" bestFit="1" customWidth="1"/>
    <col min="2463" max="2463" width="11.83203125" bestFit="1" customWidth="1"/>
    <col min="2464" max="2464" width="41.83203125" bestFit="1" customWidth="1"/>
    <col min="2465" max="2465" width="19.6640625" bestFit="1" customWidth="1"/>
    <col min="2466" max="2466" width="13" bestFit="1" customWidth="1"/>
    <col min="2467" max="2467" width="17" bestFit="1" customWidth="1"/>
    <col min="2468" max="2468" width="25" bestFit="1" customWidth="1"/>
    <col min="2469" max="2469" width="37.1640625" bestFit="1" customWidth="1"/>
    <col min="2470" max="2470" width="39.1640625" bestFit="1" customWidth="1"/>
    <col min="2471" max="2471" width="51.83203125" bestFit="1" customWidth="1"/>
    <col min="2472" max="2472" width="15.5" bestFit="1" customWidth="1"/>
    <col min="2473" max="2473" width="29.83203125" bestFit="1" customWidth="1"/>
    <col min="2474" max="2474" width="15" bestFit="1" customWidth="1"/>
    <col min="2475" max="2475" width="43" bestFit="1" customWidth="1"/>
    <col min="2476" max="2476" width="25.6640625" bestFit="1" customWidth="1"/>
    <col min="2477" max="2477" width="50" bestFit="1" customWidth="1"/>
    <col min="2478" max="2478" width="26.33203125" bestFit="1" customWidth="1"/>
    <col min="2479" max="2479" width="30.5" bestFit="1" customWidth="1"/>
    <col min="2480" max="2480" width="10" bestFit="1" customWidth="1"/>
    <col min="2481" max="2481" width="69.5" bestFit="1" customWidth="1"/>
    <col min="2482" max="2482" width="36.5" bestFit="1" customWidth="1"/>
    <col min="2483" max="2483" width="39.6640625" bestFit="1" customWidth="1"/>
    <col min="2484" max="2484" width="46.83203125" bestFit="1" customWidth="1"/>
    <col min="2485" max="2485" width="20.5" bestFit="1" customWidth="1"/>
    <col min="2486" max="2486" width="31.1640625" bestFit="1" customWidth="1"/>
    <col min="2487" max="2487" width="35" bestFit="1" customWidth="1"/>
    <col min="2488" max="2488" width="46" bestFit="1" customWidth="1"/>
    <col min="2489" max="2489" width="17.5" bestFit="1" customWidth="1"/>
    <col min="2490" max="2490" width="10.83203125" bestFit="1" customWidth="1"/>
    <col min="2491" max="2491" width="21.6640625" bestFit="1" customWidth="1"/>
    <col min="2492" max="2492" width="33.33203125" bestFit="1" customWidth="1"/>
    <col min="2493" max="2493" width="22" bestFit="1" customWidth="1"/>
    <col min="2494" max="2494" width="23.33203125" bestFit="1" customWidth="1"/>
    <col min="2495" max="2495" width="32.33203125" bestFit="1" customWidth="1"/>
    <col min="2496" max="2496" width="48.33203125" bestFit="1" customWidth="1"/>
    <col min="2497" max="2497" width="32.6640625" bestFit="1" customWidth="1"/>
    <col min="2498" max="2498" width="42.5" bestFit="1" customWidth="1"/>
    <col min="2499" max="2499" width="36.6640625" bestFit="1" customWidth="1"/>
    <col min="2500" max="2500" width="38.83203125" bestFit="1" customWidth="1"/>
    <col min="2501" max="2501" width="40.1640625" bestFit="1" customWidth="1"/>
    <col min="2502" max="2502" width="20.33203125" bestFit="1" customWidth="1"/>
    <col min="2503" max="2503" width="45" bestFit="1" customWidth="1"/>
    <col min="2504" max="2504" width="43.6640625" bestFit="1" customWidth="1"/>
    <col min="2505" max="2505" width="45.33203125" bestFit="1" customWidth="1"/>
    <col min="2506" max="2506" width="41.5" bestFit="1" customWidth="1"/>
    <col min="2507" max="2507" width="26.1640625" bestFit="1" customWidth="1"/>
    <col min="2508" max="2508" width="43.1640625" bestFit="1" customWidth="1"/>
    <col min="2509" max="2509" width="39" bestFit="1" customWidth="1"/>
    <col min="2510" max="2510" width="11.1640625" bestFit="1" customWidth="1"/>
    <col min="2511" max="2511" width="49.1640625" bestFit="1" customWidth="1"/>
    <col min="2512" max="2512" width="45" bestFit="1" customWidth="1"/>
    <col min="2513" max="2513" width="50" bestFit="1" customWidth="1"/>
    <col min="2514" max="2514" width="27.83203125" bestFit="1" customWidth="1"/>
    <col min="2515" max="2515" width="39.33203125" bestFit="1" customWidth="1"/>
    <col min="2516" max="2516" width="11.83203125" bestFit="1" customWidth="1"/>
    <col min="2517" max="2517" width="42.1640625" bestFit="1" customWidth="1"/>
    <col min="2518" max="2518" width="11" bestFit="1" customWidth="1"/>
    <col min="2519" max="2519" width="18.83203125" bestFit="1" customWidth="1"/>
    <col min="2520" max="2520" width="12.5" bestFit="1" customWidth="1"/>
    <col min="2521" max="2521" width="10.6640625" bestFit="1" customWidth="1"/>
    <col min="2522" max="2522" width="25" bestFit="1" customWidth="1"/>
    <col min="2523" max="2523" width="42.6640625" bestFit="1" customWidth="1"/>
    <col min="2524" max="2524" width="19.83203125" bestFit="1" customWidth="1"/>
    <col min="2525" max="2525" width="44.5" bestFit="1" customWidth="1"/>
    <col min="2526" max="2526" width="41.6640625" bestFit="1" customWidth="1"/>
    <col min="2527" max="2527" width="4.5" bestFit="1" customWidth="1"/>
    <col min="2528" max="2528" width="37.83203125" bestFit="1" customWidth="1"/>
    <col min="2529" max="2529" width="18.33203125" bestFit="1" customWidth="1"/>
    <col min="2530" max="2530" width="51.33203125" bestFit="1" customWidth="1"/>
    <col min="2531" max="2531" width="22.33203125" bestFit="1" customWidth="1"/>
    <col min="2532" max="2532" width="28.5" bestFit="1" customWidth="1"/>
    <col min="2533" max="2533" width="43.83203125" bestFit="1" customWidth="1"/>
    <col min="2534" max="2534" width="38.1640625" bestFit="1" customWidth="1"/>
    <col min="2535" max="2535" width="11.33203125" bestFit="1" customWidth="1"/>
    <col min="2536" max="2536" width="44" bestFit="1" customWidth="1"/>
    <col min="2537" max="2537" width="40.1640625" bestFit="1" customWidth="1"/>
    <col min="2538" max="2538" width="20.83203125" bestFit="1" customWidth="1"/>
    <col min="2539" max="2539" width="17.33203125" bestFit="1" customWidth="1"/>
    <col min="2540" max="2540" width="14.5" bestFit="1" customWidth="1"/>
    <col min="2541" max="2541" width="45.1640625" bestFit="1" customWidth="1"/>
    <col min="2542" max="2542" width="11.33203125" bestFit="1" customWidth="1"/>
    <col min="2543" max="2543" width="43.5" bestFit="1" customWidth="1"/>
    <col min="2544" max="2544" width="45" bestFit="1" customWidth="1"/>
    <col min="2545" max="2545" width="37.5" bestFit="1" customWidth="1"/>
    <col min="2546" max="2546" width="41.33203125" bestFit="1" customWidth="1"/>
    <col min="2547" max="2547" width="22" bestFit="1" customWidth="1"/>
    <col min="2548" max="2548" width="4.83203125" bestFit="1" customWidth="1"/>
    <col min="2549" max="2549" width="10.33203125" bestFit="1" customWidth="1"/>
    <col min="2550" max="2550" width="38" bestFit="1" customWidth="1"/>
    <col min="2551" max="2551" width="41.1640625" bestFit="1" customWidth="1"/>
    <col min="2552" max="2552" width="23" bestFit="1" customWidth="1"/>
    <col min="2553" max="2553" width="12.83203125" bestFit="1" customWidth="1"/>
    <col min="2554" max="2554" width="47.33203125" bestFit="1" customWidth="1"/>
    <col min="2555" max="2555" width="48.5" bestFit="1" customWidth="1"/>
    <col min="2556" max="2556" width="32.5" bestFit="1" customWidth="1"/>
    <col min="2557" max="2557" width="29.6640625" bestFit="1" customWidth="1"/>
    <col min="2558" max="2558" width="28.1640625" bestFit="1" customWidth="1"/>
    <col min="2559" max="2559" width="19.33203125" bestFit="1" customWidth="1"/>
    <col min="2560" max="2560" width="21.5" bestFit="1" customWidth="1"/>
    <col min="2561" max="2561" width="36.33203125" bestFit="1" customWidth="1"/>
    <col min="2562" max="2562" width="47.6640625" bestFit="1" customWidth="1"/>
    <col min="2563" max="2563" width="19.6640625" bestFit="1" customWidth="1"/>
    <col min="2564" max="2564" width="18.1640625" bestFit="1" customWidth="1"/>
    <col min="2565" max="2565" width="45.6640625" bestFit="1" customWidth="1"/>
    <col min="2566" max="2566" width="48.83203125" bestFit="1" customWidth="1"/>
    <col min="2567" max="2567" width="38.5" bestFit="1" customWidth="1"/>
    <col min="2568" max="2568" width="42.33203125" bestFit="1" customWidth="1"/>
    <col min="2569" max="2569" width="10.5" bestFit="1" customWidth="1"/>
    <col min="2570" max="2570" width="31.1640625" bestFit="1" customWidth="1"/>
    <col min="2571" max="2571" width="18.33203125" bestFit="1" customWidth="1"/>
    <col min="2572" max="2572" width="28.6640625" bestFit="1" customWidth="1"/>
    <col min="2573" max="2573" width="34.33203125" bestFit="1" customWidth="1"/>
    <col min="2574" max="2574" width="51" bestFit="1" customWidth="1"/>
    <col min="2575" max="2575" width="30.83203125" bestFit="1" customWidth="1"/>
    <col min="2576" max="2576" width="49.1640625" bestFit="1" customWidth="1"/>
    <col min="2577" max="2577" width="27.5" bestFit="1" customWidth="1"/>
    <col min="2578" max="2578" width="16" bestFit="1" customWidth="1"/>
    <col min="2579" max="2579" width="14.5" bestFit="1" customWidth="1"/>
    <col min="2580" max="2580" width="19.33203125" bestFit="1" customWidth="1"/>
    <col min="2581" max="2581" width="45.83203125" bestFit="1" customWidth="1"/>
    <col min="2582" max="2582" width="24.83203125" bestFit="1" customWidth="1"/>
    <col min="2583" max="2583" width="47" bestFit="1" customWidth="1"/>
    <col min="2584" max="2584" width="43.5" bestFit="1" customWidth="1"/>
    <col min="2585" max="2585" width="27" bestFit="1" customWidth="1"/>
    <col min="2586" max="2586" width="7.83203125" bestFit="1" customWidth="1"/>
    <col min="2587" max="2587" width="10.83203125" bestFit="1" customWidth="1"/>
    <col min="2588" max="2588" width="14.33203125" bestFit="1" customWidth="1"/>
    <col min="2589" max="2589" width="39.5" bestFit="1" customWidth="1"/>
    <col min="2590" max="2590" width="50.33203125" bestFit="1" customWidth="1"/>
    <col min="2591" max="2591" width="40.33203125" bestFit="1" customWidth="1"/>
    <col min="2592" max="2592" width="22.33203125" bestFit="1" customWidth="1"/>
    <col min="2593" max="2593" width="30.6640625" bestFit="1" customWidth="1"/>
    <col min="2594" max="2594" width="42.5" bestFit="1" customWidth="1"/>
    <col min="2595" max="2595" width="44.6640625" bestFit="1" customWidth="1"/>
    <col min="2596" max="2596" width="38.83203125" bestFit="1" customWidth="1"/>
    <col min="2597" max="2597" width="32.1640625" bestFit="1" customWidth="1"/>
    <col min="2598" max="2598" width="33" bestFit="1" customWidth="1"/>
    <col min="2599" max="2599" width="46.1640625" bestFit="1" customWidth="1"/>
    <col min="2600" max="2600" width="30.83203125" bestFit="1" customWidth="1"/>
    <col min="2601" max="2601" width="42.83203125" bestFit="1" customWidth="1"/>
    <col min="2602" max="2602" width="41" bestFit="1" customWidth="1"/>
    <col min="2603" max="2603" width="31" bestFit="1" customWidth="1"/>
    <col min="2604" max="2604" width="37" bestFit="1" customWidth="1"/>
    <col min="2605" max="2605" width="49.83203125" bestFit="1" customWidth="1"/>
    <col min="2606" max="2606" width="41.6640625" bestFit="1" customWidth="1"/>
    <col min="2607" max="2607" width="29.33203125" bestFit="1" customWidth="1"/>
    <col min="2608" max="2608" width="45.6640625" bestFit="1" customWidth="1"/>
    <col min="2609" max="2609" width="44.5" bestFit="1" customWidth="1"/>
    <col min="2610" max="2610" width="20.33203125" bestFit="1" customWidth="1"/>
    <col min="2611" max="2611" width="38.1640625" bestFit="1" customWidth="1"/>
    <col min="2612" max="2612" width="28.83203125" bestFit="1" customWidth="1"/>
    <col min="2613" max="2613" width="52.1640625" bestFit="1" customWidth="1"/>
    <col min="2614" max="2614" width="27.83203125" bestFit="1" customWidth="1"/>
    <col min="2615" max="2615" width="21.1640625" bestFit="1" customWidth="1"/>
    <col min="2616" max="2616" width="28.1640625" bestFit="1" customWidth="1"/>
    <col min="2617" max="2617" width="18.6640625" bestFit="1" customWidth="1"/>
    <col min="2618" max="2618" width="47.6640625" bestFit="1" customWidth="1"/>
    <col min="2619" max="2619" width="12.6640625" bestFit="1" customWidth="1"/>
    <col min="2620" max="2620" width="33" bestFit="1" customWidth="1"/>
    <col min="2621" max="2621" width="38.5" bestFit="1" customWidth="1"/>
    <col min="2622" max="2622" width="15.83203125" bestFit="1" customWidth="1"/>
    <col min="2623" max="2623" width="13.83203125" bestFit="1" customWidth="1"/>
    <col min="2624" max="2624" width="18.5" bestFit="1" customWidth="1"/>
    <col min="2625" max="2625" width="46.33203125" bestFit="1" customWidth="1"/>
    <col min="2626" max="2626" width="37.5" bestFit="1" customWidth="1"/>
    <col min="2627" max="2627" width="14.33203125" bestFit="1" customWidth="1"/>
    <col min="2628" max="2628" width="25.5" bestFit="1" customWidth="1"/>
    <col min="2629" max="2629" width="34.1640625" bestFit="1" customWidth="1"/>
    <col min="2630" max="2630" width="23.5" bestFit="1" customWidth="1"/>
    <col min="2631" max="2631" width="22.83203125" bestFit="1" customWidth="1"/>
    <col min="2632" max="2632" width="12.5" bestFit="1" customWidth="1"/>
    <col min="2633" max="2633" width="37.6640625" bestFit="1" customWidth="1"/>
    <col min="2634" max="2634" width="26.83203125" bestFit="1" customWidth="1"/>
    <col min="2635" max="2635" width="8.5" bestFit="1" customWidth="1"/>
    <col min="2636" max="2636" width="19.6640625" bestFit="1" customWidth="1"/>
    <col min="2637" max="2637" width="50.1640625" bestFit="1" customWidth="1"/>
    <col min="2638" max="2638" width="6.33203125" bestFit="1" customWidth="1"/>
    <col min="2639" max="2639" width="19" bestFit="1" customWidth="1"/>
    <col min="2640" max="2640" width="45.33203125" bestFit="1" customWidth="1"/>
    <col min="2641" max="2641" width="43.5" bestFit="1" customWidth="1"/>
    <col min="2642" max="2642" width="35.83203125" bestFit="1" customWidth="1"/>
    <col min="2643" max="2643" width="17.5" bestFit="1" customWidth="1"/>
    <col min="2644" max="2644" width="25.83203125" bestFit="1" customWidth="1"/>
    <col min="2645" max="2645" width="42.1640625" bestFit="1" customWidth="1"/>
    <col min="2646" max="2646" width="23.83203125" bestFit="1" customWidth="1"/>
    <col min="2647" max="2647" width="40.1640625" bestFit="1" customWidth="1"/>
    <col min="2648" max="2648" width="45.83203125" bestFit="1" customWidth="1"/>
    <col min="2649" max="2649" width="38.33203125" bestFit="1" customWidth="1"/>
    <col min="2650" max="2650" width="32.83203125" bestFit="1" customWidth="1"/>
    <col min="2651" max="2651" width="41.1640625" bestFit="1" customWidth="1"/>
    <col min="2652" max="2652" width="29" bestFit="1" customWidth="1"/>
    <col min="2653" max="2653" width="10" bestFit="1" customWidth="1"/>
    <col min="2654" max="2654" width="35.6640625" bestFit="1" customWidth="1"/>
    <col min="2655" max="2655" width="20.5" bestFit="1" customWidth="1"/>
    <col min="2656" max="2656" width="51" bestFit="1" customWidth="1"/>
    <col min="2657" max="2657" width="44.33203125" bestFit="1" customWidth="1"/>
    <col min="2658" max="2658" width="32.1640625" bestFit="1" customWidth="1"/>
    <col min="2659" max="2659" width="7.1640625" bestFit="1" customWidth="1"/>
    <col min="2660" max="2660" width="37.5" bestFit="1" customWidth="1"/>
    <col min="2661" max="2661" width="28.6640625" bestFit="1" customWidth="1"/>
    <col min="2662" max="2662" width="30.5" bestFit="1" customWidth="1"/>
    <col min="2663" max="2663" width="8.1640625" bestFit="1" customWidth="1"/>
    <col min="2664" max="2664" width="30.5" bestFit="1" customWidth="1"/>
    <col min="2665" max="2665" width="48" bestFit="1" customWidth="1"/>
    <col min="2666" max="2666" width="46.33203125" bestFit="1" customWidth="1"/>
    <col min="2667" max="2667" width="31.83203125" bestFit="1" customWidth="1"/>
    <col min="2668" max="2668" width="11.83203125" bestFit="1" customWidth="1"/>
    <col min="2669" max="2669" width="20.6640625" bestFit="1" customWidth="1"/>
    <col min="2670" max="2670" width="47" bestFit="1" customWidth="1"/>
    <col min="2671" max="2671" width="24.1640625" bestFit="1" customWidth="1"/>
    <col min="2672" max="2672" width="23" bestFit="1" customWidth="1"/>
    <col min="2673" max="2673" width="34.6640625" bestFit="1" customWidth="1"/>
    <col min="2674" max="2674" width="33.5" bestFit="1" customWidth="1"/>
    <col min="2675" max="2675" width="31.1640625" bestFit="1" customWidth="1"/>
    <col min="2676" max="2676" width="26.6640625" bestFit="1" customWidth="1"/>
    <col min="2677" max="2677" width="6.33203125" bestFit="1" customWidth="1"/>
    <col min="2678" max="2678" width="27" bestFit="1" customWidth="1"/>
    <col min="2679" max="2679" width="41.33203125" bestFit="1" customWidth="1"/>
    <col min="2680" max="2680" width="9.5" bestFit="1" customWidth="1"/>
    <col min="2681" max="2681" width="14.5" bestFit="1" customWidth="1"/>
    <col min="2682" max="2682" width="21.6640625" bestFit="1" customWidth="1"/>
    <col min="2683" max="2683" width="11.1640625" bestFit="1" customWidth="1"/>
    <col min="2684" max="2684" width="43" bestFit="1" customWidth="1"/>
    <col min="2685" max="2685" width="46.6640625" bestFit="1" customWidth="1"/>
    <col min="2686" max="2686" width="22.1640625" bestFit="1" customWidth="1"/>
    <col min="2687" max="2687" width="11.83203125" bestFit="1" customWidth="1"/>
    <col min="2688" max="2688" width="15.5" bestFit="1" customWidth="1"/>
    <col min="2689" max="2689" width="47.6640625" bestFit="1" customWidth="1"/>
    <col min="2690" max="2690" width="31.83203125" bestFit="1" customWidth="1"/>
    <col min="2691" max="2691" width="9.6640625" bestFit="1" customWidth="1"/>
    <col min="2692" max="2692" width="50.33203125" bestFit="1" customWidth="1"/>
    <col min="2693" max="2693" width="23.1640625" bestFit="1" customWidth="1"/>
    <col min="2694" max="2694" width="47.83203125" bestFit="1" customWidth="1"/>
    <col min="2695" max="2695" width="18" bestFit="1" customWidth="1"/>
    <col min="2696" max="2696" width="43.6640625" bestFit="1" customWidth="1"/>
    <col min="2697" max="2697" width="19.5" bestFit="1" customWidth="1"/>
    <col min="2698" max="2698" width="48.83203125" bestFit="1" customWidth="1"/>
    <col min="2699" max="2699" width="12.6640625" bestFit="1" customWidth="1"/>
    <col min="2700" max="2700" width="19" bestFit="1" customWidth="1"/>
    <col min="2701" max="2701" width="15.83203125" bestFit="1" customWidth="1"/>
    <col min="2702" max="2702" width="48.6640625" bestFit="1" customWidth="1"/>
    <col min="2703" max="2703" width="33.83203125" bestFit="1" customWidth="1"/>
    <col min="2704" max="2704" width="22.6640625" bestFit="1" customWidth="1"/>
    <col min="2705" max="2705" width="19.1640625" bestFit="1" customWidth="1"/>
    <col min="2706" max="2706" width="20.5" bestFit="1" customWidth="1"/>
    <col min="2707" max="2707" width="31.5" bestFit="1" customWidth="1"/>
    <col min="2708" max="2708" width="24.5" bestFit="1" customWidth="1"/>
    <col min="2709" max="2709" width="12.83203125" bestFit="1" customWidth="1"/>
    <col min="2710" max="2710" width="43.1640625" bestFit="1" customWidth="1"/>
    <col min="2711" max="2711" width="52.6640625" bestFit="1" customWidth="1"/>
    <col min="2712" max="2712" width="41" bestFit="1" customWidth="1"/>
    <col min="2713" max="2713" width="13.6640625" bestFit="1" customWidth="1"/>
    <col min="2714" max="2714" width="18.6640625" bestFit="1" customWidth="1"/>
    <col min="2715" max="2715" width="40" bestFit="1" customWidth="1"/>
    <col min="2716" max="2716" width="40.5" bestFit="1" customWidth="1"/>
    <col min="2717" max="2717" width="9.83203125" bestFit="1" customWidth="1"/>
    <col min="2718" max="2718" width="37.5" bestFit="1" customWidth="1"/>
    <col min="2719" max="2719" width="34" bestFit="1" customWidth="1"/>
    <col min="2720" max="2720" width="41.1640625" bestFit="1" customWidth="1"/>
    <col min="2721" max="2721" width="20" bestFit="1" customWidth="1"/>
    <col min="2722" max="2722" width="20.5" bestFit="1" customWidth="1"/>
    <col min="2723" max="2723" width="24.33203125" bestFit="1" customWidth="1"/>
    <col min="2724" max="2725" width="18.33203125" bestFit="1" customWidth="1"/>
    <col min="2726" max="2726" width="18.83203125" bestFit="1" customWidth="1"/>
    <col min="2727" max="2727" width="20.33203125" bestFit="1" customWidth="1"/>
    <col min="2728" max="2728" width="16.33203125" bestFit="1" customWidth="1"/>
    <col min="2729" max="2729" width="28.6640625" bestFit="1" customWidth="1"/>
    <col min="2730" max="2730" width="21.83203125" bestFit="1" customWidth="1"/>
    <col min="2731" max="2731" width="26.33203125" bestFit="1" customWidth="1"/>
    <col min="2732" max="2732" width="37.5" bestFit="1" customWidth="1"/>
    <col min="2733" max="2733" width="47.33203125" bestFit="1" customWidth="1"/>
    <col min="2734" max="2734" width="37.33203125" bestFit="1" customWidth="1"/>
    <col min="2735" max="2735" width="41.33203125" bestFit="1" customWidth="1"/>
    <col min="2736" max="2736" width="37.33203125" bestFit="1" customWidth="1"/>
    <col min="2737" max="2737" width="45.5" bestFit="1" customWidth="1"/>
    <col min="2738" max="2738" width="18.83203125" bestFit="1" customWidth="1"/>
    <col min="2739" max="2739" width="36.6640625" bestFit="1" customWidth="1"/>
    <col min="2740" max="2740" width="50" bestFit="1" customWidth="1"/>
    <col min="2741" max="2741" width="50.6640625" bestFit="1" customWidth="1"/>
    <col min="2742" max="2742" width="31.1640625" bestFit="1" customWidth="1"/>
    <col min="2743" max="2743" width="26.33203125" bestFit="1" customWidth="1"/>
    <col min="2744" max="2744" width="13.1640625" bestFit="1" customWidth="1"/>
    <col min="2745" max="2745" width="36.1640625" bestFit="1" customWidth="1"/>
    <col min="2746" max="2746" width="23.5" bestFit="1" customWidth="1"/>
    <col min="2747" max="2747" width="14.33203125" bestFit="1" customWidth="1"/>
    <col min="2748" max="2748" width="45.33203125" bestFit="1" customWidth="1"/>
    <col min="2749" max="2749" width="27.1640625" bestFit="1" customWidth="1"/>
    <col min="2750" max="2750" width="25.6640625" bestFit="1" customWidth="1"/>
    <col min="2751" max="2751" width="9" bestFit="1" customWidth="1"/>
    <col min="2752" max="2752" width="43.6640625" bestFit="1" customWidth="1"/>
    <col min="2753" max="2753" width="8.83203125" bestFit="1" customWidth="1"/>
    <col min="2754" max="2754" width="49.5" bestFit="1" customWidth="1"/>
    <col min="2755" max="2755" width="31.83203125" bestFit="1" customWidth="1"/>
    <col min="2756" max="2756" width="30.33203125" bestFit="1" customWidth="1"/>
    <col min="2757" max="2757" width="48" bestFit="1" customWidth="1"/>
    <col min="2758" max="2758" width="34.1640625" bestFit="1" customWidth="1"/>
    <col min="2759" max="2759" width="38.33203125" bestFit="1" customWidth="1"/>
    <col min="2760" max="2760" width="36" bestFit="1" customWidth="1"/>
    <col min="2761" max="2761" width="11.1640625" bestFit="1" customWidth="1"/>
    <col min="2762" max="2762" width="46.83203125" bestFit="1" customWidth="1"/>
    <col min="2763" max="2763" width="47.5" bestFit="1" customWidth="1"/>
    <col min="2764" max="2764" width="18.6640625" bestFit="1" customWidth="1"/>
    <col min="2765" max="2765" width="23.1640625" bestFit="1" customWidth="1"/>
    <col min="2766" max="2766" width="52" bestFit="1" customWidth="1"/>
    <col min="2767" max="2767" width="48" bestFit="1" customWidth="1"/>
    <col min="2768" max="2768" width="22.1640625" bestFit="1" customWidth="1"/>
    <col min="2769" max="2769" width="26.33203125" bestFit="1" customWidth="1"/>
    <col min="2770" max="2770" width="12.5" bestFit="1" customWidth="1"/>
    <col min="2771" max="2771" width="19.5" bestFit="1" customWidth="1"/>
    <col min="2772" max="2772" width="30" bestFit="1" customWidth="1"/>
    <col min="2773" max="2773" width="40.33203125" bestFit="1" customWidth="1"/>
    <col min="2774" max="2774" width="39.5" bestFit="1" customWidth="1"/>
    <col min="2775" max="2775" width="47.6640625" bestFit="1" customWidth="1"/>
    <col min="2776" max="2776" width="51" bestFit="1" customWidth="1"/>
    <col min="2777" max="2777" width="39" bestFit="1" customWidth="1"/>
    <col min="2778" max="2778" width="19.5" bestFit="1" customWidth="1"/>
    <col min="2779" max="2779" width="25.33203125" bestFit="1" customWidth="1"/>
    <col min="2780" max="2780" width="29.83203125" bestFit="1" customWidth="1"/>
    <col min="2781" max="2781" width="34.5" bestFit="1" customWidth="1"/>
    <col min="2782" max="2782" width="19.5" bestFit="1" customWidth="1"/>
    <col min="2783" max="2783" width="23.6640625" bestFit="1" customWidth="1"/>
    <col min="2784" max="2784" width="13" bestFit="1" customWidth="1"/>
    <col min="2785" max="2785" width="27.1640625" bestFit="1" customWidth="1"/>
    <col min="2786" max="2786" width="25.33203125" bestFit="1" customWidth="1"/>
    <col min="2787" max="2787" width="38.6640625" bestFit="1" customWidth="1"/>
    <col min="2788" max="2788" width="35.6640625" bestFit="1" customWidth="1"/>
    <col min="2789" max="2789" width="32.83203125" bestFit="1" customWidth="1"/>
    <col min="2790" max="2790" width="13.33203125" bestFit="1" customWidth="1"/>
    <col min="2791" max="2791" width="18.33203125" bestFit="1" customWidth="1"/>
    <col min="2792" max="2792" width="10.6640625" bestFit="1" customWidth="1"/>
    <col min="2793" max="2793" width="48.5" bestFit="1" customWidth="1"/>
    <col min="2794" max="2794" width="39" bestFit="1" customWidth="1"/>
    <col min="2795" max="2795" width="24" bestFit="1" customWidth="1"/>
    <col min="2796" max="2796" width="42.1640625" bestFit="1" customWidth="1"/>
    <col min="2797" max="2797" width="38.1640625" bestFit="1" customWidth="1"/>
    <col min="2798" max="2798" width="34" bestFit="1" customWidth="1"/>
    <col min="2799" max="2799" width="28" bestFit="1" customWidth="1"/>
    <col min="2800" max="2800" width="50.33203125" bestFit="1" customWidth="1"/>
    <col min="2801" max="2801" width="18" bestFit="1" customWidth="1"/>
    <col min="2802" max="2802" width="29.6640625" bestFit="1" customWidth="1"/>
    <col min="2803" max="2803" width="42.6640625" bestFit="1" customWidth="1"/>
    <col min="2804" max="2804" width="39.5" bestFit="1" customWidth="1"/>
    <col min="2805" max="2805" width="8.6640625" bestFit="1" customWidth="1"/>
    <col min="2806" max="2806" width="36" bestFit="1" customWidth="1"/>
    <col min="2807" max="2807" width="10" bestFit="1" customWidth="1"/>
    <col min="2808" max="2808" width="49.5" bestFit="1" customWidth="1"/>
    <col min="2809" max="2809" width="6.5" bestFit="1" customWidth="1"/>
    <col min="2810" max="2810" width="50.83203125" bestFit="1" customWidth="1"/>
    <col min="2811" max="2811" width="19.1640625" bestFit="1" customWidth="1"/>
    <col min="2812" max="2812" width="13.83203125" bestFit="1" customWidth="1"/>
    <col min="2813" max="2813" width="28.6640625" bestFit="1" customWidth="1"/>
    <col min="2814" max="2814" width="39.6640625" bestFit="1" customWidth="1"/>
    <col min="2815" max="2815" width="40.83203125" bestFit="1" customWidth="1"/>
    <col min="2816" max="2816" width="34" bestFit="1" customWidth="1"/>
    <col min="2817" max="2817" width="45.5" bestFit="1" customWidth="1"/>
    <col min="2818" max="2818" width="8.6640625" bestFit="1" customWidth="1"/>
    <col min="2819" max="2819" width="51.1640625" bestFit="1" customWidth="1"/>
    <col min="2820" max="2820" width="20.83203125" bestFit="1" customWidth="1"/>
    <col min="2821" max="2821" width="48.1640625" bestFit="1" customWidth="1"/>
    <col min="2822" max="2822" width="15.83203125" bestFit="1" customWidth="1"/>
    <col min="2823" max="2823" width="7.6640625" bestFit="1" customWidth="1"/>
    <col min="2824" max="2824" width="36.1640625" bestFit="1" customWidth="1"/>
    <col min="2825" max="2825" width="20.33203125" bestFit="1" customWidth="1"/>
    <col min="2826" max="2826" width="35" bestFit="1" customWidth="1"/>
    <col min="2827" max="2827" width="26.83203125" bestFit="1" customWidth="1"/>
    <col min="2828" max="2828" width="23.83203125" bestFit="1" customWidth="1"/>
    <col min="2829" max="2829" width="27.1640625" bestFit="1" customWidth="1"/>
    <col min="2830" max="2830" width="27.6640625" bestFit="1" customWidth="1"/>
    <col min="2831" max="2831" width="44.33203125" bestFit="1" customWidth="1"/>
    <col min="2832" max="2832" width="25" bestFit="1" customWidth="1"/>
    <col min="2833" max="2833" width="49.1640625" bestFit="1" customWidth="1"/>
    <col min="2834" max="2834" width="8.6640625" bestFit="1" customWidth="1"/>
    <col min="2835" max="2835" width="27" bestFit="1" customWidth="1"/>
    <col min="2836" max="2836" width="29.5" bestFit="1" customWidth="1"/>
    <col min="2837" max="2837" width="23.6640625" bestFit="1" customWidth="1"/>
    <col min="2838" max="2838" width="18.1640625" bestFit="1" customWidth="1"/>
    <col min="2839" max="2839" width="18.33203125" bestFit="1" customWidth="1"/>
    <col min="2840" max="2840" width="23.33203125" bestFit="1" customWidth="1"/>
    <col min="2841" max="2841" width="21.6640625" bestFit="1" customWidth="1"/>
    <col min="2842" max="2842" width="20" bestFit="1" customWidth="1"/>
    <col min="2843" max="2843" width="34.33203125" bestFit="1" customWidth="1"/>
    <col min="2844" max="2844" width="32.5" bestFit="1" customWidth="1"/>
    <col min="2845" max="2845" width="12.1640625" bestFit="1" customWidth="1"/>
    <col min="2846" max="2846" width="13.6640625" bestFit="1" customWidth="1"/>
    <col min="2847" max="2847" width="49.33203125" bestFit="1" customWidth="1"/>
    <col min="2848" max="2848" width="29.33203125" bestFit="1" customWidth="1"/>
    <col min="2849" max="2849" width="35.83203125" bestFit="1" customWidth="1"/>
    <col min="2850" max="2850" width="41" bestFit="1" customWidth="1"/>
    <col min="2851" max="2851" width="26.83203125" bestFit="1" customWidth="1"/>
    <col min="2852" max="2852" width="29.33203125" bestFit="1" customWidth="1"/>
    <col min="2853" max="2853" width="20.6640625" bestFit="1" customWidth="1"/>
    <col min="2854" max="2854" width="12.5" bestFit="1" customWidth="1"/>
    <col min="2855" max="2855" width="22.33203125" bestFit="1" customWidth="1"/>
    <col min="2856" max="2856" width="41.5" bestFit="1" customWidth="1"/>
    <col min="2857" max="2857" width="5.5" bestFit="1" customWidth="1"/>
    <col min="2858" max="2858" width="39.6640625" bestFit="1" customWidth="1"/>
    <col min="2859" max="2859" width="11.83203125" bestFit="1" customWidth="1"/>
    <col min="2860" max="2860" width="41" bestFit="1" customWidth="1"/>
    <col min="2861" max="2861" width="6" bestFit="1" customWidth="1"/>
    <col min="2862" max="2862" width="38.1640625" bestFit="1" customWidth="1"/>
    <col min="2863" max="2863" width="23.6640625" bestFit="1" customWidth="1"/>
    <col min="2864" max="2864" width="37.5" bestFit="1" customWidth="1"/>
    <col min="2865" max="2865" width="37.6640625" bestFit="1" customWidth="1"/>
    <col min="2866" max="2866" width="39" bestFit="1" customWidth="1"/>
    <col min="2867" max="2867" width="42.1640625" bestFit="1" customWidth="1"/>
    <col min="2868" max="2868" width="47.6640625" bestFit="1" customWidth="1"/>
    <col min="2869" max="2869" width="49.33203125" bestFit="1" customWidth="1"/>
    <col min="2870" max="2870" width="39.5" bestFit="1" customWidth="1"/>
    <col min="2871" max="2871" width="40.6640625" bestFit="1" customWidth="1"/>
    <col min="2872" max="2872" width="15.83203125" bestFit="1" customWidth="1"/>
    <col min="2873" max="2873" width="25.83203125" bestFit="1" customWidth="1"/>
    <col min="2874" max="2874" width="32.1640625" bestFit="1" customWidth="1"/>
    <col min="2875" max="2875" width="11.83203125" bestFit="1" customWidth="1"/>
    <col min="2876" max="2876" width="29.33203125" bestFit="1" customWidth="1"/>
    <col min="2877" max="2877" width="29" bestFit="1" customWidth="1"/>
    <col min="2878" max="2878" width="38.6640625" bestFit="1" customWidth="1"/>
    <col min="2879" max="2879" width="19.1640625" bestFit="1" customWidth="1"/>
    <col min="2880" max="2880" width="25.1640625" bestFit="1" customWidth="1"/>
    <col min="2881" max="2881" width="12" bestFit="1" customWidth="1"/>
    <col min="2882" max="2882" width="23.1640625" bestFit="1" customWidth="1"/>
    <col min="2883" max="2883" width="37.33203125" bestFit="1" customWidth="1"/>
    <col min="2884" max="2884" width="15.5" bestFit="1" customWidth="1"/>
    <col min="2885" max="2885" width="9.33203125" bestFit="1" customWidth="1"/>
    <col min="2886" max="2886" width="41.5" bestFit="1" customWidth="1"/>
    <col min="2887" max="2887" width="22.33203125" bestFit="1" customWidth="1"/>
    <col min="2888" max="2888" width="38" bestFit="1" customWidth="1"/>
    <col min="2889" max="2889" width="24.1640625" bestFit="1" customWidth="1"/>
    <col min="2890" max="2890" width="49.83203125" bestFit="1" customWidth="1"/>
    <col min="2891" max="2891" width="51.1640625" bestFit="1" customWidth="1"/>
    <col min="2892" max="2892" width="20.1640625" bestFit="1" customWidth="1"/>
    <col min="2893" max="2893" width="29.83203125" bestFit="1" customWidth="1"/>
    <col min="2894" max="2894" width="29.33203125" bestFit="1" customWidth="1"/>
    <col min="2895" max="2895" width="41.5" bestFit="1" customWidth="1"/>
    <col min="2896" max="2896" width="21.1640625" bestFit="1" customWidth="1"/>
    <col min="2897" max="2897" width="43.33203125" bestFit="1" customWidth="1"/>
    <col min="2898" max="2898" width="34.5" bestFit="1" customWidth="1"/>
    <col min="2899" max="2900" width="43.1640625" bestFit="1" customWidth="1"/>
    <col min="2901" max="2901" width="53.33203125" bestFit="1" customWidth="1"/>
    <col min="2902" max="2902" width="39.5" bestFit="1" customWidth="1"/>
    <col min="2903" max="2903" width="15" bestFit="1" customWidth="1"/>
    <col min="2904" max="2904" width="34.5" bestFit="1" customWidth="1"/>
    <col min="2905" max="2905" width="19.6640625" bestFit="1" customWidth="1"/>
    <col min="2906" max="2906" width="35.33203125" bestFit="1" customWidth="1"/>
    <col min="2907" max="2907" width="19.6640625" bestFit="1" customWidth="1"/>
    <col min="2908" max="2908" width="40.6640625" bestFit="1" customWidth="1"/>
    <col min="2909" max="2909" width="35.5" bestFit="1" customWidth="1"/>
    <col min="2910" max="2910" width="31.33203125" bestFit="1" customWidth="1"/>
    <col min="2911" max="2911" width="41.1640625" bestFit="1" customWidth="1"/>
    <col min="2912" max="2912" width="29.5" bestFit="1" customWidth="1"/>
    <col min="2913" max="2913" width="29.6640625" bestFit="1" customWidth="1"/>
    <col min="2914" max="2914" width="46.83203125" bestFit="1" customWidth="1"/>
    <col min="2915" max="2915" width="30.33203125" bestFit="1" customWidth="1"/>
    <col min="2916" max="2916" width="40.5" bestFit="1" customWidth="1"/>
    <col min="2917" max="2917" width="34" bestFit="1" customWidth="1"/>
    <col min="2918" max="2918" width="39.83203125" bestFit="1" customWidth="1"/>
    <col min="2919" max="2919" width="48.83203125" bestFit="1" customWidth="1"/>
    <col min="2920" max="2920" width="34.83203125" bestFit="1" customWidth="1"/>
    <col min="2921" max="2921" width="45" bestFit="1" customWidth="1"/>
    <col min="2922" max="2922" width="46.33203125" bestFit="1" customWidth="1"/>
    <col min="2923" max="2923" width="15.1640625" bestFit="1" customWidth="1"/>
    <col min="2924" max="2924" width="12.6640625" bestFit="1" customWidth="1"/>
    <col min="2925" max="2925" width="42.83203125" bestFit="1" customWidth="1"/>
    <col min="2926" max="2926" width="11.6640625" bestFit="1" customWidth="1"/>
    <col min="2927" max="2927" width="16.5" bestFit="1" customWidth="1"/>
    <col min="2928" max="2928" width="50.83203125" bestFit="1" customWidth="1"/>
    <col min="2929" max="2929" width="37.5" bestFit="1" customWidth="1"/>
    <col min="2930" max="2930" width="19.5" bestFit="1" customWidth="1"/>
    <col min="2931" max="2931" width="46.5" bestFit="1" customWidth="1"/>
    <col min="2932" max="2932" width="24.83203125" bestFit="1" customWidth="1"/>
    <col min="2933" max="2933" width="9.1640625" bestFit="1" customWidth="1"/>
    <col min="2934" max="2934" width="37.6640625" bestFit="1" customWidth="1"/>
    <col min="2935" max="2935" width="18.1640625" bestFit="1" customWidth="1"/>
    <col min="2936" max="2936" width="9.5" bestFit="1" customWidth="1"/>
    <col min="2937" max="2937" width="41.83203125" bestFit="1" customWidth="1"/>
    <col min="2938" max="2938" width="36" bestFit="1" customWidth="1"/>
    <col min="2939" max="2939" width="50.1640625" bestFit="1" customWidth="1"/>
    <col min="2940" max="2940" width="25.5" bestFit="1" customWidth="1"/>
    <col min="2941" max="2941" width="27.33203125" bestFit="1" customWidth="1"/>
    <col min="2942" max="2942" width="14.5" bestFit="1" customWidth="1"/>
    <col min="2943" max="2943" width="10" bestFit="1" customWidth="1"/>
    <col min="2944" max="2944" width="50.33203125" bestFit="1" customWidth="1"/>
    <col min="2945" max="2945" width="20.5" bestFit="1" customWidth="1"/>
    <col min="2946" max="2946" width="32.5" bestFit="1" customWidth="1"/>
    <col min="2947" max="2947" width="30.83203125" bestFit="1" customWidth="1"/>
    <col min="2948" max="2948" width="12.6640625" bestFit="1" customWidth="1"/>
    <col min="2949" max="2949" width="11" bestFit="1" customWidth="1"/>
    <col min="2950" max="2950" width="20.6640625" bestFit="1" customWidth="1"/>
    <col min="2951" max="2951" width="19" bestFit="1" customWidth="1"/>
    <col min="2952" max="2952" width="47.5" bestFit="1" customWidth="1"/>
    <col min="2953" max="2953" width="33.83203125" bestFit="1" customWidth="1"/>
    <col min="2954" max="2954" width="24.1640625" bestFit="1" customWidth="1"/>
    <col min="2955" max="2955" width="16.83203125" bestFit="1" customWidth="1"/>
    <col min="2956" max="2956" width="20.6640625" bestFit="1" customWidth="1"/>
    <col min="2957" max="2957" width="27.1640625" bestFit="1" customWidth="1"/>
    <col min="2958" max="2958" width="48" bestFit="1" customWidth="1"/>
    <col min="2959" max="2959" width="40.83203125" bestFit="1" customWidth="1"/>
    <col min="2960" max="2960" width="17.1640625" bestFit="1" customWidth="1"/>
    <col min="2961" max="2961" width="24.5" bestFit="1" customWidth="1"/>
    <col min="2962" max="2962" width="23" bestFit="1" customWidth="1"/>
    <col min="2963" max="2963" width="37.6640625" bestFit="1" customWidth="1"/>
    <col min="2964" max="2964" width="28" bestFit="1" customWidth="1"/>
    <col min="2965" max="2965" width="32.6640625" bestFit="1" customWidth="1"/>
    <col min="2966" max="2966" width="46.1640625" bestFit="1" customWidth="1"/>
    <col min="2967" max="2967" width="48.1640625" bestFit="1" customWidth="1"/>
    <col min="2968" max="2968" width="11" bestFit="1" customWidth="1"/>
    <col min="2969" max="2969" width="32.6640625" bestFit="1" customWidth="1"/>
    <col min="2970" max="2970" width="27" bestFit="1" customWidth="1"/>
    <col min="2971" max="2971" width="30.1640625" bestFit="1" customWidth="1"/>
    <col min="2972" max="2972" width="25.5" bestFit="1" customWidth="1"/>
    <col min="2973" max="2973" width="18.5" bestFit="1" customWidth="1"/>
    <col min="2974" max="2974" width="49" bestFit="1" customWidth="1"/>
    <col min="2975" max="2975" width="39.33203125" bestFit="1" customWidth="1"/>
    <col min="2976" max="2976" width="16.83203125" bestFit="1" customWidth="1"/>
    <col min="2977" max="2977" width="12.5" bestFit="1" customWidth="1"/>
    <col min="2978" max="2978" width="42.83203125" bestFit="1" customWidth="1"/>
    <col min="2979" max="2979" width="39" bestFit="1" customWidth="1"/>
    <col min="2980" max="2980" width="31" bestFit="1" customWidth="1"/>
    <col min="2981" max="2981" width="44.6640625" bestFit="1" customWidth="1"/>
    <col min="2982" max="2982" width="27" bestFit="1" customWidth="1"/>
    <col min="2983" max="2983" width="50.6640625" bestFit="1" customWidth="1"/>
    <col min="2984" max="2984" width="10.1640625" bestFit="1" customWidth="1"/>
    <col min="2985" max="2985" width="36" bestFit="1" customWidth="1"/>
    <col min="2986" max="2986" width="41.33203125" bestFit="1" customWidth="1"/>
    <col min="2987" max="2987" width="42.5" bestFit="1" customWidth="1"/>
    <col min="2988" max="2988" width="45.1640625" bestFit="1" customWidth="1"/>
    <col min="2989" max="2989" width="7.6640625" bestFit="1" customWidth="1"/>
    <col min="2990" max="2990" width="33.83203125" bestFit="1" customWidth="1"/>
    <col min="2991" max="2991" width="23.83203125" bestFit="1" customWidth="1"/>
    <col min="2992" max="2992" width="31.83203125" bestFit="1" customWidth="1"/>
    <col min="2993" max="2993" width="22.5" bestFit="1" customWidth="1"/>
    <col min="2994" max="2994" width="41.33203125" bestFit="1" customWidth="1"/>
    <col min="2995" max="2995" width="33.6640625" bestFit="1" customWidth="1"/>
    <col min="2996" max="2996" width="12" bestFit="1" customWidth="1"/>
    <col min="2997" max="2997" width="44" bestFit="1" customWidth="1"/>
    <col min="2998" max="2998" width="46.5" bestFit="1" customWidth="1"/>
    <col min="2999" max="2999" width="44.33203125" bestFit="1" customWidth="1"/>
    <col min="3000" max="3000" width="19.83203125" bestFit="1" customWidth="1"/>
    <col min="3001" max="3001" width="44" bestFit="1" customWidth="1"/>
    <col min="3002" max="3002" width="17.6640625" bestFit="1" customWidth="1"/>
    <col min="3003" max="3003" width="32.6640625" bestFit="1" customWidth="1"/>
    <col min="3004" max="3004" width="22.1640625" bestFit="1" customWidth="1"/>
    <col min="3005" max="3005" width="48" bestFit="1" customWidth="1"/>
    <col min="3006" max="3006" width="9.6640625" bestFit="1" customWidth="1"/>
    <col min="3007" max="3007" width="10" bestFit="1" customWidth="1"/>
    <col min="3008" max="3008" width="51.83203125" bestFit="1" customWidth="1"/>
    <col min="3009" max="3009" width="43.83203125" bestFit="1" customWidth="1"/>
    <col min="3010" max="3010" width="45.83203125" bestFit="1" customWidth="1"/>
    <col min="3011" max="3011" width="44" bestFit="1" customWidth="1"/>
    <col min="3012" max="3012" width="32.6640625" bestFit="1" customWidth="1"/>
    <col min="3013" max="3013" width="15" bestFit="1" customWidth="1"/>
    <col min="3014" max="3014" width="15.1640625" bestFit="1" customWidth="1"/>
    <col min="3015" max="3015" width="43.6640625" bestFit="1" customWidth="1"/>
    <col min="3016" max="3016" width="25.83203125" bestFit="1" customWidth="1"/>
    <col min="3017" max="3017" width="33.33203125" bestFit="1" customWidth="1"/>
    <col min="3018" max="3018" width="26.83203125" bestFit="1" customWidth="1"/>
    <col min="3019" max="3019" width="44.33203125" bestFit="1" customWidth="1"/>
    <col min="3020" max="3020" width="30.1640625" bestFit="1" customWidth="1"/>
    <col min="3021" max="3021" width="45.33203125" bestFit="1" customWidth="1"/>
    <col min="3022" max="3022" width="13.1640625" bestFit="1" customWidth="1"/>
    <col min="3023" max="3023" width="30.6640625" bestFit="1" customWidth="1"/>
    <col min="3024" max="3024" width="45" bestFit="1" customWidth="1"/>
    <col min="3025" max="3025" width="24.5" bestFit="1" customWidth="1"/>
    <col min="3026" max="3026" width="17" bestFit="1" customWidth="1"/>
    <col min="3027" max="3027" width="37" bestFit="1" customWidth="1"/>
    <col min="3028" max="3028" width="27.83203125" bestFit="1" customWidth="1"/>
    <col min="3029" max="3029" width="28" bestFit="1" customWidth="1"/>
    <col min="3030" max="3030" width="13.33203125" bestFit="1" customWidth="1"/>
    <col min="3031" max="3031" width="16.6640625" bestFit="1" customWidth="1"/>
    <col min="3032" max="3032" width="48.83203125" bestFit="1" customWidth="1"/>
    <col min="3033" max="3033" width="28.6640625" bestFit="1" customWidth="1"/>
    <col min="3034" max="3034" width="34.6640625" bestFit="1" customWidth="1"/>
    <col min="3035" max="3035" width="11.1640625" bestFit="1" customWidth="1"/>
    <col min="3036" max="3036" width="8.6640625" bestFit="1" customWidth="1"/>
    <col min="3037" max="3037" width="27.83203125" bestFit="1" customWidth="1"/>
    <col min="3038" max="3038" width="12.6640625" bestFit="1" customWidth="1"/>
    <col min="3039" max="3039" width="18.33203125" bestFit="1" customWidth="1"/>
    <col min="3040" max="3040" width="23" bestFit="1" customWidth="1"/>
    <col min="3041" max="3041" width="36.6640625" bestFit="1" customWidth="1"/>
    <col min="3042" max="3042" width="29.6640625" bestFit="1" customWidth="1"/>
    <col min="3043" max="3043" width="22.33203125" bestFit="1" customWidth="1"/>
    <col min="3044" max="3044" width="21.5" bestFit="1" customWidth="1"/>
    <col min="3045" max="3045" width="32" bestFit="1" customWidth="1"/>
    <col min="3046" max="3046" width="21.6640625" bestFit="1" customWidth="1"/>
    <col min="3047" max="3047" width="9.6640625" bestFit="1" customWidth="1"/>
    <col min="3048" max="3048" width="14.1640625" bestFit="1" customWidth="1"/>
    <col min="3049" max="3049" width="16.33203125" bestFit="1" customWidth="1"/>
    <col min="3050" max="3050" width="48.5" bestFit="1" customWidth="1"/>
    <col min="3051" max="3051" width="15.83203125" bestFit="1" customWidth="1"/>
    <col min="3052" max="3052" width="31.5" bestFit="1" customWidth="1"/>
    <col min="3053" max="3053" width="31.33203125" bestFit="1" customWidth="1"/>
    <col min="3054" max="3054" width="20.83203125" bestFit="1" customWidth="1"/>
    <col min="3055" max="3055" width="30.6640625" bestFit="1" customWidth="1"/>
    <col min="3056" max="3056" width="41" bestFit="1" customWidth="1"/>
    <col min="3057" max="3057" width="49.5" bestFit="1" customWidth="1"/>
    <col min="3058" max="3058" width="48.33203125" bestFit="1" customWidth="1"/>
    <col min="3059" max="3059" width="22.1640625" bestFit="1" customWidth="1"/>
    <col min="3060" max="3060" width="16.6640625" bestFit="1" customWidth="1"/>
    <col min="3061" max="3061" width="33.33203125" bestFit="1" customWidth="1"/>
    <col min="3062" max="3062" width="32.5" bestFit="1" customWidth="1"/>
    <col min="3063" max="3063" width="32.6640625" bestFit="1" customWidth="1"/>
    <col min="3064" max="3064" width="43.83203125" bestFit="1" customWidth="1"/>
    <col min="3065" max="3065" width="44.6640625" bestFit="1" customWidth="1"/>
    <col min="3066" max="3066" width="31.1640625" bestFit="1" customWidth="1"/>
    <col min="3067" max="3067" width="8.83203125" bestFit="1" customWidth="1"/>
    <col min="3068" max="3068" width="31.5" bestFit="1" customWidth="1"/>
    <col min="3069" max="3069" width="16.6640625" bestFit="1" customWidth="1"/>
    <col min="3070" max="3070" width="25.6640625" bestFit="1" customWidth="1"/>
    <col min="3071" max="3071" width="34.5" bestFit="1" customWidth="1"/>
    <col min="3072" max="3072" width="35.6640625" bestFit="1" customWidth="1"/>
    <col min="3073" max="3073" width="9.6640625" bestFit="1" customWidth="1"/>
    <col min="3074" max="3074" width="38.83203125" bestFit="1" customWidth="1"/>
    <col min="3075" max="3075" width="50.6640625" bestFit="1" customWidth="1"/>
    <col min="3076" max="3076" width="28.33203125" bestFit="1" customWidth="1"/>
    <col min="3077" max="3077" width="27.33203125" bestFit="1" customWidth="1"/>
    <col min="3078" max="3078" width="26.33203125" bestFit="1" customWidth="1"/>
    <col min="3079" max="3079" width="19.1640625" bestFit="1" customWidth="1"/>
    <col min="3080" max="3080" width="26" bestFit="1" customWidth="1"/>
    <col min="3081" max="3081" width="24.1640625" bestFit="1" customWidth="1"/>
    <col min="3082" max="3082" width="46.6640625" bestFit="1" customWidth="1"/>
    <col min="3083" max="3083" width="19.33203125" bestFit="1" customWidth="1"/>
    <col min="3084" max="3084" width="17.5" bestFit="1" customWidth="1"/>
    <col min="3085" max="3085" width="36.6640625" bestFit="1" customWidth="1"/>
    <col min="3086" max="3086" width="47" bestFit="1" customWidth="1"/>
    <col min="3087" max="3087" width="44.1640625" bestFit="1" customWidth="1"/>
    <col min="3088" max="3088" width="13.33203125" bestFit="1" customWidth="1"/>
    <col min="3089" max="3089" width="17" bestFit="1" customWidth="1"/>
    <col min="3090" max="3090" width="39.6640625" bestFit="1" customWidth="1"/>
    <col min="3091" max="3091" width="8.5" bestFit="1" customWidth="1"/>
    <col min="3092" max="3092" width="43.6640625" bestFit="1" customWidth="1"/>
    <col min="3093" max="3093" width="73.33203125" bestFit="1" customWidth="1"/>
    <col min="3094" max="3094" width="44.1640625" bestFit="1" customWidth="1"/>
    <col min="3095" max="3095" width="36.1640625" bestFit="1" customWidth="1"/>
    <col min="3096" max="3096" width="27.1640625" bestFit="1" customWidth="1"/>
    <col min="3097" max="3097" width="22.1640625" bestFit="1" customWidth="1"/>
    <col min="3098" max="3098" width="41.1640625" bestFit="1" customWidth="1"/>
    <col min="3099" max="3099" width="34.83203125" bestFit="1" customWidth="1"/>
    <col min="3100" max="3100" width="36.5" bestFit="1" customWidth="1"/>
    <col min="3101" max="3101" width="17.6640625" bestFit="1" customWidth="1"/>
    <col min="3102" max="3102" width="27.1640625" bestFit="1" customWidth="1"/>
    <col min="3103" max="3103" width="23.83203125" bestFit="1" customWidth="1"/>
    <col min="3104" max="3104" width="16" bestFit="1" customWidth="1"/>
    <col min="3105" max="3105" width="36" bestFit="1" customWidth="1"/>
    <col min="3106" max="3106" width="41.1640625" bestFit="1" customWidth="1"/>
    <col min="3107" max="3107" width="24" bestFit="1" customWidth="1"/>
    <col min="3108" max="3108" width="44.1640625" bestFit="1" customWidth="1"/>
    <col min="3109" max="3109" width="37.6640625" bestFit="1" customWidth="1"/>
    <col min="3110" max="3110" width="25" bestFit="1" customWidth="1"/>
    <col min="3111" max="3111" width="19.6640625" bestFit="1" customWidth="1"/>
    <col min="3112" max="3112" width="50.1640625" bestFit="1" customWidth="1"/>
    <col min="3113" max="3113" width="22.6640625" bestFit="1" customWidth="1"/>
    <col min="3114" max="3114" width="46" bestFit="1" customWidth="1"/>
    <col min="3115" max="3115" width="33" bestFit="1" customWidth="1"/>
    <col min="3116" max="3116" width="52" bestFit="1" customWidth="1"/>
    <col min="3117" max="3117" width="51.5" bestFit="1" customWidth="1"/>
    <col min="3118" max="3118" width="26.6640625" bestFit="1" customWidth="1"/>
    <col min="3119" max="3119" width="46.5" bestFit="1" customWidth="1"/>
    <col min="3120" max="3120" width="25" bestFit="1" customWidth="1"/>
    <col min="3121" max="3121" width="15.1640625" bestFit="1" customWidth="1"/>
    <col min="3122" max="3122" width="8.5" bestFit="1" customWidth="1"/>
    <col min="3123" max="3123" width="10" bestFit="1" customWidth="1"/>
    <col min="3124" max="3124" width="23.6640625" bestFit="1" customWidth="1"/>
    <col min="3125" max="3125" width="48.5" bestFit="1" customWidth="1"/>
    <col min="3126" max="3126" width="34.1640625" bestFit="1" customWidth="1"/>
    <col min="3127" max="3127" width="17.6640625" bestFit="1" customWidth="1"/>
    <col min="3128" max="3128" width="41.1640625" bestFit="1" customWidth="1"/>
    <col min="3129" max="3129" width="42.1640625" bestFit="1" customWidth="1"/>
    <col min="3130" max="3130" width="39" bestFit="1" customWidth="1"/>
    <col min="3131" max="3131" width="31.1640625" bestFit="1" customWidth="1"/>
    <col min="3132" max="3132" width="27.5" bestFit="1" customWidth="1"/>
    <col min="3133" max="3133" width="9.83203125" bestFit="1" customWidth="1"/>
    <col min="3134" max="3134" width="35.83203125" bestFit="1" customWidth="1"/>
    <col min="3135" max="3135" width="28.83203125" bestFit="1" customWidth="1"/>
    <col min="3136" max="3136" width="13.83203125" bestFit="1" customWidth="1"/>
    <col min="3137" max="3137" width="32.1640625" bestFit="1" customWidth="1"/>
    <col min="3138" max="3138" width="19.5" bestFit="1" customWidth="1"/>
    <col min="3139" max="3139" width="29.5" bestFit="1" customWidth="1"/>
    <col min="3140" max="3140" width="33.6640625" bestFit="1" customWidth="1"/>
    <col min="3141" max="3141" width="50" bestFit="1" customWidth="1"/>
    <col min="3142" max="3142" width="5.6640625" bestFit="1" customWidth="1"/>
    <col min="3143" max="3143" width="29.33203125" bestFit="1" customWidth="1"/>
    <col min="3144" max="3144" width="47.6640625" bestFit="1" customWidth="1"/>
    <col min="3145" max="3145" width="44" bestFit="1" customWidth="1"/>
    <col min="3146" max="3146" width="16.83203125" bestFit="1" customWidth="1"/>
    <col min="3147" max="3147" width="43.33203125" bestFit="1" customWidth="1"/>
    <col min="3148" max="3148" width="25.33203125" bestFit="1" customWidth="1"/>
    <col min="3149" max="3149" width="33.33203125" bestFit="1" customWidth="1"/>
    <col min="3150" max="3150" width="29.5" bestFit="1" customWidth="1"/>
    <col min="3151" max="3151" width="30.83203125" bestFit="1" customWidth="1"/>
    <col min="3152" max="3152" width="25.33203125" bestFit="1" customWidth="1"/>
    <col min="3153" max="3153" width="13.6640625" bestFit="1" customWidth="1"/>
    <col min="3154" max="3154" width="11.83203125" bestFit="1" customWidth="1"/>
    <col min="3155" max="3155" width="24.5" bestFit="1" customWidth="1"/>
    <col min="3156" max="3156" width="15.1640625" bestFit="1" customWidth="1"/>
    <col min="3157" max="3157" width="25.33203125" bestFit="1" customWidth="1"/>
    <col min="3158" max="3158" width="29.5" bestFit="1" customWidth="1"/>
    <col min="3159" max="3159" width="48.1640625" bestFit="1" customWidth="1"/>
    <col min="3160" max="3160" width="14.6640625" bestFit="1" customWidth="1"/>
    <col min="3161" max="3161" width="27.33203125" bestFit="1" customWidth="1"/>
    <col min="3162" max="3162" width="32.83203125" bestFit="1" customWidth="1"/>
    <col min="3163" max="3163" width="44.6640625" bestFit="1" customWidth="1"/>
    <col min="3164" max="3164" width="14" bestFit="1" customWidth="1"/>
    <col min="3165" max="3165" width="45.5" bestFit="1" customWidth="1"/>
    <col min="3166" max="3166" width="20" bestFit="1" customWidth="1"/>
    <col min="3167" max="3167" width="41.5" bestFit="1" customWidth="1"/>
    <col min="3168" max="3168" width="23.6640625" bestFit="1" customWidth="1"/>
    <col min="3169" max="3169" width="18.33203125" bestFit="1" customWidth="1"/>
    <col min="3170" max="3170" width="16.5" bestFit="1" customWidth="1"/>
    <col min="3171" max="3171" width="44.6640625" bestFit="1" customWidth="1"/>
    <col min="3172" max="3172" width="29" bestFit="1" customWidth="1"/>
    <col min="3173" max="3173" width="32.5" bestFit="1" customWidth="1"/>
    <col min="3174" max="3174" width="34" bestFit="1" customWidth="1"/>
    <col min="3175" max="3175" width="44" bestFit="1" customWidth="1"/>
    <col min="3176" max="3176" width="40.6640625" bestFit="1" customWidth="1"/>
    <col min="3177" max="3177" width="32.33203125" bestFit="1" customWidth="1"/>
    <col min="3178" max="3178" width="37.83203125" bestFit="1" customWidth="1"/>
    <col min="3179" max="3179" width="38.1640625" bestFit="1" customWidth="1"/>
    <col min="3180" max="3180" width="38.5" bestFit="1" customWidth="1"/>
    <col min="3181" max="3181" width="24.1640625" bestFit="1" customWidth="1"/>
    <col min="3182" max="3182" width="68" bestFit="1" customWidth="1"/>
    <col min="3183" max="3183" width="21.1640625" bestFit="1" customWidth="1"/>
    <col min="3184" max="3184" width="40.5" bestFit="1" customWidth="1"/>
    <col min="3185" max="3185" width="51.33203125" bestFit="1" customWidth="1"/>
    <col min="3186" max="3186" width="16.33203125" bestFit="1" customWidth="1"/>
    <col min="3187" max="3187" width="34.1640625" bestFit="1" customWidth="1"/>
    <col min="3188" max="3188" width="14.6640625" bestFit="1" customWidth="1"/>
    <col min="3189" max="3189" width="35" bestFit="1" customWidth="1"/>
    <col min="3190" max="3190" width="17.6640625" bestFit="1" customWidth="1"/>
    <col min="3191" max="3191" width="18.1640625" bestFit="1" customWidth="1"/>
    <col min="3192" max="3192" width="45" bestFit="1" customWidth="1"/>
    <col min="3193" max="3193" width="33" bestFit="1" customWidth="1"/>
    <col min="3194" max="3194" width="52.5" bestFit="1" customWidth="1"/>
    <col min="3195" max="3195" width="44.6640625" bestFit="1" customWidth="1"/>
    <col min="3196" max="3196" width="22.83203125" bestFit="1" customWidth="1"/>
    <col min="3197" max="3197" width="42.33203125" bestFit="1" customWidth="1"/>
    <col min="3198" max="3198" width="21" bestFit="1" customWidth="1"/>
    <col min="3199" max="3199" width="29.83203125" bestFit="1" customWidth="1"/>
    <col min="3200" max="3200" width="33.83203125" bestFit="1" customWidth="1"/>
    <col min="3201" max="3201" width="49.33203125" bestFit="1" customWidth="1"/>
    <col min="3202" max="3202" width="45.33203125" bestFit="1" customWidth="1"/>
    <col min="3203" max="3203" width="17.6640625" bestFit="1" customWidth="1"/>
    <col min="3204" max="3204" width="20.1640625" bestFit="1" customWidth="1"/>
    <col min="3205" max="3205" width="37.6640625" bestFit="1" customWidth="1"/>
    <col min="3206" max="3206" width="25.83203125" bestFit="1" customWidth="1"/>
    <col min="3207" max="3207" width="34.1640625" bestFit="1" customWidth="1"/>
    <col min="3208" max="3208" width="38" bestFit="1" customWidth="1"/>
    <col min="3209" max="3209" width="35.5" bestFit="1" customWidth="1"/>
    <col min="3210" max="3210" width="16" bestFit="1" customWidth="1"/>
    <col min="3211" max="3211" width="30.1640625" bestFit="1" customWidth="1"/>
    <col min="3212" max="3212" width="34.1640625" bestFit="1" customWidth="1"/>
    <col min="3213" max="3213" width="8.83203125" bestFit="1" customWidth="1"/>
    <col min="3214" max="3214" width="30" bestFit="1" customWidth="1"/>
    <col min="3215" max="3215" width="47.33203125" bestFit="1" customWidth="1"/>
    <col min="3216" max="3216" width="26" bestFit="1" customWidth="1"/>
    <col min="3217" max="3217" width="28.5" bestFit="1" customWidth="1"/>
    <col min="3218" max="3218" width="47.83203125" bestFit="1" customWidth="1"/>
    <col min="3219" max="3219" width="34.1640625" bestFit="1" customWidth="1"/>
    <col min="3220" max="3220" width="42.83203125" bestFit="1" customWidth="1"/>
    <col min="3221" max="3221" width="32.1640625" bestFit="1" customWidth="1"/>
    <col min="3222" max="3222" width="8" bestFit="1" customWidth="1"/>
    <col min="3223" max="3223" width="23" bestFit="1" customWidth="1"/>
    <col min="3224" max="3224" width="21.1640625" bestFit="1" customWidth="1"/>
    <col min="3225" max="3225" width="42.6640625" bestFit="1" customWidth="1"/>
    <col min="3226" max="3226" width="21.6640625" bestFit="1" customWidth="1"/>
    <col min="3227" max="3227" width="49.6640625" bestFit="1" customWidth="1"/>
    <col min="3228" max="3228" width="41.1640625" bestFit="1" customWidth="1"/>
    <col min="3229" max="3229" width="51.83203125" bestFit="1" customWidth="1"/>
    <col min="3230" max="3230" width="17.83203125" bestFit="1" customWidth="1"/>
    <col min="3231" max="3231" width="19" bestFit="1" customWidth="1"/>
    <col min="3232" max="3232" width="31.83203125" bestFit="1" customWidth="1"/>
    <col min="3233" max="3233" width="49.6640625" bestFit="1" customWidth="1"/>
    <col min="3234" max="3234" width="24.1640625" bestFit="1" customWidth="1"/>
    <col min="3235" max="3235" width="43.1640625" bestFit="1" customWidth="1"/>
    <col min="3236" max="3236" width="12.6640625" bestFit="1" customWidth="1"/>
    <col min="3237" max="3237" width="16.33203125" bestFit="1" customWidth="1"/>
    <col min="3238" max="3238" width="42.6640625" bestFit="1" customWidth="1"/>
    <col min="3239" max="3239" width="12.6640625" bestFit="1" customWidth="1"/>
    <col min="3240" max="3240" width="13" bestFit="1" customWidth="1"/>
    <col min="3241" max="3241" width="14.6640625" bestFit="1" customWidth="1"/>
    <col min="3242" max="3242" width="33" bestFit="1" customWidth="1"/>
    <col min="3243" max="3243" width="36.1640625" bestFit="1" customWidth="1"/>
    <col min="3244" max="3244" width="35.83203125" bestFit="1" customWidth="1"/>
    <col min="3245" max="3245" width="18.83203125" bestFit="1" customWidth="1"/>
    <col min="3246" max="3246" width="18.33203125" bestFit="1" customWidth="1"/>
    <col min="3247" max="3247" width="25.5" bestFit="1" customWidth="1"/>
    <col min="3248" max="3248" width="48.83203125" bestFit="1" customWidth="1"/>
    <col min="3249" max="3249" width="32" bestFit="1" customWidth="1"/>
    <col min="3250" max="3250" width="26.83203125" bestFit="1" customWidth="1"/>
    <col min="3251" max="3251" width="18.83203125" bestFit="1" customWidth="1"/>
    <col min="3252" max="3252" width="35.6640625" bestFit="1" customWidth="1"/>
    <col min="3253" max="3253" width="27.1640625" bestFit="1" customWidth="1"/>
    <col min="3254" max="3254" width="45.83203125" bestFit="1" customWidth="1"/>
    <col min="3255" max="3255" width="32.1640625" bestFit="1" customWidth="1"/>
    <col min="3256" max="3256" width="37" bestFit="1" customWidth="1"/>
    <col min="3257" max="3257" width="37.5" bestFit="1" customWidth="1"/>
    <col min="3258" max="3258" width="32.6640625" bestFit="1" customWidth="1"/>
    <col min="3259" max="3259" width="46.83203125" bestFit="1" customWidth="1"/>
    <col min="3260" max="3260" width="18" bestFit="1" customWidth="1"/>
    <col min="3261" max="3261" width="23.6640625" bestFit="1" customWidth="1"/>
    <col min="3262" max="3262" width="33.5" bestFit="1" customWidth="1"/>
    <col min="3263" max="3263" width="23.6640625" bestFit="1" customWidth="1"/>
    <col min="3264" max="3264" width="32.83203125" bestFit="1" customWidth="1"/>
    <col min="3265" max="3265" width="15.83203125" bestFit="1" customWidth="1"/>
    <col min="3266" max="3266" width="14.1640625" bestFit="1" customWidth="1"/>
    <col min="3267" max="3267" width="38.6640625" bestFit="1" customWidth="1"/>
    <col min="3268" max="3268" width="33.5" bestFit="1" customWidth="1"/>
    <col min="3269" max="3269" width="44.6640625" bestFit="1" customWidth="1"/>
    <col min="3270" max="3270" width="14.6640625" bestFit="1" customWidth="1"/>
    <col min="3271" max="3271" width="14.5" bestFit="1" customWidth="1"/>
    <col min="3272" max="3272" width="15.1640625" bestFit="1" customWidth="1"/>
    <col min="3273" max="3273" width="38.1640625" bestFit="1" customWidth="1"/>
    <col min="3274" max="3274" width="47.33203125" bestFit="1" customWidth="1"/>
    <col min="3275" max="3275" width="48.1640625" bestFit="1" customWidth="1"/>
    <col min="3276" max="3276" width="8.1640625" bestFit="1" customWidth="1"/>
    <col min="3277" max="3277" width="34" bestFit="1" customWidth="1"/>
    <col min="3278" max="3278" width="39.5" bestFit="1" customWidth="1"/>
    <col min="3279" max="3279" width="22.6640625" bestFit="1" customWidth="1"/>
    <col min="3280" max="3280" width="29.1640625" bestFit="1" customWidth="1"/>
    <col min="3281" max="3281" width="23.6640625" bestFit="1" customWidth="1"/>
    <col min="3282" max="3282" width="23.83203125" bestFit="1" customWidth="1"/>
    <col min="3283" max="3283" width="29.33203125" bestFit="1" customWidth="1"/>
    <col min="3284" max="3284" width="30.1640625" bestFit="1" customWidth="1"/>
    <col min="3285" max="3285" width="26" bestFit="1" customWidth="1"/>
    <col min="3286" max="3286" width="16.6640625" bestFit="1" customWidth="1"/>
    <col min="3287" max="3287" width="34.1640625" bestFit="1" customWidth="1"/>
    <col min="3288" max="3288" width="40.33203125" bestFit="1" customWidth="1"/>
    <col min="3289" max="3289" width="32.1640625" bestFit="1" customWidth="1"/>
    <col min="3290" max="3290" width="28.83203125" bestFit="1" customWidth="1"/>
    <col min="3291" max="3291" width="28.1640625" bestFit="1" customWidth="1"/>
    <col min="3292" max="3292" width="52.5" bestFit="1" customWidth="1"/>
    <col min="3293" max="3293" width="23" bestFit="1" customWidth="1"/>
    <col min="3294" max="3294" width="34.33203125" bestFit="1" customWidth="1"/>
    <col min="3295" max="3295" width="45.83203125" bestFit="1" customWidth="1"/>
    <col min="3296" max="3296" width="31.33203125" bestFit="1" customWidth="1"/>
    <col min="3297" max="3297" width="19.33203125" bestFit="1" customWidth="1"/>
    <col min="3298" max="3298" width="39.6640625" bestFit="1" customWidth="1"/>
    <col min="3299" max="3299" width="23" bestFit="1" customWidth="1"/>
    <col min="3300" max="3300" width="27.1640625" bestFit="1" customWidth="1"/>
    <col min="3301" max="3301" width="38.6640625" bestFit="1" customWidth="1"/>
    <col min="3302" max="3302" width="28.1640625" bestFit="1" customWidth="1"/>
    <col min="3303" max="3303" width="44.83203125" bestFit="1" customWidth="1"/>
    <col min="3304" max="3304" width="47.83203125" bestFit="1" customWidth="1"/>
    <col min="3305" max="3305" width="20" bestFit="1" customWidth="1"/>
    <col min="3306" max="3306" width="41.1640625" bestFit="1" customWidth="1"/>
    <col min="3307" max="3307" width="7.1640625" bestFit="1" customWidth="1"/>
    <col min="3308" max="3308" width="49.5" bestFit="1" customWidth="1"/>
    <col min="3309" max="3309" width="9.1640625" bestFit="1" customWidth="1"/>
    <col min="3310" max="3310" width="48.83203125" bestFit="1" customWidth="1"/>
    <col min="3311" max="3311" width="19.5" bestFit="1" customWidth="1"/>
    <col min="3312" max="3312" width="7.33203125" bestFit="1" customWidth="1"/>
    <col min="3313" max="3313" width="36.5" bestFit="1" customWidth="1"/>
    <col min="3314" max="3314" width="17.6640625" bestFit="1" customWidth="1"/>
    <col min="3315" max="3315" width="9.5" bestFit="1" customWidth="1"/>
    <col min="3316" max="3316" width="25.5" bestFit="1" customWidth="1"/>
    <col min="3317" max="3317" width="10.83203125" bestFit="1" customWidth="1"/>
    <col min="3318" max="3318" width="39.6640625" bestFit="1" customWidth="1"/>
    <col min="3319" max="3319" width="46.33203125" bestFit="1" customWidth="1"/>
    <col min="3320" max="3320" width="35" bestFit="1" customWidth="1"/>
    <col min="3321" max="3321" width="25.83203125" bestFit="1" customWidth="1"/>
    <col min="3322" max="3322" width="15" bestFit="1" customWidth="1"/>
    <col min="3323" max="3323" width="20.6640625" bestFit="1" customWidth="1"/>
    <col min="3324" max="3324" width="36.33203125" bestFit="1" customWidth="1"/>
    <col min="3325" max="3325" width="27.83203125" bestFit="1" customWidth="1"/>
    <col min="3326" max="3326" width="22.83203125" bestFit="1" customWidth="1"/>
    <col min="3327" max="3327" width="21.6640625" bestFit="1" customWidth="1"/>
    <col min="3328" max="3328" width="44.33203125" bestFit="1" customWidth="1"/>
    <col min="3329" max="3329" width="35.83203125" bestFit="1" customWidth="1"/>
    <col min="3330" max="3330" width="49.83203125" bestFit="1" customWidth="1"/>
    <col min="3331" max="3331" width="17.83203125" bestFit="1" customWidth="1"/>
    <col min="3332" max="3332" width="25.33203125" bestFit="1" customWidth="1"/>
    <col min="3333" max="3333" width="23.33203125" bestFit="1" customWidth="1"/>
    <col min="3334" max="3334" width="29.5" bestFit="1" customWidth="1"/>
    <col min="3335" max="3335" width="32" bestFit="1" customWidth="1"/>
    <col min="3336" max="3336" width="23" bestFit="1" customWidth="1"/>
    <col min="3337" max="3337" width="38.5" bestFit="1" customWidth="1"/>
    <col min="3338" max="3338" width="16.83203125" bestFit="1" customWidth="1"/>
    <col min="3339" max="3339" width="23.1640625" bestFit="1" customWidth="1"/>
    <col min="3340" max="3340" width="47.6640625" bestFit="1" customWidth="1"/>
    <col min="3341" max="3341" width="44.83203125" bestFit="1" customWidth="1"/>
    <col min="3342" max="3342" width="21.5" bestFit="1" customWidth="1"/>
    <col min="3343" max="3343" width="15.5" bestFit="1" customWidth="1"/>
    <col min="3344" max="3344" width="48.5" bestFit="1" customWidth="1"/>
    <col min="3345" max="3345" width="15.1640625" bestFit="1" customWidth="1"/>
    <col min="3346" max="3346" width="11.1640625" bestFit="1" customWidth="1"/>
    <col min="3347" max="3347" width="15.5" bestFit="1" customWidth="1"/>
    <col min="3348" max="3348" width="47" bestFit="1" customWidth="1"/>
    <col min="3349" max="3349" width="34.1640625" bestFit="1" customWidth="1"/>
    <col min="3350" max="3350" width="46.1640625" bestFit="1" customWidth="1"/>
    <col min="3351" max="3351" width="45.5" bestFit="1" customWidth="1"/>
    <col min="3352" max="3352" width="11.83203125" bestFit="1" customWidth="1"/>
    <col min="3353" max="3353" width="26" bestFit="1" customWidth="1"/>
    <col min="3354" max="3354" width="35.1640625" bestFit="1" customWidth="1"/>
    <col min="3355" max="3355" width="19" bestFit="1" customWidth="1"/>
    <col min="3356" max="3356" width="41" bestFit="1" customWidth="1"/>
    <col min="3357" max="3357" width="17.83203125" bestFit="1" customWidth="1"/>
    <col min="3358" max="3358" width="35" bestFit="1" customWidth="1"/>
    <col min="3359" max="3359" width="36.6640625" bestFit="1" customWidth="1"/>
    <col min="3360" max="3360" width="20.6640625" bestFit="1" customWidth="1"/>
    <col min="3361" max="3361" width="37.1640625" bestFit="1" customWidth="1"/>
    <col min="3362" max="3362" width="36.33203125" bestFit="1" customWidth="1"/>
    <col min="3363" max="3363" width="40.33203125" bestFit="1" customWidth="1"/>
    <col min="3364" max="3364" width="46" bestFit="1" customWidth="1"/>
    <col min="3365" max="3365" width="26.6640625" bestFit="1" customWidth="1"/>
    <col min="3366" max="3366" width="26.1640625" bestFit="1" customWidth="1"/>
    <col min="3367" max="3367" width="49.5" bestFit="1" customWidth="1"/>
    <col min="3368" max="3368" width="10.1640625" bestFit="1" customWidth="1"/>
    <col min="3369" max="3369" width="18.83203125" bestFit="1" customWidth="1"/>
    <col min="3370" max="3370" width="37.83203125" bestFit="1" customWidth="1"/>
    <col min="3371" max="3371" width="33.33203125" bestFit="1" customWidth="1"/>
    <col min="3372" max="3372" width="19" bestFit="1" customWidth="1"/>
    <col min="3373" max="3373" width="23" bestFit="1" customWidth="1"/>
    <col min="3374" max="3374" width="10.1640625" bestFit="1" customWidth="1"/>
    <col min="3375" max="3375" width="9.6640625" bestFit="1" customWidth="1"/>
    <col min="3376" max="3376" width="16.83203125" bestFit="1" customWidth="1"/>
    <col min="3377" max="3377" width="45.83203125" bestFit="1" customWidth="1"/>
    <col min="3378" max="3378" width="40.5" bestFit="1" customWidth="1"/>
    <col min="3379" max="3379" width="24.1640625" bestFit="1" customWidth="1"/>
    <col min="3380" max="3380" width="15.83203125" bestFit="1" customWidth="1"/>
    <col min="3381" max="3381" width="25" bestFit="1" customWidth="1"/>
    <col min="3382" max="3382" width="29" bestFit="1" customWidth="1"/>
    <col min="3383" max="3383" width="30.6640625" bestFit="1" customWidth="1"/>
    <col min="3384" max="3384" width="37.33203125" bestFit="1" customWidth="1"/>
    <col min="3385" max="3385" width="30" bestFit="1" customWidth="1"/>
    <col min="3386" max="3386" width="46.1640625" bestFit="1" customWidth="1"/>
    <col min="3387" max="3387" width="33.83203125" bestFit="1" customWidth="1"/>
    <col min="3388" max="3388" width="33.5" bestFit="1" customWidth="1"/>
    <col min="3389" max="3389" width="42.6640625" bestFit="1" customWidth="1"/>
    <col min="3390" max="3390" width="40.83203125" bestFit="1" customWidth="1"/>
    <col min="3391" max="3391" width="15.33203125" bestFit="1" customWidth="1"/>
    <col min="3392" max="3392" width="24.5" bestFit="1" customWidth="1"/>
    <col min="3393" max="3393" width="34.1640625" bestFit="1" customWidth="1"/>
    <col min="3394" max="3394" width="20" bestFit="1" customWidth="1"/>
    <col min="3395" max="3395" width="12.33203125" bestFit="1" customWidth="1"/>
    <col min="3396" max="3396" width="15.1640625" bestFit="1" customWidth="1"/>
    <col min="3397" max="3397" width="12.1640625" bestFit="1" customWidth="1"/>
    <col min="3398" max="3398" width="19.33203125" bestFit="1" customWidth="1"/>
    <col min="3399" max="3399" width="18.1640625" bestFit="1" customWidth="1"/>
    <col min="3400" max="3400" width="33.33203125" bestFit="1" customWidth="1"/>
    <col min="3401" max="3401" width="25.6640625" bestFit="1" customWidth="1"/>
    <col min="3402" max="3402" width="24.5" bestFit="1" customWidth="1"/>
    <col min="3403" max="3403" width="41.1640625" bestFit="1" customWidth="1"/>
    <col min="3404" max="3404" width="20.6640625" bestFit="1" customWidth="1"/>
    <col min="3405" max="3405" width="10.1640625" bestFit="1" customWidth="1"/>
    <col min="3406" max="3406" width="38" bestFit="1" customWidth="1"/>
    <col min="3407" max="3407" width="22" bestFit="1" customWidth="1"/>
    <col min="3408" max="3408" width="23.1640625" bestFit="1" customWidth="1"/>
    <col min="3409" max="3409" width="14.1640625" bestFit="1" customWidth="1"/>
    <col min="3410" max="3410" width="17" bestFit="1" customWidth="1"/>
    <col min="3411" max="3411" width="28.5" bestFit="1" customWidth="1"/>
    <col min="3412" max="3412" width="13.6640625" bestFit="1" customWidth="1"/>
    <col min="3413" max="3413" width="25.5" bestFit="1" customWidth="1"/>
    <col min="3414" max="3414" width="24.6640625" bestFit="1" customWidth="1"/>
    <col min="3415" max="3415" width="48.1640625" bestFit="1" customWidth="1"/>
    <col min="3416" max="3416" width="12.83203125" bestFit="1" customWidth="1"/>
    <col min="3417" max="3417" width="21.6640625" bestFit="1" customWidth="1"/>
    <col min="3418" max="3418" width="16.6640625" bestFit="1" customWidth="1"/>
    <col min="3419" max="3419" width="48.1640625" bestFit="1" customWidth="1"/>
    <col min="3420" max="3420" width="22.33203125" bestFit="1" customWidth="1"/>
    <col min="3421" max="3421" width="11.6640625" bestFit="1" customWidth="1"/>
    <col min="3422" max="3422" width="21.1640625" bestFit="1" customWidth="1"/>
    <col min="3423" max="3423" width="32.1640625" bestFit="1" customWidth="1"/>
    <col min="3424" max="3424" width="40" bestFit="1" customWidth="1"/>
    <col min="3425" max="3425" width="44.1640625" bestFit="1" customWidth="1"/>
    <col min="3426" max="3426" width="26" bestFit="1" customWidth="1"/>
    <col min="3427" max="3427" width="25.83203125" bestFit="1" customWidth="1"/>
    <col min="3428" max="3428" width="9.6640625" bestFit="1" customWidth="1"/>
    <col min="3429" max="3429" width="33.6640625" bestFit="1" customWidth="1"/>
    <col min="3430" max="3430" width="20.6640625" bestFit="1" customWidth="1"/>
    <col min="3431" max="3431" width="16.5" bestFit="1" customWidth="1"/>
    <col min="3432" max="3432" width="25.33203125" bestFit="1" customWidth="1"/>
    <col min="3433" max="3433" width="49.5" bestFit="1" customWidth="1"/>
    <col min="3434" max="3434" width="7" bestFit="1" customWidth="1"/>
    <col min="3435" max="3435" width="20.33203125" bestFit="1" customWidth="1"/>
    <col min="3436" max="3436" width="15" bestFit="1" customWidth="1"/>
    <col min="3437" max="3437" width="46.1640625" bestFit="1" customWidth="1"/>
    <col min="3438" max="3438" width="19" bestFit="1" customWidth="1"/>
    <col min="3439" max="3439" width="29.5" bestFit="1" customWidth="1"/>
    <col min="3440" max="3440" width="12.6640625" bestFit="1" customWidth="1"/>
    <col min="3441" max="3441" width="42.6640625" bestFit="1" customWidth="1"/>
    <col min="3442" max="3442" width="11.1640625" bestFit="1" customWidth="1"/>
    <col min="3443" max="3443" width="45.1640625" bestFit="1" customWidth="1"/>
    <col min="3444" max="3444" width="41" bestFit="1" customWidth="1"/>
    <col min="3445" max="3445" width="32.1640625" bestFit="1" customWidth="1"/>
    <col min="3446" max="3446" width="43.33203125" bestFit="1" customWidth="1"/>
    <col min="3447" max="3447" width="27" bestFit="1" customWidth="1"/>
    <col min="3448" max="3448" width="19.83203125" bestFit="1" customWidth="1"/>
    <col min="3449" max="3449" width="39.33203125" bestFit="1" customWidth="1"/>
    <col min="3450" max="3450" width="38" bestFit="1" customWidth="1"/>
    <col min="3451" max="3451" width="22.83203125" bestFit="1" customWidth="1"/>
    <col min="3452" max="3452" width="15.5" bestFit="1" customWidth="1"/>
    <col min="3453" max="3453" width="26" bestFit="1" customWidth="1"/>
    <col min="3454" max="3454" width="47.33203125" bestFit="1" customWidth="1"/>
    <col min="3455" max="3455" width="22.33203125" bestFit="1" customWidth="1"/>
    <col min="3456" max="3456" width="23.5" bestFit="1" customWidth="1"/>
    <col min="3457" max="3457" width="14.1640625" bestFit="1" customWidth="1"/>
    <col min="3458" max="3458" width="35.5" bestFit="1" customWidth="1"/>
    <col min="3459" max="3459" width="19.5" bestFit="1" customWidth="1"/>
    <col min="3460" max="3460" width="10.5" bestFit="1" customWidth="1"/>
    <col min="3461" max="3461" width="18" bestFit="1" customWidth="1"/>
    <col min="3462" max="3462" width="33.33203125" bestFit="1" customWidth="1"/>
    <col min="3463" max="3463" width="48.33203125" bestFit="1" customWidth="1"/>
    <col min="3464" max="3464" width="14" bestFit="1" customWidth="1"/>
    <col min="3465" max="3465" width="28.6640625" bestFit="1" customWidth="1"/>
    <col min="3466" max="3466" width="22.5" bestFit="1" customWidth="1"/>
    <col min="3467" max="3467" width="23.1640625" bestFit="1" customWidth="1"/>
    <col min="3468" max="3468" width="16.5" bestFit="1" customWidth="1"/>
    <col min="3469" max="3469" width="23.83203125" bestFit="1" customWidth="1"/>
    <col min="3470" max="3470" width="24" bestFit="1" customWidth="1"/>
    <col min="3471" max="3471" width="19.5" bestFit="1" customWidth="1"/>
    <col min="3472" max="3472" width="30.6640625" bestFit="1" customWidth="1"/>
    <col min="3473" max="3473" width="48.1640625" bestFit="1" customWidth="1"/>
    <col min="3474" max="3474" width="36" bestFit="1" customWidth="1"/>
    <col min="3475" max="3475" width="11.6640625" bestFit="1" customWidth="1"/>
    <col min="3476" max="3476" width="41.1640625" bestFit="1" customWidth="1"/>
    <col min="3477" max="3477" width="27.6640625" bestFit="1" customWidth="1"/>
    <col min="3478" max="3478" width="24.33203125" bestFit="1" customWidth="1"/>
    <col min="3479" max="3479" width="45.6640625" bestFit="1" customWidth="1"/>
    <col min="3480" max="3480" width="35.1640625" bestFit="1" customWidth="1"/>
    <col min="3481" max="3481" width="15.6640625" bestFit="1" customWidth="1"/>
    <col min="3482" max="3482" width="26.33203125" bestFit="1" customWidth="1"/>
    <col min="3483" max="3483" width="20.83203125" bestFit="1" customWidth="1"/>
    <col min="3484" max="3484" width="30.6640625" bestFit="1" customWidth="1"/>
    <col min="3485" max="3485" width="25" bestFit="1" customWidth="1"/>
    <col min="3486" max="3486" width="43" bestFit="1" customWidth="1"/>
    <col min="3487" max="3487" width="24.6640625" bestFit="1" customWidth="1"/>
    <col min="3488" max="3488" width="29.33203125" bestFit="1" customWidth="1"/>
    <col min="3489" max="3489" width="10.6640625" bestFit="1" customWidth="1"/>
    <col min="3490" max="3490" width="16.5" bestFit="1" customWidth="1"/>
    <col min="3491" max="3491" width="16.83203125" bestFit="1" customWidth="1"/>
    <col min="3492" max="3492" width="29.6640625" bestFit="1" customWidth="1"/>
    <col min="3493" max="3493" width="14" bestFit="1" customWidth="1"/>
    <col min="3494" max="3494" width="12.6640625" bestFit="1" customWidth="1"/>
    <col min="3495" max="3495" width="22.5" bestFit="1" customWidth="1"/>
    <col min="3496" max="3496" width="15" bestFit="1" customWidth="1"/>
    <col min="3497" max="3497" width="48.33203125" bestFit="1" customWidth="1"/>
    <col min="3498" max="3498" width="51.33203125" bestFit="1" customWidth="1"/>
    <col min="3499" max="3499" width="50" bestFit="1" customWidth="1"/>
    <col min="3500" max="3500" width="26.6640625" bestFit="1" customWidth="1"/>
    <col min="3501" max="3501" width="16.5" bestFit="1" customWidth="1"/>
    <col min="3502" max="3502" width="45.5" bestFit="1" customWidth="1"/>
    <col min="3503" max="3503" width="40.83203125" bestFit="1" customWidth="1"/>
    <col min="3504" max="3504" width="42.83203125" bestFit="1" customWidth="1"/>
    <col min="3505" max="3505" width="24" bestFit="1" customWidth="1"/>
    <col min="3506" max="3506" width="28.5" bestFit="1" customWidth="1"/>
    <col min="3507" max="3507" width="20.6640625" bestFit="1" customWidth="1"/>
    <col min="3508" max="3508" width="30.1640625" bestFit="1" customWidth="1"/>
    <col min="3509" max="3509" width="33" bestFit="1" customWidth="1"/>
    <col min="3510" max="3510" width="17.1640625" bestFit="1" customWidth="1"/>
    <col min="3511" max="3511" width="27.1640625" bestFit="1" customWidth="1"/>
    <col min="3512" max="3512" width="19.83203125" bestFit="1" customWidth="1"/>
    <col min="3513" max="3513" width="38.83203125" bestFit="1" customWidth="1"/>
    <col min="3514" max="3514" width="19.6640625" bestFit="1" customWidth="1"/>
    <col min="3515" max="3515" width="20" bestFit="1" customWidth="1"/>
    <col min="3516" max="3516" width="34" bestFit="1" customWidth="1"/>
    <col min="3517" max="3517" width="24.6640625" bestFit="1" customWidth="1"/>
    <col min="3518" max="3518" width="24.83203125" bestFit="1" customWidth="1"/>
    <col min="3519" max="3519" width="19" bestFit="1" customWidth="1"/>
    <col min="3520" max="3520" width="34.1640625" bestFit="1" customWidth="1"/>
    <col min="3521" max="3521" width="38.83203125" bestFit="1" customWidth="1"/>
    <col min="3522" max="3522" width="35.6640625" bestFit="1" customWidth="1"/>
    <col min="3523" max="3523" width="15.83203125" bestFit="1" customWidth="1"/>
    <col min="3524" max="3524" width="13.83203125" bestFit="1" customWidth="1"/>
    <col min="3525" max="3525" width="10.5" bestFit="1" customWidth="1"/>
    <col min="3526" max="3526" width="31.33203125" bestFit="1" customWidth="1"/>
    <col min="3527" max="3527" width="19.6640625" bestFit="1" customWidth="1"/>
    <col min="3528" max="3528" width="30.83203125" bestFit="1" customWidth="1"/>
    <col min="3529" max="3529" width="34.33203125" bestFit="1" customWidth="1"/>
    <col min="3530" max="3530" width="15.6640625" bestFit="1" customWidth="1"/>
    <col min="3531" max="3531" width="51.1640625" bestFit="1" customWidth="1"/>
    <col min="3532" max="3532" width="37.83203125" bestFit="1" customWidth="1"/>
    <col min="3533" max="3533" width="34" bestFit="1" customWidth="1"/>
    <col min="3534" max="3534" width="38.83203125" bestFit="1" customWidth="1"/>
    <col min="3535" max="3535" width="52" bestFit="1" customWidth="1"/>
    <col min="3536" max="3536" width="23.1640625" bestFit="1" customWidth="1"/>
    <col min="3537" max="3537" width="54" bestFit="1" customWidth="1"/>
    <col min="3538" max="3538" width="22.1640625" bestFit="1" customWidth="1"/>
    <col min="3539" max="3539" width="13.83203125" bestFit="1" customWidth="1"/>
    <col min="3540" max="3540" width="28.1640625" bestFit="1" customWidth="1"/>
    <col min="3541" max="3541" width="45" bestFit="1" customWidth="1"/>
    <col min="3542" max="3542" width="46.83203125" bestFit="1" customWidth="1"/>
    <col min="3543" max="3543" width="30.6640625" bestFit="1" customWidth="1"/>
    <col min="3544" max="3544" width="33" bestFit="1" customWidth="1"/>
    <col min="3545" max="3545" width="26" bestFit="1" customWidth="1"/>
    <col min="3546" max="3546" width="27.6640625" bestFit="1" customWidth="1"/>
    <col min="3547" max="3547" width="41.1640625" bestFit="1" customWidth="1"/>
    <col min="3548" max="3548" width="33.33203125" bestFit="1" customWidth="1"/>
    <col min="3549" max="3549" width="25.33203125" bestFit="1" customWidth="1"/>
    <col min="3550" max="3550" width="20.5" bestFit="1" customWidth="1"/>
    <col min="3551" max="3551" width="40.5" bestFit="1" customWidth="1"/>
    <col min="3552" max="3552" width="38.33203125" bestFit="1" customWidth="1"/>
    <col min="3553" max="3553" width="35.6640625" bestFit="1" customWidth="1"/>
    <col min="3554" max="3554" width="33.1640625" bestFit="1" customWidth="1"/>
    <col min="3555" max="3555" width="17.33203125" bestFit="1" customWidth="1"/>
    <col min="3556" max="3556" width="7.5" bestFit="1" customWidth="1"/>
    <col min="3557" max="3557" width="44" bestFit="1" customWidth="1"/>
    <col min="3558" max="3558" width="27.33203125" bestFit="1" customWidth="1"/>
    <col min="3559" max="3559" width="18" bestFit="1" customWidth="1"/>
    <col min="3560" max="3560" width="38.83203125" bestFit="1" customWidth="1"/>
    <col min="3561" max="3561" width="34.83203125" bestFit="1" customWidth="1"/>
    <col min="3562" max="3562" width="50.33203125" bestFit="1" customWidth="1"/>
    <col min="3563" max="3563" width="33.33203125" bestFit="1" customWidth="1"/>
    <col min="3564" max="3564" width="13.6640625" bestFit="1" customWidth="1"/>
    <col min="3565" max="3565" width="45.83203125" bestFit="1" customWidth="1"/>
    <col min="3566" max="3566" width="42.6640625" bestFit="1" customWidth="1"/>
    <col min="3567" max="3567" width="47" bestFit="1" customWidth="1"/>
    <col min="3568" max="3568" width="12.5" bestFit="1" customWidth="1"/>
    <col min="3569" max="3569" width="20.83203125" bestFit="1" customWidth="1"/>
    <col min="3570" max="3570" width="47.6640625" bestFit="1" customWidth="1"/>
    <col min="3571" max="3571" width="43.6640625" bestFit="1" customWidth="1"/>
    <col min="3572" max="3572" width="15.6640625" bestFit="1" customWidth="1"/>
    <col min="3573" max="3573" width="48" bestFit="1" customWidth="1"/>
    <col min="3574" max="3574" width="32" bestFit="1" customWidth="1"/>
    <col min="3575" max="3575" width="46.5" bestFit="1" customWidth="1"/>
    <col min="3576" max="3577" width="35.5" bestFit="1" customWidth="1"/>
    <col min="3578" max="3578" width="13.83203125" bestFit="1" customWidth="1"/>
    <col min="3579" max="3579" width="10.6640625" bestFit="1" customWidth="1"/>
    <col min="3580" max="3580" width="20.83203125" bestFit="1" customWidth="1"/>
    <col min="3581" max="3581" width="37.83203125" bestFit="1" customWidth="1"/>
    <col min="3582" max="3582" width="25.5" bestFit="1" customWidth="1"/>
    <col min="3583" max="3583" width="23.1640625" bestFit="1" customWidth="1"/>
    <col min="3584" max="3584" width="40.83203125" bestFit="1" customWidth="1"/>
    <col min="3585" max="3585" width="21.83203125" bestFit="1" customWidth="1"/>
    <col min="3586" max="3586" width="19.83203125" bestFit="1" customWidth="1"/>
    <col min="3587" max="3587" width="40.83203125" bestFit="1" customWidth="1"/>
    <col min="3588" max="3588" width="32" bestFit="1" customWidth="1"/>
    <col min="3589" max="3589" width="29" bestFit="1" customWidth="1"/>
    <col min="3590" max="3590" width="24" bestFit="1" customWidth="1"/>
    <col min="3591" max="3591" width="12.1640625" bestFit="1" customWidth="1"/>
    <col min="3592" max="3592" width="25.6640625" bestFit="1" customWidth="1"/>
    <col min="3593" max="3593" width="20.83203125" bestFit="1" customWidth="1"/>
    <col min="3594" max="3594" width="21" bestFit="1" customWidth="1"/>
    <col min="3595" max="3595" width="34.5" bestFit="1" customWidth="1"/>
    <col min="3596" max="3596" width="34.33203125" bestFit="1" customWidth="1"/>
    <col min="3597" max="3597" width="44" bestFit="1" customWidth="1"/>
    <col min="3598" max="3598" width="22" bestFit="1" customWidth="1"/>
    <col min="3599" max="3599" width="18.5" bestFit="1" customWidth="1"/>
    <col min="3600" max="3600" width="38.1640625" bestFit="1" customWidth="1"/>
    <col min="3601" max="3601" width="44.83203125" bestFit="1" customWidth="1"/>
    <col min="3602" max="3602" width="10.5" bestFit="1" customWidth="1"/>
    <col min="3603" max="3603" width="45.83203125" bestFit="1" customWidth="1"/>
    <col min="3604" max="3604" width="19.33203125" bestFit="1" customWidth="1"/>
    <col min="3605" max="3605" width="27.83203125" bestFit="1" customWidth="1"/>
    <col min="3606" max="3606" width="17" bestFit="1" customWidth="1"/>
    <col min="3607" max="3607" width="46.33203125" bestFit="1" customWidth="1"/>
    <col min="3608" max="3608" width="39" bestFit="1" customWidth="1"/>
    <col min="3609" max="3609" width="25.83203125" bestFit="1" customWidth="1"/>
    <col min="3610" max="3610" width="41.33203125" bestFit="1" customWidth="1"/>
    <col min="3611" max="3611" width="20.83203125" bestFit="1" customWidth="1"/>
    <col min="3612" max="3612" width="40.1640625" bestFit="1" customWidth="1"/>
    <col min="3613" max="3613" width="49.33203125" bestFit="1" customWidth="1"/>
    <col min="3614" max="3614" width="36" bestFit="1" customWidth="1"/>
    <col min="3615" max="3615" width="19.83203125" bestFit="1" customWidth="1"/>
    <col min="3616" max="3616" width="37.5" bestFit="1" customWidth="1"/>
    <col min="3617" max="3617" width="17.5" bestFit="1" customWidth="1"/>
    <col min="3618" max="3618" width="19.83203125" bestFit="1" customWidth="1"/>
    <col min="3619" max="3619" width="49.33203125" bestFit="1" customWidth="1"/>
    <col min="3620" max="3620" width="44.83203125" bestFit="1" customWidth="1"/>
    <col min="3621" max="3621" width="46.33203125" bestFit="1" customWidth="1"/>
    <col min="3622" max="3622" width="23.83203125" bestFit="1" customWidth="1"/>
    <col min="3623" max="3623" width="37.33203125" bestFit="1" customWidth="1"/>
    <col min="3624" max="3624" width="28.5" bestFit="1" customWidth="1"/>
    <col min="3625" max="3625" width="48.33203125" bestFit="1" customWidth="1"/>
    <col min="3626" max="3626" width="27.5" bestFit="1" customWidth="1"/>
    <col min="3627" max="3627" width="15.33203125" bestFit="1" customWidth="1"/>
    <col min="3628" max="3628" width="37.6640625" bestFit="1" customWidth="1"/>
    <col min="3629" max="3629" width="17.83203125" bestFit="1" customWidth="1"/>
    <col min="3630" max="3630" width="23.5" bestFit="1" customWidth="1"/>
    <col min="3631" max="3631" width="16.5" bestFit="1" customWidth="1"/>
    <col min="3632" max="3632" width="32.1640625" bestFit="1" customWidth="1"/>
    <col min="3633" max="3633" width="44.6640625" bestFit="1" customWidth="1"/>
    <col min="3634" max="3634" width="47.83203125" bestFit="1" customWidth="1"/>
    <col min="3635" max="3635" width="25.1640625" bestFit="1" customWidth="1"/>
    <col min="3636" max="3636" width="39" bestFit="1" customWidth="1"/>
    <col min="3637" max="3637" width="47.83203125" bestFit="1" customWidth="1"/>
    <col min="3638" max="3638" width="20.1640625" bestFit="1" customWidth="1"/>
    <col min="3639" max="3639" width="38" bestFit="1" customWidth="1"/>
    <col min="3640" max="3640" width="21.1640625" bestFit="1" customWidth="1"/>
    <col min="3641" max="3641" width="45.33203125" bestFit="1" customWidth="1"/>
    <col min="3642" max="3642" width="39" bestFit="1" customWidth="1"/>
    <col min="3643" max="3643" width="15" bestFit="1" customWidth="1"/>
    <col min="3644" max="3644" width="35.1640625" bestFit="1" customWidth="1"/>
    <col min="3645" max="3645" width="28.1640625" bestFit="1" customWidth="1"/>
    <col min="3646" max="3646" width="24.6640625" bestFit="1" customWidth="1"/>
    <col min="3647" max="3647" width="40.83203125" bestFit="1" customWidth="1"/>
    <col min="3648" max="3648" width="47.5" bestFit="1" customWidth="1"/>
    <col min="3649" max="3649" width="46.83203125" bestFit="1" customWidth="1"/>
    <col min="3650" max="3650" width="20" bestFit="1" customWidth="1"/>
    <col min="3651" max="3651" width="23.1640625" bestFit="1" customWidth="1"/>
    <col min="3652" max="3652" width="45" bestFit="1" customWidth="1"/>
    <col min="3653" max="3653" width="17" bestFit="1" customWidth="1"/>
    <col min="3654" max="3654" width="28.33203125" bestFit="1" customWidth="1"/>
    <col min="3655" max="3655" width="25.33203125" bestFit="1" customWidth="1"/>
    <col min="3656" max="3656" width="16.5" bestFit="1" customWidth="1"/>
    <col min="3657" max="3657" width="20.33203125" bestFit="1" customWidth="1"/>
    <col min="3658" max="3658" width="9.1640625" bestFit="1" customWidth="1"/>
    <col min="3659" max="3659" width="18.33203125" bestFit="1" customWidth="1"/>
    <col min="3660" max="3660" width="24.1640625" bestFit="1" customWidth="1"/>
    <col min="3661" max="3661" width="30.33203125" bestFit="1" customWidth="1"/>
    <col min="3662" max="3662" width="20.33203125" bestFit="1" customWidth="1"/>
    <col min="3663" max="3663" width="16.6640625" bestFit="1" customWidth="1"/>
    <col min="3664" max="3664" width="29" bestFit="1" customWidth="1"/>
    <col min="3665" max="3665" width="15.83203125" bestFit="1" customWidth="1"/>
    <col min="3666" max="3666" width="12.33203125" bestFit="1" customWidth="1"/>
    <col min="3667" max="3667" width="32" bestFit="1" customWidth="1"/>
    <col min="3668" max="3668" width="19" bestFit="1" customWidth="1"/>
    <col min="3669" max="3669" width="24.1640625" bestFit="1" customWidth="1"/>
    <col min="3670" max="3670" width="27.33203125" bestFit="1" customWidth="1"/>
    <col min="3671" max="3671" width="19.33203125" bestFit="1" customWidth="1"/>
    <col min="3672" max="3672" width="24.5" bestFit="1" customWidth="1"/>
    <col min="3673" max="3673" width="31.33203125" bestFit="1" customWidth="1"/>
    <col min="3674" max="3674" width="17.83203125" bestFit="1" customWidth="1"/>
    <col min="3675" max="3675" width="39.83203125" bestFit="1" customWidth="1"/>
    <col min="3676" max="3676" width="30.83203125" bestFit="1" customWidth="1"/>
    <col min="3677" max="3677" width="40.33203125" bestFit="1" customWidth="1"/>
    <col min="3678" max="3678" width="46.5" bestFit="1" customWidth="1"/>
    <col min="3679" max="3679" width="38" bestFit="1" customWidth="1"/>
    <col min="3680" max="3680" width="11.33203125" bestFit="1" customWidth="1"/>
    <col min="3681" max="3681" width="12.83203125" bestFit="1" customWidth="1"/>
    <col min="3682" max="3682" width="41.33203125" bestFit="1" customWidth="1"/>
    <col min="3683" max="3683" width="27.5" bestFit="1" customWidth="1"/>
    <col min="3684" max="3684" width="17.1640625" bestFit="1" customWidth="1"/>
    <col min="3685" max="3685" width="10.83203125" bestFit="1" customWidth="1"/>
    <col min="3686" max="3686" width="15.1640625" bestFit="1" customWidth="1"/>
    <col min="3687" max="3687" width="36.33203125" bestFit="1" customWidth="1"/>
    <col min="3688" max="3688" width="19.83203125" bestFit="1" customWidth="1"/>
    <col min="3689" max="3689" width="32.33203125" bestFit="1" customWidth="1"/>
    <col min="3690" max="3690" width="33.6640625" bestFit="1" customWidth="1"/>
    <col min="3691" max="3691" width="44.1640625" bestFit="1" customWidth="1"/>
    <col min="3692" max="3692" width="27.6640625" bestFit="1" customWidth="1"/>
    <col min="3693" max="3693" width="36" bestFit="1" customWidth="1"/>
    <col min="3694" max="3694" width="22.33203125" bestFit="1" customWidth="1"/>
    <col min="3695" max="3695" width="38.6640625" bestFit="1" customWidth="1"/>
    <col min="3696" max="3696" width="50.33203125" bestFit="1" customWidth="1"/>
    <col min="3697" max="3697" width="43.6640625" bestFit="1" customWidth="1"/>
    <col min="3698" max="3698" width="43.33203125" bestFit="1" customWidth="1"/>
    <col min="3699" max="3699" width="18.6640625" bestFit="1" customWidth="1"/>
    <col min="3700" max="3700" width="21.83203125" bestFit="1" customWidth="1"/>
    <col min="3701" max="3701" width="15.83203125" bestFit="1" customWidth="1"/>
    <col min="3702" max="3702" width="29.83203125" bestFit="1" customWidth="1"/>
    <col min="3703" max="3703" width="18.5" bestFit="1" customWidth="1"/>
    <col min="3704" max="3704" width="19.33203125" bestFit="1" customWidth="1"/>
    <col min="3705" max="3705" width="30" bestFit="1" customWidth="1"/>
    <col min="3706" max="3706" width="44.1640625" bestFit="1" customWidth="1"/>
    <col min="3707" max="3707" width="28.6640625" bestFit="1" customWidth="1"/>
    <col min="3708" max="3708" width="14" bestFit="1" customWidth="1"/>
    <col min="3709" max="3709" width="47" bestFit="1" customWidth="1"/>
    <col min="3710" max="3710" width="43.83203125" bestFit="1" customWidth="1"/>
    <col min="3711" max="3711" width="29.33203125" bestFit="1" customWidth="1"/>
    <col min="3712" max="3712" width="14.83203125" bestFit="1" customWidth="1"/>
    <col min="3713" max="3713" width="39.5" bestFit="1" customWidth="1"/>
    <col min="3714" max="3714" width="47" bestFit="1" customWidth="1"/>
    <col min="3715" max="3715" width="48.6640625" bestFit="1" customWidth="1"/>
    <col min="3716" max="3716" width="29.5" bestFit="1" customWidth="1"/>
    <col min="3717" max="3717" width="5.6640625" bestFit="1" customWidth="1"/>
    <col min="3718" max="3718" width="48.33203125" bestFit="1" customWidth="1"/>
    <col min="3719" max="3719" width="23.33203125" bestFit="1" customWidth="1"/>
    <col min="3720" max="3720" width="16.83203125" bestFit="1" customWidth="1"/>
    <col min="3721" max="3721" width="21.83203125" bestFit="1" customWidth="1"/>
    <col min="3722" max="3722" width="20.1640625" bestFit="1" customWidth="1"/>
    <col min="3723" max="3723" width="5.33203125" bestFit="1" customWidth="1"/>
    <col min="3724" max="3724" width="43.5" bestFit="1" customWidth="1"/>
    <col min="3725" max="3725" width="47.6640625" bestFit="1" customWidth="1"/>
    <col min="3726" max="3726" width="51" bestFit="1" customWidth="1"/>
    <col min="3727" max="3727" width="29.1640625" bestFit="1" customWidth="1"/>
    <col min="3728" max="3728" width="23" bestFit="1" customWidth="1"/>
    <col min="3729" max="3729" width="39.83203125" bestFit="1" customWidth="1"/>
    <col min="3730" max="3730" width="13.1640625" bestFit="1" customWidth="1"/>
    <col min="3731" max="3731" width="29.83203125" bestFit="1" customWidth="1"/>
    <col min="3732" max="3732" width="26" bestFit="1" customWidth="1"/>
    <col min="3733" max="3733" width="30.5" bestFit="1" customWidth="1"/>
    <col min="3734" max="3734" width="11.83203125" bestFit="1" customWidth="1"/>
    <col min="3735" max="3735" width="32.33203125" bestFit="1" customWidth="1"/>
    <col min="3736" max="3736" width="44.6640625" bestFit="1" customWidth="1"/>
    <col min="3737" max="3737" width="32.1640625" bestFit="1" customWidth="1"/>
    <col min="3738" max="3738" width="20.83203125" bestFit="1" customWidth="1"/>
    <col min="3739" max="3739" width="15.5" bestFit="1" customWidth="1"/>
    <col min="3740" max="3740" width="49.83203125" bestFit="1" customWidth="1"/>
    <col min="3741" max="3742" width="30.83203125" bestFit="1" customWidth="1"/>
    <col min="3743" max="3743" width="25.6640625" bestFit="1" customWidth="1"/>
    <col min="3744" max="3744" width="11.1640625" bestFit="1" customWidth="1"/>
    <col min="3745" max="3745" width="34" bestFit="1" customWidth="1"/>
    <col min="3746" max="3746" width="43.5" bestFit="1" customWidth="1"/>
    <col min="3747" max="3747" width="17.5" bestFit="1" customWidth="1"/>
    <col min="3748" max="3748" width="29.83203125" bestFit="1" customWidth="1"/>
    <col min="3749" max="3749" width="28.6640625" bestFit="1" customWidth="1"/>
    <col min="3750" max="3750" width="14.1640625" bestFit="1" customWidth="1"/>
    <col min="3751" max="3751" width="45.5" bestFit="1" customWidth="1"/>
    <col min="3752" max="3752" width="19.1640625" bestFit="1" customWidth="1"/>
    <col min="3753" max="3753" width="18.1640625" bestFit="1" customWidth="1"/>
    <col min="3754" max="3754" width="35.83203125" bestFit="1" customWidth="1"/>
    <col min="3755" max="3755" width="21" bestFit="1" customWidth="1"/>
    <col min="3756" max="3756" width="35.5" bestFit="1" customWidth="1"/>
    <col min="3757" max="3757" width="44.33203125" bestFit="1" customWidth="1"/>
    <col min="3758" max="3758" width="31" bestFit="1" customWidth="1"/>
    <col min="3759" max="3759" width="9.5" bestFit="1" customWidth="1"/>
    <col min="3760" max="3760" width="27.1640625" bestFit="1" customWidth="1"/>
    <col min="3761" max="3761" width="15.5" bestFit="1" customWidth="1"/>
    <col min="3762" max="3762" width="49.6640625" bestFit="1" customWidth="1"/>
    <col min="3763" max="3763" width="42.6640625" bestFit="1" customWidth="1"/>
    <col min="3764" max="3764" width="25.5" bestFit="1" customWidth="1"/>
    <col min="3765" max="3765" width="39.5" bestFit="1" customWidth="1"/>
    <col min="3766" max="3766" width="25.5" bestFit="1" customWidth="1"/>
    <col min="3767" max="3767" width="49.6640625" bestFit="1" customWidth="1"/>
    <col min="3768" max="3768" width="39.83203125" bestFit="1" customWidth="1"/>
    <col min="3769" max="3769" width="24" bestFit="1" customWidth="1"/>
    <col min="3770" max="3770" width="28.5" bestFit="1" customWidth="1"/>
    <col min="3771" max="3771" width="39" bestFit="1" customWidth="1"/>
    <col min="3772" max="3772" width="21.1640625" bestFit="1" customWidth="1"/>
    <col min="3773" max="3773" width="14.1640625" bestFit="1" customWidth="1"/>
    <col min="3774" max="3774" width="19.6640625" bestFit="1" customWidth="1"/>
    <col min="3775" max="3775" width="11.83203125" bestFit="1" customWidth="1"/>
    <col min="3776" max="3776" width="10" bestFit="1" customWidth="1"/>
    <col min="3777" max="3777" width="37.83203125" bestFit="1" customWidth="1"/>
    <col min="3778" max="3778" width="35.33203125" bestFit="1" customWidth="1"/>
    <col min="3779" max="3779" width="37.1640625" bestFit="1" customWidth="1"/>
    <col min="3780" max="3780" width="15.83203125" bestFit="1" customWidth="1"/>
    <col min="3781" max="3781" width="39.6640625" bestFit="1" customWidth="1"/>
    <col min="3782" max="3782" width="47" bestFit="1" customWidth="1"/>
    <col min="3783" max="3783" width="39.1640625" bestFit="1" customWidth="1"/>
    <col min="3784" max="3784" width="14.83203125" bestFit="1" customWidth="1"/>
    <col min="3785" max="3785" width="24.33203125" bestFit="1" customWidth="1"/>
    <col min="3786" max="3786" width="47" bestFit="1" customWidth="1"/>
    <col min="3787" max="3787" width="27.83203125" bestFit="1" customWidth="1"/>
    <col min="3788" max="3788" width="52" bestFit="1" customWidth="1"/>
    <col min="3789" max="3789" width="21.1640625" bestFit="1" customWidth="1"/>
    <col min="3790" max="3790" width="24.6640625" bestFit="1" customWidth="1"/>
    <col min="3791" max="3791" width="41.6640625" bestFit="1" customWidth="1"/>
    <col min="3792" max="3792" width="44.83203125" bestFit="1" customWidth="1"/>
    <col min="3793" max="3793" width="33.83203125" bestFit="1" customWidth="1"/>
    <col min="3794" max="3794" width="46.6640625" bestFit="1" customWidth="1"/>
    <col min="3795" max="3795" width="41.1640625" bestFit="1" customWidth="1"/>
    <col min="3796" max="3796" width="51.5" bestFit="1" customWidth="1"/>
    <col min="3797" max="3798" width="13.6640625" bestFit="1" customWidth="1"/>
    <col min="3799" max="3799" width="22.83203125" bestFit="1" customWidth="1"/>
    <col min="3800" max="3800" width="50.83203125" bestFit="1" customWidth="1"/>
    <col min="3801" max="3801" width="33.33203125" bestFit="1" customWidth="1"/>
    <col min="3802" max="3802" width="41.83203125" bestFit="1" customWidth="1"/>
    <col min="3803" max="3803" width="23.33203125" bestFit="1" customWidth="1"/>
    <col min="3804" max="3804" width="10.1640625" bestFit="1" customWidth="1"/>
    <col min="3805" max="3805" width="30.1640625" bestFit="1" customWidth="1"/>
    <col min="3806" max="3806" width="29" bestFit="1" customWidth="1"/>
    <col min="3807" max="3807" width="24.6640625" bestFit="1" customWidth="1"/>
    <col min="3808" max="3808" width="6.33203125" bestFit="1" customWidth="1"/>
    <col min="3809" max="3809" width="17.33203125" bestFit="1" customWidth="1"/>
    <col min="3810" max="3810" width="30" bestFit="1" customWidth="1"/>
    <col min="3811" max="3811" width="24.6640625" bestFit="1" customWidth="1"/>
    <col min="3812" max="3812" width="35.5" bestFit="1" customWidth="1"/>
    <col min="3813" max="3813" width="48.33203125" bestFit="1" customWidth="1"/>
    <col min="3814" max="3814" width="9.83203125" bestFit="1" customWidth="1"/>
    <col min="3815" max="3815" width="46.83203125" bestFit="1" customWidth="1"/>
    <col min="3816" max="3816" width="29.1640625" bestFit="1" customWidth="1"/>
    <col min="3817" max="3817" width="11" bestFit="1" customWidth="1"/>
    <col min="3818" max="3818" width="31.33203125" bestFit="1" customWidth="1"/>
    <col min="3819" max="3819" width="6.83203125" bestFit="1" customWidth="1"/>
    <col min="3820" max="3820" width="34.33203125" bestFit="1" customWidth="1"/>
    <col min="3821" max="3821" width="36.1640625" bestFit="1" customWidth="1"/>
    <col min="3822" max="3822" width="6.33203125" bestFit="1" customWidth="1"/>
    <col min="3823" max="3823" width="44.6640625" bestFit="1" customWidth="1"/>
    <col min="3824" max="3824" width="17.1640625" bestFit="1" customWidth="1"/>
    <col min="3825" max="3825" width="14.83203125" bestFit="1" customWidth="1"/>
    <col min="3826" max="3826" width="30.5" bestFit="1" customWidth="1"/>
    <col min="3827" max="3827" width="25.1640625" bestFit="1" customWidth="1"/>
    <col min="3828" max="3828" width="18.1640625" bestFit="1" customWidth="1"/>
    <col min="3829" max="3829" width="34.6640625" bestFit="1" customWidth="1"/>
    <col min="3830" max="3830" width="16.5" bestFit="1" customWidth="1"/>
    <col min="3831" max="3831" width="42.5" bestFit="1" customWidth="1"/>
    <col min="3832" max="3832" width="28.33203125" bestFit="1" customWidth="1"/>
    <col min="3833" max="3833" width="26" bestFit="1" customWidth="1"/>
    <col min="3834" max="3834" width="29.33203125" bestFit="1" customWidth="1"/>
    <col min="3835" max="3835" width="9.6640625" bestFit="1" customWidth="1"/>
    <col min="3836" max="3836" width="19.6640625" bestFit="1" customWidth="1"/>
    <col min="3837" max="3837" width="48.5" bestFit="1" customWidth="1"/>
    <col min="3838" max="3838" width="26.1640625" bestFit="1" customWidth="1"/>
    <col min="3839" max="3839" width="42.33203125" bestFit="1" customWidth="1"/>
    <col min="3840" max="3840" width="45.6640625" bestFit="1" customWidth="1"/>
    <col min="3841" max="3841" width="14.1640625" bestFit="1" customWidth="1"/>
    <col min="3842" max="3842" width="28.1640625" bestFit="1" customWidth="1"/>
    <col min="3843" max="3843" width="5.33203125" bestFit="1" customWidth="1"/>
    <col min="3844" max="3844" width="39.1640625" bestFit="1" customWidth="1"/>
    <col min="3845" max="3845" width="49" bestFit="1" customWidth="1"/>
    <col min="3846" max="3846" width="34.83203125" bestFit="1" customWidth="1"/>
    <col min="3847" max="3847" width="20.1640625" bestFit="1" customWidth="1"/>
    <col min="3848" max="3848" width="17" bestFit="1" customWidth="1"/>
    <col min="3849" max="3849" width="31.1640625" bestFit="1" customWidth="1"/>
    <col min="3850" max="3850" width="12.5" bestFit="1" customWidth="1"/>
    <col min="3851" max="3851" width="24.83203125" bestFit="1" customWidth="1"/>
    <col min="3852" max="3852" width="9.83203125" bestFit="1" customWidth="1"/>
    <col min="3853" max="3853" width="40.6640625" bestFit="1" customWidth="1"/>
    <col min="3854" max="3854" width="15.83203125" bestFit="1" customWidth="1"/>
    <col min="3855" max="3855" width="16" bestFit="1" customWidth="1"/>
    <col min="3856" max="3856" width="21.83203125" bestFit="1" customWidth="1"/>
    <col min="3857" max="3857" width="34.83203125" bestFit="1" customWidth="1"/>
    <col min="3858" max="3858" width="44" bestFit="1" customWidth="1"/>
    <col min="3859" max="3859" width="42.5" bestFit="1" customWidth="1"/>
    <col min="3860" max="3860" width="22" bestFit="1" customWidth="1"/>
    <col min="3861" max="3861" width="46.5" bestFit="1" customWidth="1"/>
    <col min="3862" max="3862" width="18.6640625" bestFit="1" customWidth="1"/>
    <col min="3863" max="3863" width="36.1640625" bestFit="1" customWidth="1"/>
    <col min="3864" max="3864" width="49" bestFit="1" customWidth="1"/>
    <col min="3865" max="3865" width="27.5" bestFit="1" customWidth="1"/>
    <col min="3866" max="3866" width="50.83203125" bestFit="1" customWidth="1"/>
    <col min="3867" max="3867" width="18.6640625" bestFit="1" customWidth="1"/>
    <col min="3868" max="3868" width="27" bestFit="1" customWidth="1"/>
    <col min="3869" max="3869" width="12" bestFit="1" customWidth="1"/>
    <col min="3870" max="3870" width="51" bestFit="1" customWidth="1"/>
    <col min="3871" max="3871" width="21.1640625" bestFit="1" customWidth="1"/>
    <col min="3872" max="3872" width="40.33203125" bestFit="1" customWidth="1"/>
    <col min="3873" max="3873" width="15" bestFit="1" customWidth="1"/>
    <col min="3874" max="3874" width="47.83203125" bestFit="1" customWidth="1"/>
    <col min="3875" max="3875" width="44.33203125" bestFit="1" customWidth="1"/>
    <col min="3876" max="3876" width="41.33203125" bestFit="1" customWidth="1"/>
    <col min="3877" max="3877" width="27.5" bestFit="1" customWidth="1"/>
    <col min="3878" max="3878" width="44.5" bestFit="1" customWidth="1"/>
    <col min="3879" max="3879" width="19" bestFit="1" customWidth="1"/>
    <col min="3880" max="3880" width="18.83203125" bestFit="1" customWidth="1"/>
    <col min="3881" max="3881" width="23.1640625" bestFit="1" customWidth="1"/>
    <col min="3882" max="3882" width="38.83203125" bestFit="1" customWidth="1"/>
    <col min="3883" max="3883" width="14" bestFit="1" customWidth="1"/>
    <col min="3884" max="3884" width="22.6640625" bestFit="1" customWidth="1"/>
    <col min="3885" max="3885" width="35.83203125" bestFit="1" customWidth="1"/>
    <col min="3886" max="3886" width="33" bestFit="1" customWidth="1"/>
    <col min="3887" max="3887" width="49.5" bestFit="1" customWidth="1"/>
    <col min="3888" max="3888" width="49.83203125" bestFit="1" customWidth="1"/>
    <col min="3889" max="3889" width="27.33203125" bestFit="1" customWidth="1"/>
    <col min="3890" max="3890" width="39.6640625" bestFit="1" customWidth="1"/>
    <col min="3891" max="3891" width="21.6640625" bestFit="1" customWidth="1"/>
    <col min="3892" max="3892" width="29.5" bestFit="1" customWidth="1"/>
    <col min="3893" max="3893" width="35.5" bestFit="1" customWidth="1"/>
    <col min="3894" max="3894" width="38.83203125" bestFit="1" customWidth="1"/>
    <col min="3895" max="3895" width="51.1640625" bestFit="1" customWidth="1"/>
    <col min="3896" max="3896" width="8" bestFit="1" customWidth="1"/>
    <col min="3897" max="3897" width="20.33203125" bestFit="1" customWidth="1"/>
    <col min="3898" max="3898" width="21.6640625" bestFit="1" customWidth="1"/>
    <col min="3899" max="3899" width="27.5" bestFit="1" customWidth="1"/>
    <col min="3900" max="3900" width="27" bestFit="1" customWidth="1"/>
    <col min="3901" max="3901" width="23" bestFit="1" customWidth="1"/>
    <col min="3902" max="3902" width="44.33203125" bestFit="1" customWidth="1"/>
    <col min="3903" max="3903" width="52.5" bestFit="1" customWidth="1"/>
    <col min="3904" max="3904" width="45.6640625" bestFit="1" customWidth="1"/>
    <col min="3905" max="3905" width="17.83203125" bestFit="1" customWidth="1"/>
    <col min="3906" max="3906" width="37.6640625" bestFit="1" customWidth="1"/>
    <col min="3907" max="3907" width="28.83203125" bestFit="1" customWidth="1"/>
    <col min="3908" max="3908" width="8.6640625" bestFit="1" customWidth="1"/>
    <col min="3909" max="3909" width="17.1640625" bestFit="1" customWidth="1"/>
    <col min="3910" max="3910" width="18.33203125" bestFit="1" customWidth="1"/>
    <col min="3911" max="3911" width="11.83203125" bestFit="1" customWidth="1"/>
    <col min="3912" max="3912" width="21.1640625" bestFit="1" customWidth="1"/>
    <col min="3913" max="3913" width="47.83203125" bestFit="1" customWidth="1"/>
    <col min="3914" max="3914" width="25.1640625" bestFit="1" customWidth="1"/>
    <col min="3915" max="3915" width="41.83203125" bestFit="1" customWidth="1"/>
    <col min="3916" max="3916" width="44.1640625" bestFit="1" customWidth="1"/>
    <col min="3917" max="3917" width="21.83203125" bestFit="1" customWidth="1"/>
    <col min="3918" max="3918" width="7" bestFit="1" customWidth="1"/>
    <col min="3919" max="3919" width="22.1640625" bestFit="1" customWidth="1"/>
    <col min="3920" max="3920" width="38" bestFit="1" customWidth="1"/>
    <col min="3921" max="3921" width="25" bestFit="1" customWidth="1"/>
    <col min="3922" max="3922" width="45.1640625" bestFit="1" customWidth="1"/>
    <col min="3923" max="3923" width="33" bestFit="1" customWidth="1"/>
    <col min="3924" max="3924" width="27.33203125" bestFit="1" customWidth="1"/>
    <col min="3925" max="3925" width="8.6640625" bestFit="1" customWidth="1"/>
    <col min="3926" max="3926" width="42.1640625" bestFit="1" customWidth="1"/>
    <col min="3927" max="3927" width="36.6640625" bestFit="1" customWidth="1"/>
    <col min="3928" max="3928" width="39" bestFit="1" customWidth="1"/>
    <col min="3929" max="3929" width="46.1640625" bestFit="1" customWidth="1"/>
    <col min="3930" max="3930" width="45.5" bestFit="1" customWidth="1"/>
    <col min="3931" max="3931" width="47.33203125" bestFit="1" customWidth="1"/>
    <col min="3932" max="3932" width="26" bestFit="1" customWidth="1"/>
    <col min="3933" max="3933" width="6.6640625" bestFit="1" customWidth="1"/>
    <col min="3934" max="3934" width="26" bestFit="1" customWidth="1"/>
    <col min="3935" max="3935" width="12.33203125" bestFit="1" customWidth="1"/>
    <col min="3936" max="3936" width="23.6640625" bestFit="1" customWidth="1"/>
    <col min="3937" max="3937" width="23.1640625" bestFit="1" customWidth="1"/>
    <col min="3938" max="3938" width="19.5" bestFit="1" customWidth="1"/>
    <col min="3939" max="3939" width="14" bestFit="1" customWidth="1"/>
    <col min="3940" max="3940" width="24.5" bestFit="1" customWidth="1"/>
    <col min="3941" max="3941" width="9.83203125" bestFit="1" customWidth="1"/>
    <col min="3942" max="3942" width="20.5" bestFit="1" customWidth="1"/>
    <col min="3943" max="3943" width="44.1640625" bestFit="1" customWidth="1"/>
    <col min="3944" max="3944" width="46.1640625" bestFit="1" customWidth="1"/>
    <col min="3945" max="3945" width="24.83203125" bestFit="1" customWidth="1"/>
    <col min="3946" max="3946" width="38" bestFit="1" customWidth="1"/>
    <col min="3947" max="3947" width="43.83203125" bestFit="1" customWidth="1"/>
    <col min="3948" max="3948" width="11.33203125" bestFit="1" customWidth="1"/>
    <col min="3949" max="3949" width="37.1640625" bestFit="1" customWidth="1"/>
    <col min="3950" max="3950" width="14.6640625" bestFit="1" customWidth="1"/>
    <col min="3951" max="3951" width="14.83203125" bestFit="1" customWidth="1"/>
    <col min="3952" max="3952" width="43" bestFit="1" customWidth="1"/>
    <col min="3953" max="3953" width="34.5" bestFit="1" customWidth="1"/>
    <col min="3954" max="3954" width="13.33203125" bestFit="1" customWidth="1"/>
    <col min="3955" max="3955" width="22.5" bestFit="1" customWidth="1"/>
    <col min="3956" max="3956" width="17" bestFit="1" customWidth="1"/>
    <col min="3957" max="3957" width="25.1640625" bestFit="1" customWidth="1"/>
    <col min="3958" max="3958" width="24.5" bestFit="1" customWidth="1"/>
    <col min="3959" max="3959" width="26.33203125" bestFit="1" customWidth="1"/>
    <col min="3960" max="3960" width="9.33203125" bestFit="1" customWidth="1"/>
    <col min="3961" max="3961" width="11.1640625" bestFit="1" customWidth="1"/>
    <col min="3962" max="3962" width="41.83203125" bestFit="1" customWidth="1"/>
    <col min="3963" max="3963" width="28.5" bestFit="1" customWidth="1"/>
    <col min="3964" max="3964" width="14.1640625" bestFit="1" customWidth="1"/>
    <col min="3965" max="3965" width="17.6640625" bestFit="1" customWidth="1"/>
    <col min="3966" max="3966" width="26.1640625" bestFit="1" customWidth="1"/>
    <col min="3967" max="3967" width="50.6640625" bestFit="1" customWidth="1"/>
    <col min="3968" max="3968" width="48.33203125" bestFit="1" customWidth="1"/>
    <col min="3969" max="3969" width="46.33203125" bestFit="1" customWidth="1"/>
    <col min="3970" max="3970" width="16.33203125" bestFit="1" customWidth="1"/>
    <col min="3971" max="3971" width="43.6640625" bestFit="1" customWidth="1"/>
    <col min="3972" max="3972" width="46.5" bestFit="1" customWidth="1"/>
    <col min="3973" max="3973" width="15.6640625" bestFit="1" customWidth="1"/>
    <col min="3974" max="3974" width="42.1640625" bestFit="1" customWidth="1"/>
    <col min="3975" max="3975" width="39.5" bestFit="1" customWidth="1"/>
    <col min="3976" max="3976" width="14.33203125" bestFit="1" customWidth="1"/>
    <col min="3977" max="3977" width="7.33203125" bestFit="1" customWidth="1"/>
    <col min="3978" max="3978" width="17.5" bestFit="1" customWidth="1"/>
    <col min="3979" max="3979" width="12.83203125" bestFit="1" customWidth="1"/>
    <col min="3980" max="3980" width="27.1640625" bestFit="1" customWidth="1"/>
    <col min="3981" max="3981" width="45.83203125" bestFit="1" customWidth="1"/>
    <col min="3982" max="3982" width="12" bestFit="1" customWidth="1"/>
    <col min="3983" max="3983" width="24.6640625" bestFit="1" customWidth="1"/>
    <col min="3984" max="3984" width="42.5" bestFit="1" customWidth="1"/>
    <col min="3985" max="3985" width="35" bestFit="1" customWidth="1"/>
    <col min="3986" max="3986" width="33.6640625" bestFit="1" customWidth="1"/>
    <col min="3987" max="3987" width="25.6640625" bestFit="1" customWidth="1"/>
    <col min="3988" max="3988" width="20.5" bestFit="1" customWidth="1"/>
    <col min="3989" max="3989" width="37.6640625" bestFit="1" customWidth="1"/>
    <col min="3990" max="3990" width="51.5" bestFit="1" customWidth="1"/>
    <col min="3991" max="3991" width="37.1640625" bestFit="1" customWidth="1"/>
    <col min="3992" max="3992" width="35.33203125" bestFit="1" customWidth="1"/>
    <col min="3993" max="3993" width="50.33203125" bestFit="1" customWidth="1"/>
    <col min="3994" max="3994" width="38" bestFit="1" customWidth="1"/>
    <col min="3995" max="3995" width="25.83203125" bestFit="1" customWidth="1"/>
    <col min="3996" max="3996" width="38.83203125" bestFit="1" customWidth="1"/>
    <col min="3997" max="3997" width="27.83203125" bestFit="1" customWidth="1"/>
    <col min="3998" max="3998" width="38.1640625" bestFit="1" customWidth="1"/>
    <col min="3999" max="3999" width="32.6640625" bestFit="1" customWidth="1"/>
    <col min="4000" max="4000" width="10.33203125" bestFit="1" customWidth="1"/>
    <col min="4001" max="4001" width="15.5" bestFit="1" customWidth="1"/>
    <col min="4002" max="4002" width="23.33203125" bestFit="1" customWidth="1"/>
    <col min="4003" max="4003" width="19.33203125" bestFit="1" customWidth="1"/>
    <col min="4004" max="4004" width="33.33203125" bestFit="1" customWidth="1"/>
    <col min="4005" max="4005" width="45.6640625" bestFit="1" customWidth="1"/>
    <col min="4006" max="4006" width="45.83203125" bestFit="1" customWidth="1"/>
    <col min="4007" max="4007" width="44.83203125" bestFit="1" customWidth="1"/>
    <col min="4008" max="4008" width="30.33203125" bestFit="1" customWidth="1"/>
    <col min="4009" max="4009" width="28.1640625" bestFit="1" customWidth="1"/>
    <col min="4010" max="4010" width="13.83203125" bestFit="1" customWidth="1"/>
    <col min="4011" max="4011" width="36.5" bestFit="1" customWidth="1"/>
    <col min="4012" max="4012" width="15.83203125" bestFit="1" customWidth="1"/>
    <col min="4013" max="4013" width="32.33203125" bestFit="1" customWidth="1"/>
    <col min="4014" max="4014" width="14" bestFit="1" customWidth="1"/>
    <col min="4015" max="4015" width="40" bestFit="1" customWidth="1"/>
    <col min="4016" max="4016" width="40.1640625" bestFit="1" customWidth="1"/>
    <col min="4017" max="4017" width="14.1640625" bestFit="1" customWidth="1"/>
    <col min="4018" max="4018" width="30" bestFit="1" customWidth="1"/>
    <col min="4019" max="4019" width="50.33203125" bestFit="1" customWidth="1"/>
    <col min="4020" max="4020" width="11" bestFit="1" customWidth="1"/>
    <col min="4021" max="4021" width="44" bestFit="1" customWidth="1"/>
    <col min="4022" max="4022" width="19.83203125" bestFit="1" customWidth="1"/>
    <col min="4023" max="4023" width="13" bestFit="1" customWidth="1"/>
    <col min="4024" max="4024" width="9.6640625" bestFit="1" customWidth="1"/>
    <col min="4025" max="4025" width="48.83203125" bestFit="1" customWidth="1"/>
    <col min="4026" max="4026" width="27.33203125" bestFit="1" customWidth="1"/>
    <col min="4027" max="4027" width="9.33203125" bestFit="1" customWidth="1"/>
    <col min="4028" max="4028" width="38" bestFit="1" customWidth="1"/>
    <col min="4029" max="4029" width="11" bestFit="1" customWidth="1"/>
    <col min="4030" max="4030" width="9" bestFit="1" customWidth="1"/>
    <col min="4031" max="4031" width="20.1640625" bestFit="1" customWidth="1"/>
    <col min="4032" max="4032" width="31.1640625" bestFit="1" customWidth="1"/>
    <col min="4033" max="4033" width="29" bestFit="1" customWidth="1"/>
    <col min="4034" max="4034" width="24.6640625" bestFit="1" customWidth="1"/>
    <col min="4035" max="4035" width="10.5" bestFit="1" customWidth="1"/>
    <col min="4036" max="4036" width="35" bestFit="1" customWidth="1"/>
    <col min="4037" max="4037" width="13.83203125" bestFit="1" customWidth="1"/>
    <col min="4038" max="4038" width="15.1640625" bestFit="1" customWidth="1"/>
    <col min="4039" max="4039" width="20.6640625" bestFit="1" customWidth="1"/>
    <col min="4040" max="4040" width="17.83203125" bestFit="1" customWidth="1"/>
    <col min="4041" max="4041" width="46.33203125" bestFit="1" customWidth="1"/>
    <col min="4042" max="4042" width="24.1640625" bestFit="1" customWidth="1"/>
    <col min="4043" max="4043" width="35.6640625" bestFit="1" customWidth="1"/>
    <col min="4044" max="4044" width="14.1640625" bestFit="1" customWidth="1"/>
    <col min="4045" max="4045" width="20.1640625" bestFit="1" customWidth="1"/>
    <col min="4046" max="4046" width="29.83203125" bestFit="1" customWidth="1"/>
    <col min="4047" max="4047" width="43.6640625" bestFit="1" customWidth="1"/>
    <col min="4048" max="4048" width="12.6640625" bestFit="1" customWidth="1"/>
    <col min="4049" max="4049" width="41.5" bestFit="1" customWidth="1"/>
    <col min="4050" max="4050" width="42.83203125" bestFit="1" customWidth="1"/>
    <col min="4051" max="4051" width="25.6640625" bestFit="1" customWidth="1"/>
    <col min="4052" max="4052" width="10.83203125" bestFit="1" customWidth="1"/>
    <col min="4053" max="4053" width="25.33203125" bestFit="1" customWidth="1"/>
    <col min="4054" max="4054" width="43.1640625" bestFit="1" customWidth="1"/>
    <col min="4055" max="4055" width="38.1640625" bestFit="1" customWidth="1"/>
    <col min="4056" max="4056" width="10.83203125" bestFit="1" customWidth="1"/>
    <col min="4057" max="4057" width="55" bestFit="1" customWidth="1"/>
    <col min="4058" max="4058" width="45.1640625" bestFit="1" customWidth="1"/>
    <col min="4059" max="4059" width="41.83203125" bestFit="1" customWidth="1"/>
    <col min="4060" max="4060" width="47.5" bestFit="1" customWidth="1"/>
    <col min="4061" max="4061" width="17" bestFit="1" customWidth="1"/>
    <col min="4062" max="4062" width="52" bestFit="1" customWidth="1"/>
    <col min="4063" max="4063" width="40" bestFit="1" customWidth="1"/>
    <col min="4064" max="4064" width="10.83203125" bestFit="1" customWidth="1"/>
    <col min="4065" max="4065" width="29.6640625" bestFit="1" customWidth="1"/>
    <col min="4066" max="4066" width="40.33203125" bestFit="1" customWidth="1"/>
    <col min="4067" max="4067" width="20.1640625" bestFit="1" customWidth="1"/>
    <col min="4068" max="4068" width="14.83203125" bestFit="1" customWidth="1"/>
    <col min="4069" max="4069" width="16.33203125" bestFit="1" customWidth="1"/>
    <col min="4070" max="4070" width="44.33203125" bestFit="1" customWidth="1"/>
    <col min="4071" max="4071" width="47.33203125" bestFit="1" customWidth="1"/>
    <col min="4072" max="4072" width="44.1640625" bestFit="1" customWidth="1"/>
    <col min="4073" max="4073" width="18" bestFit="1" customWidth="1"/>
    <col min="4074" max="4074" width="30.5" bestFit="1" customWidth="1"/>
    <col min="4075" max="4075" width="45.33203125" bestFit="1" customWidth="1"/>
    <col min="4076" max="4076" width="14.33203125" bestFit="1" customWidth="1"/>
    <col min="4077" max="4077" width="34" bestFit="1" customWidth="1"/>
    <col min="4078" max="4078" width="52" bestFit="1" customWidth="1"/>
    <col min="4079" max="4079" width="42.6640625" bestFit="1" customWidth="1"/>
    <col min="4080" max="4080" width="38.1640625" bestFit="1" customWidth="1"/>
    <col min="4081" max="4081" width="54.33203125" bestFit="1" customWidth="1"/>
    <col min="4082" max="4082" width="20.83203125" bestFit="1" customWidth="1"/>
    <col min="4083" max="4083" width="16.83203125" bestFit="1" customWidth="1"/>
    <col min="4084" max="4084" width="14.83203125" bestFit="1" customWidth="1"/>
    <col min="4085" max="4085" width="19.5" bestFit="1" customWidth="1"/>
    <col min="4086" max="4086" width="15.6640625" bestFit="1" customWidth="1"/>
    <col min="4087" max="4087" width="29.33203125" bestFit="1" customWidth="1"/>
    <col min="4088" max="4088" width="24.83203125" bestFit="1" customWidth="1"/>
    <col min="4089" max="4089" width="18" bestFit="1" customWidth="1"/>
    <col min="4090" max="4090" width="34" bestFit="1" customWidth="1"/>
    <col min="4091" max="4091" width="49.5" bestFit="1" customWidth="1"/>
    <col min="4092" max="4092" width="46.6640625" bestFit="1" customWidth="1"/>
    <col min="4093" max="4093" width="19" bestFit="1" customWidth="1"/>
    <col min="4094" max="4094" width="33" bestFit="1" customWidth="1"/>
    <col min="4095" max="4095" width="39.33203125" bestFit="1" customWidth="1"/>
    <col min="4096" max="4096" width="41.33203125" bestFit="1" customWidth="1"/>
    <col min="4097" max="4097" width="14.33203125" bestFit="1" customWidth="1"/>
    <col min="4098" max="4098" width="38.5" bestFit="1" customWidth="1"/>
    <col min="4099" max="4099" width="9.5" bestFit="1" customWidth="1"/>
    <col min="4100" max="4100" width="47.6640625" bestFit="1" customWidth="1"/>
    <col min="4101" max="4101" width="31.5" bestFit="1" customWidth="1"/>
    <col min="4102" max="4102" width="45.6640625" bestFit="1" customWidth="1"/>
    <col min="4103" max="4103" width="25.83203125" bestFit="1" customWidth="1"/>
    <col min="4104" max="4104" width="11.5" bestFit="1" customWidth="1"/>
    <col min="4105" max="4105" width="9.83203125" bestFit="1" customWidth="1"/>
    <col min="4106" max="4106" width="40.33203125" bestFit="1" customWidth="1"/>
    <col min="4107" max="4107" width="49" bestFit="1" customWidth="1"/>
    <col min="4108" max="4108" width="7.83203125" bestFit="1" customWidth="1"/>
    <col min="4109" max="4109" width="10" bestFit="1" customWidth="1"/>
  </cols>
  <sheetData>
    <row r="2" spans="1:6" x14ac:dyDescent="0.2">
      <c r="A2" s="19" t="s">
        <v>8223</v>
      </c>
      <c r="B2" t="s">
        <v>8397</v>
      </c>
    </row>
    <row r="4" spans="1:6" x14ac:dyDescent="0.2">
      <c r="A4" s="19" t="s">
        <v>8398</v>
      </c>
      <c r="B4" s="19" t="s">
        <v>8393</v>
      </c>
    </row>
    <row r="5" spans="1:6" x14ac:dyDescent="0.2">
      <c r="A5" s="19" t="s">
        <v>8396</v>
      </c>
      <c r="B5" t="s">
        <v>8220</v>
      </c>
      <c r="C5" t="s">
        <v>8221</v>
      </c>
      <c r="D5" t="s">
        <v>8222</v>
      </c>
      <c r="E5" t="s">
        <v>8219</v>
      </c>
      <c r="F5" t="s">
        <v>8394</v>
      </c>
    </row>
    <row r="6" spans="1:6" x14ac:dyDescent="0.2">
      <c r="A6" s="21" t="s">
        <v>8349</v>
      </c>
      <c r="B6" s="20"/>
      <c r="C6" s="20">
        <v>99</v>
      </c>
      <c r="D6" s="20"/>
      <c r="E6" s="20">
        <v>1</v>
      </c>
      <c r="F6" s="20">
        <v>100</v>
      </c>
    </row>
    <row r="7" spans="1:6" x14ac:dyDescent="0.2">
      <c r="A7" s="21" t="s">
        <v>8377</v>
      </c>
      <c r="B7" s="20">
        <v>19</v>
      </c>
      <c r="C7" s="20">
        <v>1</v>
      </c>
      <c r="D7" s="20"/>
      <c r="E7" s="20"/>
      <c r="F7" s="20">
        <v>20</v>
      </c>
    </row>
    <row r="8" spans="1:6" x14ac:dyDescent="0.2">
      <c r="A8" s="21" t="s">
        <v>8365</v>
      </c>
      <c r="B8" s="20">
        <v>23</v>
      </c>
      <c r="C8" s="20">
        <v>1</v>
      </c>
      <c r="D8" s="20"/>
      <c r="E8" s="20"/>
      <c r="F8" s="20">
        <v>24</v>
      </c>
    </row>
    <row r="9" spans="1:6" x14ac:dyDescent="0.2">
      <c r="A9" s="21" t="s">
        <v>8391</v>
      </c>
      <c r="B9" s="20"/>
      <c r="C9" s="20">
        <v>39</v>
      </c>
      <c r="D9" s="20"/>
      <c r="E9" s="20">
        <v>1</v>
      </c>
      <c r="F9" s="20">
        <v>40</v>
      </c>
    </row>
    <row r="10" spans="1:6" x14ac:dyDescent="0.2">
      <c r="A10" s="21" t="s">
        <v>8387</v>
      </c>
      <c r="B10" s="20">
        <v>1</v>
      </c>
      <c r="C10" s="20"/>
      <c r="D10" s="20"/>
      <c r="E10" s="20">
        <v>39</v>
      </c>
      <c r="F10" s="20">
        <v>40</v>
      </c>
    </row>
    <row r="11" spans="1:6" x14ac:dyDescent="0.2">
      <c r="A11" s="21" t="s">
        <v>8348</v>
      </c>
      <c r="B11" s="20"/>
      <c r="C11" s="20">
        <v>1</v>
      </c>
      <c r="D11" s="20"/>
      <c r="E11" s="20">
        <v>179</v>
      </c>
      <c r="F11" s="20">
        <v>180</v>
      </c>
    </row>
    <row r="12" spans="1:6" x14ac:dyDescent="0.2">
      <c r="A12" s="21" t="s">
        <v>8347</v>
      </c>
      <c r="B12" s="20"/>
      <c r="C12" s="20">
        <v>79</v>
      </c>
      <c r="D12" s="20"/>
      <c r="E12" s="20">
        <v>1</v>
      </c>
      <c r="F12" s="20">
        <v>80</v>
      </c>
    </row>
    <row r="13" spans="1:6" x14ac:dyDescent="0.2">
      <c r="A13" s="21" t="s">
        <v>8363</v>
      </c>
      <c r="B13" s="20">
        <v>1</v>
      </c>
      <c r="C13" s="20"/>
      <c r="D13" s="20"/>
      <c r="E13" s="20">
        <v>39</v>
      </c>
      <c r="F13" s="20">
        <v>40</v>
      </c>
    </row>
    <row r="14" spans="1:6" x14ac:dyDescent="0.2">
      <c r="A14" s="21" t="s">
        <v>8380</v>
      </c>
      <c r="B14" s="20"/>
      <c r="C14" s="20">
        <v>40</v>
      </c>
      <c r="D14" s="20">
        <v>19</v>
      </c>
      <c r="E14" s="20">
        <v>1</v>
      </c>
      <c r="F14" s="20">
        <v>60</v>
      </c>
    </row>
    <row r="15" spans="1:6" x14ac:dyDescent="0.2">
      <c r="A15" s="21" t="s">
        <v>8357</v>
      </c>
      <c r="B15" s="20"/>
      <c r="C15" s="20">
        <v>38</v>
      </c>
      <c r="D15" s="20"/>
      <c r="E15" s="20">
        <v>2</v>
      </c>
      <c r="F15" s="20">
        <v>40</v>
      </c>
    </row>
    <row r="16" spans="1:6" x14ac:dyDescent="0.2">
      <c r="A16" s="21" t="s">
        <v>8370</v>
      </c>
      <c r="B16" s="20">
        <v>19</v>
      </c>
      <c r="C16" s="20">
        <v>117</v>
      </c>
      <c r="D16" s="20">
        <v>1</v>
      </c>
      <c r="E16" s="20">
        <v>3</v>
      </c>
      <c r="F16" s="20">
        <v>140</v>
      </c>
    </row>
    <row r="17" spans="1:6" x14ac:dyDescent="0.2">
      <c r="A17" s="21" t="s">
        <v>8381</v>
      </c>
      <c r="B17" s="20"/>
      <c r="C17" s="20">
        <v>19</v>
      </c>
      <c r="D17" s="20"/>
      <c r="E17" s="20">
        <v>1</v>
      </c>
      <c r="F17" s="20">
        <v>20</v>
      </c>
    </row>
    <row r="18" spans="1:6" x14ac:dyDescent="0.2">
      <c r="A18" s="21" t="s">
        <v>8382</v>
      </c>
      <c r="B18" s="20"/>
      <c r="C18" s="20">
        <v>2</v>
      </c>
      <c r="D18" s="20"/>
      <c r="E18" s="20">
        <v>138</v>
      </c>
      <c r="F18" s="20">
        <v>140</v>
      </c>
    </row>
    <row r="19" spans="1:6" x14ac:dyDescent="0.2">
      <c r="A19" s="21" t="s">
        <v>8362</v>
      </c>
      <c r="B19" s="20"/>
      <c r="C19" s="20">
        <v>23</v>
      </c>
      <c r="D19" s="20">
        <v>1</v>
      </c>
      <c r="E19" s="20">
        <v>136</v>
      </c>
      <c r="F19" s="20">
        <v>160</v>
      </c>
    </row>
    <row r="20" spans="1:6" x14ac:dyDescent="0.2">
      <c r="A20" s="21" t="s">
        <v>8361</v>
      </c>
      <c r="B20" s="20"/>
      <c r="C20" s="20">
        <v>60</v>
      </c>
      <c r="D20" s="20"/>
      <c r="E20" s="20"/>
      <c r="F20" s="20">
        <v>60</v>
      </c>
    </row>
    <row r="21" spans="1:6" x14ac:dyDescent="0.2">
      <c r="A21" s="21" t="s">
        <v>8389</v>
      </c>
      <c r="B21" s="20"/>
      <c r="C21" s="20">
        <v>12</v>
      </c>
      <c r="D21" s="20"/>
      <c r="E21" s="20">
        <v>8</v>
      </c>
      <c r="F21" s="20">
        <v>20</v>
      </c>
    </row>
    <row r="22" spans="1:6" x14ac:dyDescent="0.2">
      <c r="A22" s="21" t="s">
        <v>8360</v>
      </c>
      <c r="B22" s="20"/>
      <c r="C22" s="20">
        <v>1</v>
      </c>
      <c r="D22" s="20"/>
      <c r="E22" s="20">
        <v>19</v>
      </c>
      <c r="F22" s="20">
        <v>20</v>
      </c>
    </row>
    <row r="23" spans="1:6" x14ac:dyDescent="0.2">
      <c r="A23" s="21" t="s">
        <v>8368</v>
      </c>
      <c r="B23" s="20"/>
      <c r="C23" s="20">
        <v>39</v>
      </c>
      <c r="D23" s="20"/>
      <c r="E23" s="20">
        <v>1</v>
      </c>
      <c r="F23" s="20">
        <v>40</v>
      </c>
    </row>
    <row r="24" spans="1:6" x14ac:dyDescent="0.2">
      <c r="A24" s="21" t="s">
        <v>8392</v>
      </c>
      <c r="B24" s="20">
        <v>19</v>
      </c>
      <c r="C24" s="20">
        <v>60</v>
      </c>
      <c r="D24" s="20"/>
      <c r="E24" s="20">
        <v>61</v>
      </c>
      <c r="F24" s="20">
        <v>140</v>
      </c>
    </row>
    <row r="25" spans="1:6" x14ac:dyDescent="0.2">
      <c r="A25" s="21" t="s">
        <v>8376</v>
      </c>
      <c r="B25" s="20">
        <v>1</v>
      </c>
      <c r="C25" s="20">
        <v>19</v>
      </c>
      <c r="D25" s="20"/>
      <c r="E25" s="20"/>
      <c r="F25" s="20">
        <v>20</v>
      </c>
    </row>
    <row r="26" spans="1:6" x14ac:dyDescent="0.2">
      <c r="A26" s="21" t="s">
        <v>8356</v>
      </c>
      <c r="B26" s="20"/>
      <c r="C26" s="20">
        <v>1</v>
      </c>
      <c r="D26" s="20"/>
      <c r="E26" s="20">
        <v>59</v>
      </c>
      <c r="F26" s="20">
        <v>60</v>
      </c>
    </row>
    <row r="27" spans="1:6" x14ac:dyDescent="0.2">
      <c r="A27" s="21" t="s">
        <v>8383</v>
      </c>
      <c r="B27" s="20"/>
      <c r="C27" s="20">
        <v>19</v>
      </c>
      <c r="D27" s="20"/>
      <c r="E27" s="20">
        <v>1</v>
      </c>
      <c r="F27" s="20">
        <v>20</v>
      </c>
    </row>
    <row r="28" spans="1:6" x14ac:dyDescent="0.2">
      <c r="A28" s="21" t="s">
        <v>8372</v>
      </c>
      <c r="B28" s="20">
        <v>1</v>
      </c>
      <c r="C28" s="20">
        <v>58</v>
      </c>
      <c r="D28" s="20"/>
      <c r="E28" s="20">
        <v>101</v>
      </c>
      <c r="F28" s="20">
        <v>160</v>
      </c>
    </row>
    <row r="29" spans="1:6" x14ac:dyDescent="0.2">
      <c r="A29" s="21" t="s">
        <v>8378</v>
      </c>
      <c r="B29" s="20"/>
      <c r="C29" s="20">
        <v>19</v>
      </c>
      <c r="D29" s="20"/>
      <c r="E29" s="20">
        <v>1</v>
      </c>
      <c r="F29" s="20">
        <v>20</v>
      </c>
    </row>
    <row r="30" spans="1:6" x14ac:dyDescent="0.2">
      <c r="A30" s="21" t="s">
        <v>8351</v>
      </c>
      <c r="B30" s="20">
        <v>2</v>
      </c>
      <c r="C30" s="20">
        <v>355</v>
      </c>
      <c r="D30" s="20">
        <v>18</v>
      </c>
      <c r="E30" s="20">
        <v>690</v>
      </c>
      <c r="F30" s="20">
        <v>1065</v>
      </c>
    </row>
    <row r="31" spans="1:6" x14ac:dyDescent="0.2">
      <c r="A31" s="21" t="s">
        <v>8379</v>
      </c>
      <c r="B31" s="20"/>
      <c r="C31" s="20"/>
      <c r="D31" s="20">
        <v>1</v>
      </c>
      <c r="E31" s="20">
        <v>39</v>
      </c>
      <c r="F31" s="20">
        <v>40</v>
      </c>
    </row>
    <row r="32" spans="1:6" x14ac:dyDescent="0.2">
      <c r="A32" s="21" t="s">
        <v>8375</v>
      </c>
      <c r="B32" s="20"/>
      <c r="C32" s="20">
        <v>1</v>
      </c>
      <c r="D32" s="20"/>
      <c r="E32" s="20">
        <v>19</v>
      </c>
      <c r="F32" s="20">
        <v>20</v>
      </c>
    </row>
    <row r="33" spans="1:6" x14ac:dyDescent="0.2">
      <c r="A33" s="21" t="s">
        <v>8386</v>
      </c>
      <c r="B33" s="20"/>
      <c r="C33" s="20">
        <v>19</v>
      </c>
      <c r="D33" s="20"/>
      <c r="E33" s="20">
        <v>1</v>
      </c>
      <c r="F33" s="20">
        <v>20</v>
      </c>
    </row>
    <row r="34" spans="1:6" x14ac:dyDescent="0.2">
      <c r="A34" s="21" t="s">
        <v>8359</v>
      </c>
      <c r="B34" s="20"/>
      <c r="C34" s="20">
        <v>2</v>
      </c>
      <c r="D34" s="20"/>
      <c r="E34" s="20">
        <v>258</v>
      </c>
      <c r="F34" s="20">
        <v>260</v>
      </c>
    </row>
    <row r="35" spans="1:6" x14ac:dyDescent="0.2">
      <c r="A35" s="21" t="s">
        <v>8346</v>
      </c>
      <c r="B35" s="20">
        <v>39</v>
      </c>
      <c r="C35" s="20">
        <v>1</v>
      </c>
      <c r="D35" s="20"/>
      <c r="E35" s="20"/>
      <c r="F35" s="20">
        <v>40</v>
      </c>
    </row>
    <row r="36" spans="1:6" x14ac:dyDescent="0.2">
      <c r="A36" s="21" t="s">
        <v>8345</v>
      </c>
      <c r="B36" s="20">
        <v>1</v>
      </c>
      <c r="C36" s="20"/>
      <c r="D36" s="20"/>
      <c r="E36" s="20">
        <v>59</v>
      </c>
      <c r="F36" s="20">
        <v>60</v>
      </c>
    </row>
    <row r="37" spans="1:6" x14ac:dyDescent="0.2">
      <c r="A37" s="21" t="s">
        <v>8385</v>
      </c>
      <c r="B37" s="20">
        <v>1</v>
      </c>
      <c r="C37" s="20"/>
      <c r="D37" s="20">
        <v>5</v>
      </c>
      <c r="E37" s="20">
        <v>34</v>
      </c>
      <c r="F37" s="20">
        <v>40</v>
      </c>
    </row>
    <row r="38" spans="1:6" x14ac:dyDescent="0.2">
      <c r="A38" s="21" t="s">
        <v>8388</v>
      </c>
      <c r="B38" s="20">
        <v>18</v>
      </c>
      <c r="C38" s="20">
        <v>2</v>
      </c>
      <c r="D38" s="20"/>
      <c r="E38" s="20">
        <v>40</v>
      </c>
      <c r="F38" s="20">
        <v>60</v>
      </c>
    </row>
    <row r="39" spans="1:6" x14ac:dyDescent="0.2">
      <c r="A39" s="21" t="s">
        <v>8390</v>
      </c>
      <c r="B39" s="20">
        <v>17</v>
      </c>
      <c r="C39" s="20">
        <v>79</v>
      </c>
      <c r="D39" s="20">
        <v>5</v>
      </c>
      <c r="E39" s="20">
        <v>86</v>
      </c>
      <c r="F39" s="20">
        <v>187</v>
      </c>
    </row>
    <row r="40" spans="1:6" x14ac:dyDescent="0.2">
      <c r="A40" s="21" t="s">
        <v>8384</v>
      </c>
      <c r="B40" s="20"/>
      <c r="C40" s="20"/>
      <c r="D40" s="20"/>
      <c r="E40" s="20">
        <v>80</v>
      </c>
      <c r="F40" s="20">
        <v>80</v>
      </c>
    </row>
    <row r="41" spans="1:6" x14ac:dyDescent="0.2">
      <c r="A41" s="21" t="s">
        <v>8344</v>
      </c>
      <c r="B41" s="20"/>
      <c r="C41" s="20"/>
      <c r="D41" s="20"/>
      <c r="E41" s="20">
        <v>61</v>
      </c>
      <c r="F41" s="20">
        <v>61</v>
      </c>
    </row>
    <row r="42" spans="1:6" x14ac:dyDescent="0.2">
      <c r="A42" s="21" t="s">
        <v>8374</v>
      </c>
      <c r="B42" s="20">
        <v>10</v>
      </c>
      <c r="C42" s="20">
        <v>46</v>
      </c>
      <c r="D42" s="20"/>
      <c r="E42" s="20">
        <v>1</v>
      </c>
      <c r="F42" s="20">
        <v>57</v>
      </c>
    </row>
    <row r="43" spans="1:6" x14ac:dyDescent="0.2">
      <c r="A43" s="21" t="s">
        <v>8367</v>
      </c>
      <c r="B43" s="20"/>
      <c r="C43" s="20">
        <v>99</v>
      </c>
      <c r="D43" s="20"/>
      <c r="E43" s="20">
        <v>1</v>
      </c>
      <c r="F43" s="20">
        <v>100</v>
      </c>
    </row>
    <row r="44" spans="1:6" x14ac:dyDescent="0.2">
      <c r="A44" s="21" t="s">
        <v>8354</v>
      </c>
      <c r="B44" s="20">
        <v>59</v>
      </c>
      <c r="C44" s="20">
        <v>119</v>
      </c>
      <c r="D44" s="20"/>
      <c r="E44" s="20">
        <v>22</v>
      </c>
      <c r="F44" s="20">
        <v>200</v>
      </c>
    </row>
    <row r="45" spans="1:6" x14ac:dyDescent="0.2">
      <c r="A45" s="21" t="s">
        <v>8353</v>
      </c>
      <c r="B45" s="20">
        <v>99</v>
      </c>
      <c r="C45" s="20">
        <v>60</v>
      </c>
      <c r="D45" s="20"/>
      <c r="E45" s="20">
        <v>1</v>
      </c>
      <c r="F45" s="20">
        <v>160</v>
      </c>
    </row>
    <row r="46" spans="1:6" x14ac:dyDescent="0.2">
      <c r="A46" s="21" t="s">
        <v>8373</v>
      </c>
      <c r="B46" s="20">
        <v>19</v>
      </c>
      <c r="C46" s="20"/>
      <c r="D46" s="20"/>
      <c r="E46" s="20">
        <v>1</v>
      </c>
      <c r="F46" s="20">
        <v>20</v>
      </c>
    </row>
    <row r="47" spans="1:6" x14ac:dyDescent="0.2">
      <c r="A47" s="21" t="s">
        <v>8394</v>
      </c>
      <c r="B47" s="20">
        <v>349</v>
      </c>
      <c r="C47" s="20">
        <v>1530</v>
      </c>
      <c r="D47" s="20">
        <v>50</v>
      </c>
      <c r="E47" s="20">
        <v>2185</v>
      </c>
      <c r="F47" s="2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84273-D535-EC4F-A661-167FB7E23D5B}">
  <dimension ref="A1:G19"/>
  <sheetViews>
    <sheetView workbookViewId="0">
      <selection activeCell="B15" sqref="B15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9" t="s">
        <v>8409</v>
      </c>
      <c r="B1" t="s">
        <v>8397</v>
      </c>
    </row>
    <row r="2" spans="1:7" x14ac:dyDescent="0.2">
      <c r="A2" s="19" t="s">
        <v>8407</v>
      </c>
      <c r="B2" t="s">
        <v>8397</v>
      </c>
    </row>
    <row r="4" spans="1:7" x14ac:dyDescent="0.2">
      <c r="A4" s="19" t="s">
        <v>8395</v>
      </c>
      <c r="B4" s="19" t="s">
        <v>8393</v>
      </c>
    </row>
    <row r="5" spans="1:7" x14ac:dyDescent="0.2">
      <c r="A5" s="19" t="s">
        <v>8396</v>
      </c>
      <c r="B5" t="s">
        <v>8220</v>
      </c>
      <c r="C5" t="s">
        <v>8221</v>
      </c>
      <c r="D5" t="s">
        <v>8222</v>
      </c>
      <c r="E5" t="s">
        <v>8219</v>
      </c>
      <c r="F5" t="s">
        <v>8414</v>
      </c>
      <c r="G5" t="s">
        <v>8394</v>
      </c>
    </row>
    <row r="6" spans="1:7" x14ac:dyDescent="0.2">
      <c r="A6" s="21" t="s">
        <v>8414</v>
      </c>
      <c r="B6" s="20"/>
      <c r="C6" s="20"/>
      <c r="D6" s="20"/>
      <c r="E6" s="20"/>
      <c r="F6" s="20"/>
      <c r="G6" s="20"/>
    </row>
    <row r="7" spans="1:7" x14ac:dyDescent="0.2">
      <c r="A7" s="21" t="s">
        <v>8415</v>
      </c>
      <c r="B7" s="20">
        <v>34</v>
      </c>
      <c r="C7" s="20">
        <v>149</v>
      </c>
      <c r="D7" s="20">
        <v>2</v>
      </c>
      <c r="E7" s="20">
        <v>182</v>
      </c>
      <c r="F7" s="20"/>
      <c r="G7" s="20">
        <v>367</v>
      </c>
    </row>
    <row r="8" spans="1:7" x14ac:dyDescent="0.2">
      <c r="A8" s="21" t="s">
        <v>8422</v>
      </c>
      <c r="B8" s="20">
        <v>27</v>
      </c>
      <c r="C8" s="20">
        <v>106</v>
      </c>
      <c r="D8" s="20">
        <v>18</v>
      </c>
      <c r="E8" s="20">
        <v>202</v>
      </c>
      <c r="F8" s="20"/>
      <c r="G8" s="20">
        <v>353</v>
      </c>
    </row>
    <row r="9" spans="1:7" x14ac:dyDescent="0.2">
      <c r="A9" s="21" t="s">
        <v>8423</v>
      </c>
      <c r="B9" s="20">
        <v>28</v>
      </c>
      <c r="C9" s="20">
        <v>108</v>
      </c>
      <c r="D9" s="20">
        <v>30</v>
      </c>
      <c r="E9" s="20">
        <v>180</v>
      </c>
      <c r="F9" s="20"/>
      <c r="G9" s="20">
        <v>346</v>
      </c>
    </row>
    <row r="10" spans="1:7" x14ac:dyDescent="0.2">
      <c r="A10" s="21" t="s">
        <v>8424</v>
      </c>
      <c r="B10" s="20">
        <v>27</v>
      </c>
      <c r="C10" s="20">
        <v>102</v>
      </c>
      <c r="D10" s="20"/>
      <c r="E10" s="20">
        <v>192</v>
      </c>
      <c r="F10" s="20"/>
      <c r="G10" s="20">
        <v>321</v>
      </c>
    </row>
    <row r="11" spans="1:7" x14ac:dyDescent="0.2">
      <c r="A11" s="21" t="s">
        <v>8416</v>
      </c>
      <c r="B11" s="20">
        <v>26</v>
      </c>
      <c r="C11" s="20">
        <v>126</v>
      </c>
      <c r="D11" s="20"/>
      <c r="E11" s="20">
        <v>234</v>
      </c>
      <c r="F11" s="20"/>
      <c r="G11" s="20">
        <v>386</v>
      </c>
    </row>
    <row r="12" spans="1:7" x14ac:dyDescent="0.2">
      <c r="A12" s="21" t="s">
        <v>8425</v>
      </c>
      <c r="B12" s="20">
        <v>27</v>
      </c>
      <c r="C12" s="20">
        <v>147</v>
      </c>
      <c r="D12" s="20"/>
      <c r="E12" s="20">
        <v>211</v>
      </c>
      <c r="F12" s="20"/>
      <c r="G12" s="20">
        <v>385</v>
      </c>
    </row>
    <row r="13" spans="1:7" x14ac:dyDescent="0.2">
      <c r="A13" s="21" t="s">
        <v>8417</v>
      </c>
      <c r="B13" s="20">
        <v>43</v>
      </c>
      <c r="C13" s="20">
        <v>150</v>
      </c>
      <c r="D13" s="20"/>
      <c r="E13" s="20">
        <v>194</v>
      </c>
      <c r="F13" s="20"/>
      <c r="G13" s="20">
        <v>387</v>
      </c>
    </row>
    <row r="14" spans="1:7" x14ac:dyDescent="0.2">
      <c r="A14" s="21" t="s">
        <v>8418</v>
      </c>
      <c r="B14" s="20">
        <v>33</v>
      </c>
      <c r="C14" s="20">
        <v>134</v>
      </c>
      <c r="D14" s="20"/>
      <c r="E14" s="20">
        <v>166</v>
      </c>
      <c r="F14" s="20"/>
      <c r="G14" s="20">
        <v>333</v>
      </c>
    </row>
    <row r="15" spans="1:7" x14ac:dyDescent="0.2">
      <c r="A15" s="21" t="s">
        <v>8419</v>
      </c>
      <c r="B15" s="20">
        <v>24</v>
      </c>
      <c r="C15" s="20">
        <v>127</v>
      </c>
      <c r="D15" s="20"/>
      <c r="E15" s="20">
        <v>147</v>
      </c>
      <c r="F15" s="20"/>
      <c r="G15" s="20">
        <v>298</v>
      </c>
    </row>
    <row r="16" spans="1:7" x14ac:dyDescent="0.2">
      <c r="A16" s="21" t="s">
        <v>8420</v>
      </c>
      <c r="B16" s="20">
        <v>20</v>
      </c>
      <c r="C16" s="20">
        <v>149</v>
      </c>
      <c r="D16" s="20"/>
      <c r="E16" s="20">
        <v>183</v>
      </c>
      <c r="F16" s="20"/>
      <c r="G16" s="20">
        <v>352</v>
      </c>
    </row>
    <row r="17" spans="1:7" x14ac:dyDescent="0.2">
      <c r="A17" s="21" t="s">
        <v>8421</v>
      </c>
      <c r="B17" s="20">
        <v>37</v>
      </c>
      <c r="C17" s="20">
        <v>114</v>
      </c>
      <c r="D17" s="20"/>
      <c r="E17" s="20">
        <v>183</v>
      </c>
      <c r="F17" s="20"/>
      <c r="G17" s="20">
        <v>334</v>
      </c>
    </row>
    <row r="18" spans="1:7" x14ac:dyDescent="0.2">
      <c r="A18" s="21" t="s">
        <v>8426</v>
      </c>
      <c r="B18" s="20">
        <v>23</v>
      </c>
      <c r="C18" s="20">
        <v>118</v>
      </c>
      <c r="D18" s="20"/>
      <c r="E18" s="20">
        <v>111</v>
      </c>
      <c r="F18" s="20"/>
      <c r="G18" s="20">
        <v>252</v>
      </c>
    </row>
    <row r="19" spans="1:7" x14ac:dyDescent="0.2">
      <c r="A19" s="21" t="s">
        <v>8394</v>
      </c>
      <c r="B19" s="20">
        <v>349</v>
      </c>
      <c r="C19" s="20">
        <v>1530</v>
      </c>
      <c r="D19" s="20">
        <v>50</v>
      </c>
      <c r="E19" s="20">
        <v>2185</v>
      </c>
      <c r="F19" s="20"/>
      <c r="G19" s="2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7A78B-B961-B544-BB31-C4332CB30029}">
  <dimension ref="A1:H13"/>
  <sheetViews>
    <sheetView workbookViewId="0">
      <selection activeCell="J7" sqref="J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6640625" bestFit="1" customWidth="1"/>
    <col min="8" max="8" width="16.83203125" bestFit="1" customWidth="1"/>
  </cols>
  <sheetData>
    <row r="1" spans="1:8" x14ac:dyDescent="0.2">
      <c r="A1" t="s">
        <v>8429</v>
      </c>
      <c r="B1" t="s">
        <v>8430</v>
      </c>
      <c r="C1" t="s">
        <v>8431</v>
      </c>
      <c r="D1" t="s">
        <v>8432</v>
      </c>
      <c r="E1" t="s">
        <v>8433</v>
      </c>
      <c r="F1" t="s">
        <v>8436</v>
      </c>
      <c r="G1" t="s">
        <v>8434</v>
      </c>
      <c r="H1" t="s">
        <v>8435</v>
      </c>
    </row>
    <row r="2" spans="1:8" ht="17" x14ac:dyDescent="0.2">
      <c r="A2" t="s">
        <v>8437</v>
      </c>
      <c r="B2" s="30">
        <f>COUNTIFS(Workout!D2:'Workout'!D4115,"&lt;1000",Workout!F2:'Workout'!F4115,"=successful")</f>
        <v>322</v>
      </c>
      <c r="C2" s="30">
        <f>COUNTIFS(Workout!D2:'Workout'!D4115,"&lt;1000",Workout!F2:'Workout'!F4115,"=failed")</f>
        <v>113</v>
      </c>
      <c r="D2" s="30">
        <f>COUNTIFS(Workout!D2:'Workout'!D4115,"&lt;1000",Workout!F2:'Workout'!F4115,"=canceled")</f>
        <v>18</v>
      </c>
      <c r="E2">
        <f>SUM(B2:D2)</f>
        <v>453</v>
      </c>
      <c r="F2" s="27">
        <f>B2/E2</f>
        <v>0.71081677704194257</v>
      </c>
      <c r="G2" s="27">
        <f>C2/E2</f>
        <v>0.24944812362030905</v>
      </c>
      <c r="H2" s="27">
        <f>D2/E2</f>
        <v>3.9735099337748346E-2</v>
      </c>
    </row>
    <row r="3" spans="1:8" ht="17" x14ac:dyDescent="0.2">
      <c r="A3" t="s">
        <v>8438</v>
      </c>
      <c r="B3" s="30">
        <f>COUNTIFS(Workout!D2:'Workout'!D4115,"&gt;=1000",Workout!D2:'Workout'!D4115,"&lt;5000",Workout!F2:'Workout'!F4115,"=successful")</f>
        <v>932</v>
      </c>
      <c r="C3">
        <f>COUNTIFS(Workout!D2:'Workout'!D4115,"&gt;=1000",Workout!D2:'Workout'!D4115,"&lt;5000",Workout!F2:'Workout'!F4115,"=failed")</f>
        <v>420</v>
      </c>
      <c r="D3">
        <f>COUNTIFS(Workout!D2:'Workout'!D4115,"&gt;=1000",Workout!D2:'Workout'!D4115,"&lt;5000",Workout!F2:'Workout'!F4115,"=canceled")</f>
        <v>60</v>
      </c>
      <c r="E3">
        <f t="shared" ref="E3:E13" si="0">SUM(B3:D3)</f>
        <v>1412</v>
      </c>
      <c r="F3" s="27">
        <f t="shared" ref="F3:F13" si="1">B3/E3</f>
        <v>0.66005665722379603</v>
      </c>
      <c r="G3" s="27">
        <f t="shared" ref="G3:G13" si="2">C3/E3</f>
        <v>0.29745042492917845</v>
      </c>
      <c r="H3" s="27">
        <f t="shared" ref="H3:H13" si="3">D3/E3</f>
        <v>4.2492917847025496E-2</v>
      </c>
    </row>
    <row r="4" spans="1:8" ht="17" x14ac:dyDescent="0.2">
      <c r="A4" t="s">
        <v>8439</v>
      </c>
      <c r="B4" s="30">
        <f>COUNTIFS(Workout!D2:'Workout'!D4115,"&gt;=5000",Workout!D2:'Workout'!D4115,"&lt;9999",Workout!F2:'Workout'!F4115,"=successful")</f>
        <v>380</v>
      </c>
      <c r="C4">
        <f>COUNTIFS(Workout!D2:'Workout'!D4115,"&gt;=5000",Workout!D2:'Workout'!D4115,"&lt;9999",Workout!F2:'Workout'!F4115,"=failed")</f>
        <v>282</v>
      </c>
      <c r="D4">
        <f>COUNTIFS(Workout!D2:'Workout'!D4115,"&gt;=5000",Workout!D2:'Workout'!D4115,"&lt;9999",Workout!F2:'Workout'!F4115,"=canceled")</f>
        <v>51</v>
      </c>
      <c r="E4">
        <f t="shared" si="0"/>
        <v>713</v>
      </c>
      <c r="F4" s="27">
        <f t="shared" si="1"/>
        <v>0.53295932678821878</v>
      </c>
      <c r="G4" s="27">
        <f t="shared" si="2"/>
        <v>0.39551192145862551</v>
      </c>
      <c r="H4" s="27">
        <f t="shared" si="3"/>
        <v>7.1528751753155678E-2</v>
      </c>
    </row>
    <row r="5" spans="1:8" ht="17" x14ac:dyDescent="0.2">
      <c r="A5" t="s">
        <v>8440</v>
      </c>
      <c r="B5" s="30">
        <f>COUNTIFS(Workout!D2:'Workout'!D4115,"&gt;=10000",Workout!D2:'Workout'!D4115,"&lt;14999",Workout!F2:'Workout'!F4115,"=successful")</f>
        <v>168</v>
      </c>
      <c r="C5">
        <f>COUNTIFS(Workout!D2:'Workout'!D4115,"&gt;=10000",Workout!D2:'Workout'!D4115,"&lt;14999",Workout!F2:'Workout'!F4115,"=failed")</f>
        <v>144</v>
      </c>
      <c r="D5">
        <f>COUNTIFS(Workout!D2:'Workout'!D4115,"&gt;=10000",Workout!D2:'Workout'!D4115,"&lt;14999",Workout!F2:'Workout'!F4115,"=canceled")</f>
        <v>40</v>
      </c>
      <c r="E5">
        <f t="shared" si="0"/>
        <v>352</v>
      </c>
      <c r="F5" s="27">
        <f t="shared" si="1"/>
        <v>0.47727272727272729</v>
      </c>
      <c r="G5" s="27">
        <f t="shared" si="2"/>
        <v>0.40909090909090912</v>
      </c>
      <c r="H5" s="27">
        <f t="shared" si="3"/>
        <v>0.11363636363636363</v>
      </c>
    </row>
    <row r="6" spans="1:8" ht="17" x14ac:dyDescent="0.2">
      <c r="A6" t="s">
        <v>8441</v>
      </c>
      <c r="B6" s="30">
        <f>COUNTIFS(Workout!D2:'Workout'!D4115,"&gt;=15000",Workout!D2:'Workout'!D4115,"&lt;19999",Workout!F2:'Workout'!F4115,"=successful")</f>
        <v>94</v>
      </c>
      <c r="C6">
        <f>COUNTIFS(Workout!D2:'Workout'!D4115,"&gt;=15000",Workout!D2:'Workout'!D4115,"&lt;19999",Workout!F2:'Workout'!F4115,"=failed")</f>
        <v>90</v>
      </c>
      <c r="D6">
        <f>COUNTIFS(Workout!D2:'Workout'!D4115,"&gt;=15000",Workout!D2:'Workout'!D4115,"&lt;19999",Workout!F2:'Workout'!F4115,"=canceled")</f>
        <v>17</v>
      </c>
      <c r="E6">
        <f t="shared" si="0"/>
        <v>201</v>
      </c>
      <c r="F6" s="27">
        <f t="shared" si="1"/>
        <v>0.46766169154228854</v>
      </c>
      <c r="G6" s="27">
        <f t="shared" si="2"/>
        <v>0.44776119402985076</v>
      </c>
      <c r="H6" s="27">
        <f t="shared" si="3"/>
        <v>8.45771144278607E-2</v>
      </c>
    </row>
    <row r="7" spans="1:8" ht="17" x14ac:dyDescent="0.2">
      <c r="A7" t="s">
        <v>8442</v>
      </c>
      <c r="B7" s="30">
        <f>COUNTIFS(Workout!D2:'Workout'!D4115,"&gt;=20000",Workout!D2:'Workout'!D4115,"&lt;24999",Workout!F2:'Workout'!F4115,"=successful")</f>
        <v>62</v>
      </c>
      <c r="C7">
        <f>COUNTIFS(Workout!D2:'Workout'!D4115,"&gt;=20000",Workout!D2:'Workout'!D4115,"&lt;24999",Workout!F2:'Workout'!F4115,"=failed")</f>
        <v>72</v>
      </c>
      <c r="D7">
        <f>COUNTIFS(Workout!D2:'Workout'!D4115,"&gt;=20000",Workout!D2:'Workout'!D4115,"&lt;24999",Workout!F2:'Workout'!F4115,"=canceled")</f>
        <v>14</v>
      </c>
      <c r="E7">
        <f t="shared" si="0"/>
        <v>148</v>
      </c>
      <c r="F7" s="27">
        <f t="shared" si="1"/>
        <v>0.41891891891891891</v>
      </c>
      <c r="G7" s="27">
        <f t="shared" si="2"/>
        <v>0.48648648648648651</v>
      </c>
      <c r="H7" s="27">
        <f t="shared" si="3"/>
        <v>9.45945945945946E-2</v>
      </c>
    </row>
    <row r="8" spans="1:8" ht="17" x14ac:dyDescent="0.2">
      <c r="A8" t="s">
        <v>8443</v>
      </c>
      <c r="B8" s="30">
        <f>COUNTIFS(Workout!D2:'Workout'!D4115,"&gt;=25000",Workout!D2:'Workout'!D4115,"&lt;29999",Workout!F2:'Workout'!F4115,"=successful")</f>
        <v>55</v>
      </c>
      <c r="C8" s="30">
        <f>COUNTIFS(Workout!D2:'Workout'!D4115,"&gt;=25000",Workout!D2:'Workout'!D4115,"&lt;29999",Workout!F2:'Workout'!F4115,"=failed")</f>
        <v>64</v>
      </c>
      <c r="D8" s="30">
        <f>COUNTIFS(Workout!D2:'Workout'!D4115,"&gt;=25000",Workout!D2:'Workout'!D4115,"&lt;29999",Workout!F2:'Workout'!F4115,"=canceled")</f>
        <v>18</v>
      </c>
      <c r="E8">
        <f t="shared" si="0"/>
        <v>137</v>
      </c>
      <c r="F8" s="27">
        <f t="shared" si="1"/>
        <v>0.40145985401459855</v>
      </c>
      <c r="G8" s="27">
        <f t="shared" si="2"/>
        <v>0.46715328467153283</v>
      </c>
      <c r="H8" s="27">
        <f t="shared" si="3"/>
        <v>0.13138686131386862</v>
      </c>
    </row>
    <row r="9" spans="1:8" ht="17" x14ac:dyDescent="0.2">
      <c r="A9" t="s">
        <v>8444</v>
      </c>
      <c r="B9" s="30">
        <f>COUNTIFS(Workout!D2:'Workout'!D4115,"&gt;=30000",Workout!D2:'Workout'!D4115,"&lt;34999",Workout!F2:'Workout'!F4115,"=successful")</f>
        <v>32</v>
      </c>
      <c r="C9" s="30">
        <f>COUNTIFS(Workout!D2:'Workout'!D4115,"&gt;=30000",Workout!D2:'Workout'!D4115,"&lt;34999",Workout!F2:'Workout'!F4115,"=failed")</f>
        <v>37</v>
      </c>
      <c r="D9" s="30">
        <f>COUNTIFS(Workout!D2:'Workout'!D4115,"&gt;=30000",Workout!D2:'Workout'!D4115,"&lt;34999",Workout!F2:'Workout'!F4115,"=canceled")</f>
        <v>13</v>
      </c>
      <c r="E9">
        <f t="shared" si="0"/>
        <v>82</v>
      </c>
      <c r="F9" s="27">
        <f t="shared" si="1"/>
        <v>0.3902439024390244</v>
      </c>
      <c r="G9" s="27">
        <f t="shared" si="2"/>
        <v>0.45121951219512196</v>
      </c>
      <c r="H9" s="27">
        <f t="shared" si="3"/>
        <v>0.15853658536585366</v>
      </c>
    </row>
    <row r="10" spans="1:8" ht="17" x14ac:dyDescent="0.2">
      <c r="A10" t="s">
        <v>8445</v>
      </c>
      <c r="B10" s="30">
        <f>COUNTIFS(Workout!D2:'Workout'!D4115,"&gt;=35000",Workout!D2:'Workout'!D4115,"&lt;39999",Workout!F2:'Workout'!F4115,"=successful")</f>
        <v>26</v>
      </c>
      <c r="C10" s="30">
        <f>COUNTIFS(Workout!D2:'Workout'!D4115,"&gt;=35000",Workout!D2:'Workout'!D4115,"&lt;39999",Workout!F2:'Workout'!F4115,"=failed")</f>
        <v>22</v>
      </c>
      <c r="D10" s="30">
        <f>COUNTIFS(Workout!D2:'Workout'!D4115,"&gt;=35000",Workout!D2:'Workout'!D4115,"&lt;39999",Workout!F2:'Workout'!F4115,"=canceled")</f>
        <v>7</v>
      </c>
      <c r="E10">
        <f t="shared" si="0"/>
        <v>55</v>
      </c>
      <c r="F10" s="27">
        <f t="shared" si="1"/>
        <v>0.47272727272727272</v>
      </c>
      <c r="G10" s="27">
        <f t="shared" si="2"/>
        <v>0.4</v>
      </c>
      <c r="H10" s="27">
        <f t="shared" si="3"/>
        <v>0.12727272727272726</v>
      </c>
    </row>
    <row r="11" spans="1:8" ht="17" x14ac:dyDescent="0.2">
      <c r="A11" t="s">
        <v>8446</v>
      </c>
      <c r="B11" s="30">
        <f>COUNTIFS(Workout!D2:'Workout'!D4115,"&gt;=40000",Workout!D2:'Workout'!D4115,"&lt;44000",Workout!F2:'Workout'!F4115,"=successful")</f>
        <v>19</v>
      </c>
      <c r="C11" s="30">
        <f>COUNTIFS(Workout!D2:'Workout'!D4115,"&gt;=40000",Workout!D2:'Workout'!D4115,"&lt;44000",Workout!F2:'Workout'!F4115,"=failed")</f>
        <v>16</v>
      </c>
      <c r="D11" s="30">
        <f>COUNTIFS(Workout!D2:'Workout'!D4115,"&gt;=40000",Workout!D2:'Workout'!D4115,"&lt;44000",Workout!F2:'Workout'!F4115,"=canceled")</f>
        <v>6</v>
      </c>
      <c r="E11">
        <f t="shared" si="0"/>
        <v>41</v>
      </c>
      <c r="F11" s="27">
        <f t="shared" si="1"/>
        <v>0.46341463414634149</v>
      </c>
      <c r="G11" s="27">
        <f t="shared" si="2"/>
        <v>0.3902439024390244</v>
      </c>
      <c r="H11" s="27">
        <f t="shared" si="3"/>
        <v>0.14634146341463414</v>
      </c>
    </row>
    <row r="12" spans="1:8" ht="17" x14ac:dyDescent="0.2">
      <c r="A12" t="s">
        <v>8447</v>
      </c>
      <c r="B12" s="30">
        <f>COUNTIFS(Workout!D2:'Workout'!D4115,"&gt;=45000",Workout!D2:'Workout'!D4115,"&lt;49000",Workout!F2:'Workout'!F4115,"=successful")</f>
        <v>6</v>
      </c>
      <c r="C12" s="30">
        <f>COUNTIFS(Workout!D2:'Workout'!D4115,"&gt;=45000",Workout!D2:'Workout'!D4115,"&lt;49000",Workout!F2:'Workout'!F4115,"=failed")</f>
        <v>10</v>
      </c>
      <c r="D12" s="30">
        <f>COUNTIFS(Workout!D2:'Workout'!D4115,"&gt;=45000",Workout!D2:'Workout'!D4115,"&lt;49000",Workout!F2:'Workout'!F4115,"=canceld")</f>
        <v>0</v>
      </c>
      <c r="E12">
        <f t="shared" si="0"/>
        <v>16</v>
      </c>
      <c r="F12" s="27">
        <f t="shared" si="1"/>
        <v>0.375</v>
      </c>
      <c r="G12" s="27">
        <f t="shared" si="2"/>
        <v>0.625</v>
      </c>
      <c r="H12" s="27">
        <f t="shared" si="3"/>
        <v>0</v>
      </c>
    </row>
    <row r="13" spans="1:8" ht="17" x14ac:dyDescent="0.2">
      <c r="A13" t="s">
        <v>8448</v>
      </c>
      <c r="B13" s="30">
        <f>COUNTIFS(Workout!D2:'Workout'!D4115,"&gt;=50000",Workout!F2:'Workout'!F4115,"=successful")</f>
        <v>86</v>
      </c>
      <c r="C13" s="30">
        <f>COUNTIFS(Workout!D2:'Workout'!D4115,"&gt;=50000",Workout!F2:'Workout'!F4115,"=failed")</f>
        <v>258</v>
      </c>
      <c r="D13" s="30">
        <f>COUNTIFS(Workout!D2:'Workout'!D4115,"&gt;=50000",Workout!F2:'Workout'!F4115,"=canceled")</f>
        <v>100</v>
      </c>
      <c r="E13">
        <f t="shared" si="0"/>
        <v>444</v>
      </c>
      <c r="F13" s="27">
        <f t="shared" si="1"/>
        <v>0.19369369369369369</v>
      </c>
      <c r="G13" s="27">
        <f t="shared" si="2"/>
        <v>0.58108108108108103</v>
      </c>
      <c r="H13" s="27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Original_table</vt:lpstr>
      <vt:lpstr>Taskdecompose</vt:lpstr>
      <vt:lpstr>Workout</vt:lpstr>
      <vt:lpstr>PivotTable1</vt:lpstr>
      <vt:lpstr>PivotTable2</vt:lpstr>
      <vt:lpstr>PivotTable3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 Samuel</cp:lastModifiedBy>
  <dcterms:created xsi:type="dcterms:W3CDTF">2017-04-20T15:17:24Z</dcterms:created>
  <dcterms:modified xsi:type="dcterms:W3CDTF">2018-08-05T04:51:07Z</dcterms:modified>
</cp:coreProperties>
</file>