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540" tabRatio="671"/>
  </bookViews>
  <sheets>
    <sheet name="报价" sheetId="11" r:id="rId1"/>
    <sheet name="iOS端" sheetId="14" r:id="rId2"/>
  </sheets>
  <definedNames>
    <definedName name="_xlnm.Print_Area" localSheetId="0">报价!$A$1:$AQ$35</definedName>
    <definedName name="_xlnm.Print_Area" localSheetId="1">iOS端!$A$1:$E$52</definedName>
    <definedName name="项目名称">#REF!</definedName>
  </definedNames>
  <calcPr calcId="144525" concurrentCalc="0"/>
</workbook>
</file>

<file path=xl/sharedStrings.xml><?xml version="1.0" encoding="utf-8"?>
<sst xmlns="http://schemas.openxmlformats.org/spreadsheetml/2006/main" count="164">
  <si>
    <t>一加电视项目</t>
  </si>
  <si>
    <t>（下称甲方）</t>
  </si>
  <si>
    <t>项目名：</t>
  </si>
  <si>
    <t>作成者：</t>
  </si>
  <si>
    <t>中软国际科技服务有限公司</t>
  </si>
  <si>
    <t>（下称乙方）</t>
  </si>
  <si>
    <t>作成日：</t>
  </si>
  <si>
    <t>１．作业工期</t>
  </si>
  <si>
    <t>作业期间</t>
  </si>
  <si>
    <t>S月</t>
  </si>
  <si>
    <t>～</t>
  </si>
  <si>
    <t>S+1.5月</t>
  </si>
  <si>
    <t>※ S月为项目启动时间。以上仅为预估工期，实际工期甲乙双方根据实际情况经协商而定。</t>
  </si>
  <si>
    <t>２．功能范围</t>
  </si>
  <si>
    <t>No</t>
  </si>
  <si>
    <t>功能模块名称</t>
  </si>
  <si>
    <t>内容描述</t>
  </si>
  <si>
    <t>iOS端</t>
  </si>
  <si>
    <t>通过iPhone手机APP,来对一加电视进行对应的操作,如遥控功能,APP内视频在电视上播放功能等</t>
  </si>
  <si>
    <t>３．费用</t>
  </si>
  <si>
    <t>价格</t>
  </si>
  <si>
    <t>应用系统开发</t>
  </si>
  <si>
    <t>小计（工时)</t>
  </si>
  <si>
    <t>小计（金额)</t>
  </si>
  <si>
    <t>人天</t>
  </si>
  <si>
    <t>元</t>
  </si>
  <si>
    <t>合计</t>
  </si>
  <si>
    <r>
      <rPr>
        <sz val="9"/>
        <rFont val="MS Gothic"/>
        <charset val="128"/>
      </rPr>
      <t>・</t>
    </r>
    <r>
      <rPr>
        <sz val="9"/>
        <rFont val="微软雅黑"/>
        <charset val="134"/>
      </rPr>
      <t>在甲方现场作业时，所发生的办公费用（水、电、网络、机器等）由甲方提供。</t>
    </r>
  </si>
  <si>
    <r>
      <rPr>
        <sz val="9"/>
        <rFont val="MS Gothic"/>
        <charset val="128"/>
      </rPr>
      <t>・</t>
    </r>
    <r>
      <rPr>
        <sz val="9"/>
        <rFont val="微软雅黑"/>
        <charset val="134"/>
      </rPr>
      <t>若因甲方要求到</t>
    </r>
    <r>
      <rPr>
        <sz val="9"/>
        <rFont val="MS Gothic"/>
        <charset val="128"/>
      </rPr>
      <t>客</t>
    </r>
    <r>
      <rPr>
        <sz val="9"/>
        <rFont val="微软雅黑"/>
        <charset val="134"/>
      </rPr>
      <t>户所在市区以外的地区进行需求调研、开发、或安装部署等作业，期间产生的额外费用应另行计算。</t>
    </r>
  </si>
  <si>
    <t>4．约束条件</t>
  </si>
  <si>
    <r>
      <rPr>
        <sz val="9"/>
        <rFont val="MS Gothic"/>
        <charset val="128"/>
      </rPr>
      <t>・</t>
    </r>
    <r>
      <rPr>
        <sz val="9"/>
        <rFont val="微软雅黑"/>
        <charset val="134"/>
      </rPr>
      <t>本报价是基于甲方提供的项目需求信息，整理的系统功能清单而进行估算的结果，如有新需求或需求范围变更，双方要另外评估变更费用。</t>
    </r>
  </si>
  <si>
    <r>
      <rPr>
        <sz val="9"/>
        <rFont val="MS Gothic"/>
        <charset val="128"/>
      </rPr>
      <t>・</t>
    </r>
    <r>
      <rPr>
        <sz val="9"/>
        <rFont val="微软雅黑"/>
        <charset val="134"/>
      </rPr>
      <t>以上报价包含系统设计&lt;含架构、功能、UI&gt;、制造&lt;编码、单元测试&gt;、系统测试、上线协助等 工作的预计时间。</t>
    </r>
  </si>
  <si>
    <t>项目需求分析及需求规格说明书，由甲方提供。</t>
  </si>
  <si>
    <r>
      <rPr>
        <sz val="9"/>
        <rFont val="MS Gothic"/>
        <charset val="128"/>
      </rPr>
      <t>・</t>
    </r>
    <r>
      <rPr>
        <sz val="9"/>
        <rFont val="微软雅黑"/>
        <charset val="134"/>
      </rPr>
      <t>若需求范围或作业范围发生较大幅度改变时（±5%以上），需要重新进行估算和报价。</t>
    </r>
  </si>
  <si>
    <t>5．交货物品</t>
  </si>
  <si>
    <t>交货物品</t>
  </si>
  <si>
    <t>需求分析</t>
  </si>
  <si>
    <t>系统设计</t>
  </si>
  <si>
    <t>制造</t>
  </si>
  <si>
    <t>系统测试</t>
  </si>
  <si>
    <r>
      <rPr>
        <sz val="9"/>
        <rFont val="MS Gothic"/>
        <charset val="128"/>
      </rPr>
      <t>・</t>
    </r>
    <r>
      <rPr>
        <sz val="9"/>
        <rFont val="微软雅黑"/>
        <charset val="134"/>
      </rPr>
      <t>需求分析说明书</t>
    </r>
  </si>
  <si>
    <r>
      <rPr>
        <sz val="9"/>
        <rFont val="MS Gothic"/>
        <charset val="128"/>
      </rPr>
      <t>・</t>
    </r>
    <r>
      <rPr>
        <sz val="9"/>
        <rFont val="微软雅黑"/>
        <charset val="134"/>
      </rPr>
      <t>系统设计说明书</t>
    </r>
  </si>
  <si>
    <r>
      <rPr>
        <sz val="9"/>
        <rFont val="MS Gothic"/>
        <charset val="128"/>
      </rPr>
      <t>・</t>
    </r>
    <r>
      <rPr>
        <sz val="9"/>
        <rFont val="微软雅黑"/>
        <charset val="134"/>
      </rPr>
      <t>系统源代码</t>
    </r>
    <r>
      <rPr>
        <sz val="9"/>
        <rFont val="MS Gothic"/>
        <charset val="128"/>
      </rPr>
      <t xml:space="preserve">
</t>
    </r>
    <r>
      <rPr>
        <sz val="9"/>
        <rFont val="微软雅黑"/>
        <charset val="134"/>
      </rPr>
      <t>・可执行的安装包</t>
    </r>
    <r>
      <rPr>
        <sz val="9"/>
        <rFont val="MS Gothic"/>
        <charset val="128"/>
      </rPr>
      <t xml:space="preserve">
</t>
    </r>
    <r>
      <rPr>
        <sz val="9"/>
        <rFont val="微软雅黑"/>
        <charset val="134"/>
      </rPr>
      <t>・可从应用市场直接下载地址</t>
    </r>
  </si>
  <si>
    <t>・系统测试报告
・安装配置手册
・用户使用手册</t>
  </si>
  <si>
    <t>制造(编码+单元测试)规模估计(人天)</t>
  </si>
  <si>
    <t>制造，指编码&amp;单元测试的工作，其他工作以系数考虑；系数指项目整体工作(需求分析、系统设计&lt;含架构、功能、UI&gt;、制造、系统测试、上线协助等)对制造工作的比例，全流程的比例，一般为1.7-2.25，若复杂度提升，则需加大该系数。</t>
  </si>
  <si>
    <t>№</t>
  </si>
  <si>
    <t>一级栏目/子系统</t>
  </si>
  <si>
    <t>二级栏目/模块名称</t>
  </si>
  <si>
    <t>功能说明/备注</t>
  </si>
  <si>
    <t>工作量(人天)</t>
  </si>
  <si>
    <t>乐观值</t>
  </si>
  <si>
    <t>最可能值</t>
  </si>
  <si>
    <t>悲观值</t>
  </si>
  <si>
    <t>估算结果</t>
  </si>
  <si>
    <t>备注2</t>
  </si>
  <si>
    <t>连接</t>
  </si>
  <si>
    <t>发现连接设备</t>
  </si>
  <si>
    <t>在同一wifi下发现设备,并成功连接设备</t>
  </si>
  <si>
    <t>自动连接</t>
  </si>
  <si>
    <t>已成功连接过的设备,再次出现在同一网络下会自动连接设备</t>
  </si>
  <si>
    <t>设备切换</t>
  </si>
  <si>
    <t>同一网络下有多台设备,可以选择连接那一台设备</t>
  </si>
  <si>
    <t>重新连接</t>
  </si>
  <si>
    <t>连接失败后,可通过重试按钮进行重新连接</t>
  </si>
  <si>
    <t>重新搜索</t>
  </si>
  <si>
    <t>没有搜索到设备的时候可以点击重试按钮进行重新搜索</t>
  </si>
  <si>
    <t>多台连接</t>
  </si>
  <si>
    <t>可以多台手机同时连接设备进行操作</t>
  </si>
  <si>
    <t>断开连接</t>
  </si>
  <si>
    <t>当APP处于后台,或者断开WIFI,或者关闭APP的时候将自动断开连接</t>
  </si>
  <si>
    <t>设备名称</t>
  </si>
  <si>
    <t>已连接的设备修改保存名字</t>
  </si>
  <si>
    <t>蓝牙控制</t>
  </si>
  <si>
    <t>点击连接过的设备,可对设备进行开机关机待机等操作</t>
  </si>
  <si>
    <t>输入</t>
  </si>
  <si>
    <t>同步输入</t>
  </si>
  <si>
    <t>设备上处于输入场景时,若App处于前台,可以通过手机输入</t>
  </si>
  <si>
    <t>随心看</t>
  </si>
  <si>
    <t>视频列表展示</t>
  </si>
  <si>
    <t>首页视频展示,包括视频封面,名字等详细信息</t>
  </si>
  <si>
    <t>视频电视播放</t>
  </si>
  <si>
    <t>将APP内首页展示的视频在电视上进行播放</t>
  </si>
  <si>
    <t>搜索</t>
  </si>
  <si>
    <t>通过关键字,查找所需要的内容</t>
  </si>
  <si>
    <t>搜索内容展示</t>
  </si>
  <si>
    <t>展示所有搜索结果,包括电影图片,名字等信息</t>
  </si>
  <si>
    <t>搜索内容播放</t>
  </si>
  <si>
    <t>点击搜索到的视频,可以将视频在电视上进行播放</t>
  </si>
  <si>
    <t>UI动画</t>
  </si>
  <si>
    <t>APP页面UI动画</t>
  </si>
  <si>
    <t>本地视频</t>
  </si>
  <si>
    <t>手机相册视频</t>
  </si>
  <si>
    <t>手机相册视频展示,展示视频封面</t>
  </si>
  <si>
    <t>手机相册视频播放</t>
  </si>
  <si>
    <t>点击详情列表的视频进行电视播放</t>
  </si>
  <si>
    <t>我的</t>
  </si>
  <si>
    <t>观看历史</t>
  </si>
  <si>
    <t>展示自己之前看过的视频</t>
  </si>
  <si>
    <t>智能音量控制</t>
  </si>
  <si>
    <t>当检测到手机来电,自动调整电视音量</t>
  </si>
  <si>
    <t>带框截图</t>
  </si>
  <si>
    <t>电视截屏是否带有电视外观框架按钮</t>
  </si>
  <si>
    <t>遥控操作灵敏度</t>
  </si>
  <si>
    <t>可以设置操作的灵敏度</t>
  </si>
  <si>
    <t>手机投屏</t>
  </si>
  <si>
    <t>将手机展示的页面投屏到电视上</t>
  </si>
  <si>
    <t>关于</t>
  </si>
  <si>
    <t>app信息声明</t>
  </si>
  <si>
    <t>遥控</t>
  </si>
  <si>
    <t>遥控界面展示</t>
  </si>
  <si>
    <t>展示遥控器的界面,包括展示Home键,返回按钮等</t>
  </si>
  <si>
    <t>电视应用展示</t>
  </si>
  <si>
    <t>展示一加电视上面的所有应用,手机上点击对应的应用之后,电视将打开对应的应用</t>
  </si>
  <si>
    <t>Home</t>
  </si>
  <si>
    <t>点击Home键之后,一加电视将回到主页面</t>
  </si>
  <si>
    <t>menu</t>
  </si>
  <si>
    <t>点击Menu键之后,电视上的应用将打开应用的菜单</t>
  </si>
  <si>
    <t>返回</t>
  </si>
  <si>
    <t>点击返回,电视上进行返回操作</t>
  </si>
  <si>
    <t>语音控制</t>
  </si>
  <si>
    <t>点击语音控制按钮,电视可以进行语音操作</t>
  </si>
  <si>
    <t>开关按钮</t>
  </si>
  <si>
    <t>如果电视在待机状态,电视将会开机,如果在开机状态,电视将会关机</t>
  </si>
  <si>
    <t>电视截屏</t>
  </si>
  <si>
    <t>点击截屏按钮之后,将会生成一张电视截屏的图片保存在手机</t>
  </si>
  <si>
    <t>语音键独占</t>
  </si>
  <si>
    <t>语音录入只能识别首个按下语音键的人</t>
  </si>
  <si>
    <t>触控区域</t>
  </si>
  <si>
    <t>区域内上下轻扫控制TV光标上下移动</t>
  </si>
  <si>
    <t>遥控引导</t>
  </si>
  <si>
    <t>第一次进入遥控引导介绍</t>
  </si>
  <si>
    <t>设备音量控制</t>
  </si>
  <si>
    <t>使用音量控制调节电视音量</t>
  </si>
  <si>
    <t>快速切换按钮长按</t>
  </si>
  <si>
    <t>快速切换按钮长按对应电视不同的操作</t>
  </si>
  <si>
    <t>网络请求</t>
  </si>
  <si>
    <t>Http网络请求</t>
  </si>
  <si>
    <t>手机APP与电视服务器进行交互</t>
  </si>
  <si>
    <t>语言适配</t>
  </si>
  <si>
    <t>英语切换</t>
  </si>
  <si>
    <t>APP所有文本显示为英文</t>
  </si>
  <si>
    <t>英语适配</t>
  </si>
  <si>
    <t>界面为英文时适配界面UI</t>
  </si>
  <si>
    <t>印地语切换</t>
  </si>
  <si>
    <t>APP所有文本显示为印地语</t>
  </si>
  <si>
    <t>印地语适配</t>
  </si>
  <si>
    <t>界面为印地语时适配界面UI</t>
  </si>
  <si>
    <t>中文切换</t>
  </si>
  <si>
    <t>APP所有文本显示为中文</t>
  </si>
  <si>
    <t>中文适配</t>
  </si>
  <si>
    <t>界面为中文时适配界面UI</t>
  </si>
  <si>
    <t>框架搭建</t>
  </si>
  <si>
    <t>iOS权限设置</t>
  </si>
  <si>
    <t>包括Xcode图片存储权限，读取相册权限</t>
  </si>
  <si>
    <t>电视SDK封装</t>
  </si>
  <si>
    <t>手机端iOS SDK接入封装</t>
  </si>
  <si>
    <t>CocodsPos安装</t>
  </si>
  <si>
    <t>Xcode导入第三方库的一个插件</t>
  </si>
  <si>
    <t>问题反馈</t>
  </si>
  <si>
    <t>TV Issue Feedback</t>
  </si>
  <si>
    <t>电视问题反馈</t>
  </si>
  <si>
    <t>合计工作量(人天)</t>
  </si>
  <si>
    <t>注：以上工作量，包含系统设计&lt;含架构、功能、UI&gt;、制造&lt;编码、单元测试&gt;、系统测试、上线协助等 工作的预计时间。</t>
  </si>
</sst>
</file>

<file path=xl/styles.xml><?xml version="1.0" encoding="utf-8"?>
<styleSheet xmlns="http://schemas.openxmlformats.org/spreadsheetml/2006/main">
  <numFmts count="15">
    <numFmt numFmtId="176" formatCode="##0\ &quot;元/人天&quot;"/>
    <numFmt numFmtId="177" formatCode="yyyy&quot;年&quot;mm&quot;月&quot;dd&quot;日&quot;;@"/>
    <numFmt numFmtId="178" formatCode="yyyy&quot;年&quot;mm&quot;月&quot;dd&quot;日&quot;"/>
    <numFmt numFmtId="179" formatCode="#,##0.0_);[Red]\(#,##0.0\)"/>
    <numFmt numFmtId="180" formatCode="yyyy&quot;年&quot;m&quot;月&quot;d&quot;日&quot;;@"/>
    <numFmt numFmtId="181" formatCode="#\ &quot;ページ/人月&quot;\ "/>
    <numFmt numFmtId="182" formatCode="[$-F800]dddd\,\ mmmm\ dd\,\ yyyy"/>
    <numFmt numFmtId="183" formatCode="&quot;系&quot;&quot;数&quot;\=#.00"/>
    <numFmt numFmtId="184" formatCode="0.0_ "/>
    <numFmt numFmtId="42" formatCode="_ &quot;￥&quot;* #,##0_ ;_ &quot;￥&quot;* \-#,##0_ ;_ &quot;￥&quot;* &quot;-&quot;_ ;_ @_ "/>
    <numFmt numFmtId="185" formatCode="0.0"/>
    <numFmt numFmtId="41" formatCode="_ * #,##0_ ;_ * \-#,##0_ ;_ * &quot;-&quot;_ ;_ @_ "/>
    <numFmt numFmtId="44" formatCode="_ &quot;￥&quot;* #,##0.00_ ;_ &quot;￥&quot;* \-#,##0.00_ ;_ &quot;￥&quot;* &quot;-&quot;??_ ;_ @_ "/>
    <numFmt numFmtId="186" formatCode="###&quot;人&quot;&quot;天&quot;"/>
    <numFmt numFmtId="43" formatCode="_ * #,##0.00_ ;_ * \-#,##0.00_ ;_ * &quot;-&quot;??_ ;_ @_ "/>
  </numFmts>
  <fonts count="41">
    <font>
      <sz val="10"/>
      <name val="DejaVu Sans"/>
      <charset val="134"/>
    </font>
    <font>
      <sz val="12"/>
      <color theme="1"/>
      <name val="宋体"/>
      <charset val="134"/>
      <scheme val="minor"/>
    </font>
    <font>
      <b/>
      <sz val="14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4"/>
      <name val="宋体"/>
      <charset val="134"/>
    </font>
    <font>
      <b/>
      <sz val="10"/>
      <name val="微软雅黑"/>
      <charset val="134"/>
    </font>
    <font>
      <b/>
      <sz val="10"/>
      <color indexed="8"/>
      <name val="微软雅黑"/>
      <charset val="134"/>
    </font>
    <font>
      <sz val="9"/>
      <name val="微软雅黑"/>
      <charset val="134"/>
    </font>
    <font>
      <sz val="12"/>
      <name val="微软雅黑"/>
      <charset val="134"/>
    </font>
    <font>
      <sz val="9"/>
      <color indexed="10"/>
      <name val="微软雅黑"/>
      <charset val="134"/>
    </font>
    <font>
      <i/>
      <u/>
      <sz val="20"/>
      <color indexed="12"/>
      <name val="微软雅黑"/>
      <charset val="134"/>
    </font>
    <font>
      <b/>
      <sz val="9"/>
      <color indexed="12"/>
      <name val="微软雅黑"/>
      <charset val="134"/>
    </font>
    <font>
      <b/>
      <sz val="9"/>
      <name val="微软雅黑"/>
      <charset val="134"/>
    </font>
    <font>
      <sz val="9"/>
      <color rgb="FFFF0000"/>
      <name val="微软雅黑"/>
      <charset val="134"/>
    </font>
    <font>
      <sz val="9"/>
      <name val="MS Gothic"/>
      <charset val="128"/>
    </font>
    <font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Times New Roman"/>
      <charset val="134"/>
    </font>
    <font>
      <sz val="11"/>
      <color indexed="8"/>
      <name val="宋体"/>
      <charset val="134"/>
    </font>
    <font>
      <sz val="11"/>
      <name val="ＭＳ Ｐゴシック"/>
      <charset val="128"/>
    </font>
    <font>
      <sz val="12"/>
      <color indexed="8"/>
      <name val="宋体"/>
      <charset val="134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2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0">
    <xf numFmtId="0" fontId="0" fillId="0" borderId="0">
      <alignment vertical="center"/>
    </xf>
    <xf numFmtId="0" fontId="40" fillId="0" borderId="0" applyProtection="0">
      <alignment vertical="center"/>
    </xf>
    <xf numFmtId="0" fontId="34" fillId="0" borderId="0" applyNumberFormat="0" applyFill="0" applyBorder="0" applyProtection="0">
      <alignment vertical="center"/>
    </xf>
    <xf numFmtId="0" fontId="0" fillId="0" borderId="0" applyProtection="0">
      <alignment vertical="center"/>
    </xf>
    <xf numFmtId="0" fontId="17" fillId="0" borderId="0"/>
    <xf numFmtId="0" fontId="34" fillId="0" borderId="0">
      <alignment vertical="center"/>
    </xf>
    <xf numFmtId="0" fontId="18" fillId="3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1" fillId="0" borderId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2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36" fillId="30" borderId="12" applyNumberFormat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3" fillId="0" borderId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38" fillId="30" borderId="16" applyNumberFormat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31" fillId="0" borderId="0" applyProtection="0">
      <alignment vertical="center"/>
    </xf>
    <xf numFmtId="0" fontId="19" fillId="38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" fillId="12" borderId="11" applyNumberFormat="0" applyFont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26" borderId="0" applyNumberFormat="0" applyBorder="0" applyAlignment="0" applyProtection="0">
      <alignment vertical="center"/>
    </xf>
    <xf numFmtId="0" fontId="32" fillId="0" borderId="0">
      <alignment vertical="center"/>
    </xf>
    <xf numFmtId="0" fontId="16" fillId="0" borderId="9" applyNumberFormat="0" applyFill="0" applyAlignment="0" applyProtection="0">
      <alignment vertical="center"/>
    </xf>
  </cellStyleXfs>
  <cellXfs count="96">
    <xf numFmtId="0" fontId="0" fillId="0" borderId="0" xfId="0" applyAlignment="1"/>
    <xf numFmtId="0" fontId="1" fillId="0" borderId="0" xfId="0" applyFont="1" applyFill="1" applyAlignment="1">
      <alignment vertical="center"/>
    </xf>
    <xf numFmtId="0" fontId="2" fillId="2" borderId="1" xfId="1" applyNumberFormat="1" applyFont="1" applyFill="1" applyBorder="1" applyAlignment="1">
      <alignment vertical="center"/>
    </xf>
    <xf numFmtId="0" fontId="3" fillId="0" borderId="1" xfId="15" applyFont="1" applyBorder="1" applyAlignment="1">
      <alignment horizontal="center" vertical="center"/>
    </xf>
    <xf numFmtId="0" fontId="3" fillId="0" borderId="1" xfId="15" applyFont="1" applyBorder="1" applyAlignment="1">
      <alignment horizontal="center" vertical="center" wrapText="1"/>
    </xf>
    <xf numFmtId="0" fontId="3" fillId="0" borderId="1" xfId="15" applyNumberFormat="1" applyFont="1" applyBorder="1" applyAlignment="1">
      <alignment vertical="center" wrapText="1"/>
    </xf>
    <xf numFmtId="0" fontId="3" fillId="0" borderId="1" xfId="15" applyFont="1" applyBorder="1">
      <alignment vertical="center"/>
    </xf>
    <xf numFmtId="184" fontId="3" fillId="0" borderId="1" xfId="15" applyNumberFormat="1" applyFont="1" applyBorder="1">
      <alignment vertical="center"/>
    </xf>
    <xf numFmtId="0" fontId="0" fillId="0" borderId="1" xfId="0" applyBorder="1" applyAlignment="1"/>
    <xf numFmtId="0" fontId="2" fillId="0" borderId="1" xfId="1" applyNumberFormat="1" applyFont="1" applyFill="1" applyBorder="1" applyAlignment="1">
      <alignment horizontal="left" vertical="center"/>
    </xf>
    <xf numFmtId="0" fontId="4" fillId="0" borderId="1" xfId="1" applyNumberFormat="1" applyFont="1" applyFill="1" applyBorder="1" applyAlignment="1">
      <alignment horizontal="center" vertical="center" wrapText="1"/>
    </xf>
    <xf numFmtId="0" fontId="4" fillId="0" borderId="1" xfId="1" applyNumberFormat="1" applyFont="1" applyFill="1" applyBorder="1" applyAlignment="1">
      <alignment vertical="center" wrapText="1"/>
    </xf>
    <xf numFmtId="0" fontId="5" fillId="2" borderId="1" xfId="1" applyNumberFormat="1" applyFont="1" applyFill="1" applyBorder="1" applyAlignment="1">
      <alignment vertical="center"/>
    </xf>
    <xf numFmtId="0" fontId="6" fillId="3" borderId="1" xfId="0" applyNumberFormat="1" applyFont="1" applyFill="1" applyBorder="1" applyAlignment="1">
      <alignment horizontal="center" vertical="center" wrapText="1"/>
    </xf>
    <xf numFmtId="0" fontId="4" fillId="4" borderId="2" xfId="0" applyNumberFormat="1" applyFont="1" applyFill="1" applyBorder="1" applyAlignment="1">
      <alignment horizontal="center" vertical="center" wrapText="1"/>
    </xf>
    <xf numFmtId="0" fontId="4" fillId="4" borderId="1" xfId="0" applyNumberFormat="1" applyFont="1" applyFill="1" applyBorder="1" applyAlignment="1">
      <alignment horizontal="center" vertical="center" wrapText="1"/>
    </xf>
    <xf numFmtId="0" fontId="4" fillId="4" borderId="3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vertical="center" wrapText="1"/>
    </xf>
    <xf numFmtId="0" fontId="4" fillId="4" borderId="4" xfId="0" applyNumberFormat="1" applyFont="1" applyFill="1" applyBorder="1" applyAlignment="1">
      <alignment horizontal="center" vertical="center" wrapText="1"/>
    </xf>
    <xf numFmtId="0" fontId="7" fillId="0" borderId="1" xfId="15" applyFont="1" applyBorder="1" applyAlignment="1">
      <alignment horizontal="center" vertical="center"/>
    </xf>
    <xf numFmtId="0" fontId="6" fillId="3" borderId="1" xfId="0" applyNumberFormat="1" applyFont="1" applyFill="1" applyBorder="1" applyAlignment="1">
      <alignment horizontal="centerContinuous" vertical="center"/>
    </xf>
    <xf numFmtId="49" fontId="6" fillId="3" borderId="1" xfId="3" applyNumberFormat="1" applyFont="1" applyFill="1" applyBorder="1" applyAlignment="1" applyProtection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4" fillId="4" borderId="1" xfId="3" applyNumberFormat="1" applyFont="1" applyFill="1" applyBorder="1" applyAlignment="1" applyProtection="1">
      <alignment horizontal="center" vertical="center" wrapText="1"/>
    </xf>
    <xf numFmtId="184" fontId="4" fillId="0" borderId="1" xfId="0" applyNumberFormat="1" applyFont="1" applyFill="1" applyBorder="1" applyAlignment="1">
      <alignment horizontal="center" vertical="center"/>
    </xf>
    <xf numFmtId="186" fontId="3" fillId="0" borderId="4" xfId="15" applyNumberFormat="1" applyFont="1" applyBorder="1" applyAlignment="1">
      <alignment vertical="center" wrapText="1"/>
    </xf>
    <xf numFmtId="186" fontId="3" fillId="0" borderId="1" xfId="15" applyNumberFormat="1" applyFont="1" applyBorder="1" applyAlignment="1">
      <alignment vertical="center" wrapText="1"/>
    </xf>
    <xf numFmtId="184" fontId="6" fillId="3" borderId="1" xfId="0" applyNumberFormat="1" applyFont="1" applyFill="1" applyBorder="1" applyAlignment="1">
      <alignment horizontal="centerContinuous" vertical="center"/>
    </xf>
    <xf numFmtId="183" fontId="0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Font="1" applyBorder="1" applyAlignment="1"/>
    <xf numFmtId="184" fontId="6" fillId="3" borderId="1" xfId="3" applyNumberFormat="1" applyFont="1" applyFill="1" applyBorder="1" applyAlignment="1" applyProtection="1">
      <alignment horizontal="center" vertical="center" wrapText="1"/>
    </xf>
    <xf numFmtId="184" fontId="4" fillId="5" borderId="1" xfId="3" applyNumberFormat="1" applyFont="1" applyFill="1" applyBorder="1" applyAlignment="1" applyProtection="1">
      <alignment horizontal="center" vertical="center" wrapText="1"/>
    </xf>
    <xf numFmtId="49" fontId="6" fillId="4" borderId="5" xfId="3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/>
    <xf numFmtId="182" fontId="0" fillId="0" borderId="1" xfId="0" applyNumberFormat="1" applyFont="1" applyFill="1" applyBorder="1" applyAlignment="1"/>
    <xf numFmtId="0" fontId="8" fillId="0" borderId="0" xfId="38" applyNumberFormat="1" applyFont="1" applyFill="1" applyBorder="1" applyAlignment="1"/>
    <xf numFmtId="0" fontId="9" fillId="0" borderId="0" xfId="26" applyNumberFormat="1" applyFont="1" applyFill="1" applyBorder="1" applyAlignment="1">
      <alignment vertical="center"/>
    </xf>
    <xf numFmtId="0" fontId="8" fillId="0" borderId="0" xfId="26" applyNumberFormat="1" applyFont="1" applyFill="1" applyBorder="1" applyAlignment="1">
      <alignment vertical="center"/>
    </xf>
    <xf numFmtId="0" fontId="8" fillId="0" borderId="0" xfId="38" applyNumberFormat="1" applyFont="1" applyFill="1" applyBorder="1" applyAlignment="1">
      <alignment vertical="center"/>
    </xf>
    <xf numFmtId="0" fontId="8" fillId="0" borderId="0" xfId="26" applyNumberFormat="1" applyFont="1" applyFill="1" applyBorder="1" applyAlignment="1">
      <alignment horizontal="center" vertical="center"/>
    </xf>
    <xf numFmtId="0" fontId="10" fillId="0" borderId="0" xfId="38" applyNumberFormat="1" applyFont="1" applyFill="1" applyBorder="1" applyAlignment="1"/>
    <xf numFmtId="0" fontId="4" fillId="0" borderId="0" xfId="0" applyFont="1" applyAlignment="1"/>
    <xf numFmtId="0" fontId="2" fillId="0" borderId="0" xfId="38" applyNumberFormat="1" applyFont="1" applyFill="1" applyAlignment="1"/>
    <xf numFmtId="0" fontId="11" fillId="0" borderId="0" xfId="26" applyNumberFormat="1" applyFont="1" applyFill="1" applyBorder="1" applyAlignment="1">
      <alignment horizontal="left" vertical="center"/>
    </xf>
    <xf numFmtId="0" fontId="9" fillId="0" borderId="0" xfId="26" applyNumberFormat="1" applyFont="1" applyFill="1" applyBorder="1" applyAlignment="1">
      <alignment horizontal="left" vertical="center"/>
    </xf>
    <xf numFmtId="0" fontId="8" fillId="0" borderId="0" xfId="26" applyNumberFormat="1" applyFont="1" applyFill="1" applyBorder="1" applyAlignment="1">
      <alignment horizontal="left" vertical="center"/>
    </xf>
    <xf numFmtId="0" fontId="12" fillId="0" borderId="0" xfId="26" applyNumberFormat="1" applyFont="1" applyFill="1" applyBorder="1" applyAlignment="1">
      <alignment horizontal="left" vertical="center"/>
    </xf>
    <xf numFmtId="181" fontId="12" fillId="0" borderId="0" xfId="26" applyNumberFormat="1" applyFont="1" applyFill="1" applyBorder="1" applyAlignment="1">
      <alignment horizontal="left" vertical="center"/>
    </xf>
    <xf numFmtId="0" fontId="12" fillId="0" borderId="0" xfId="26" applyNumberFormat="1" applyFont="1" applyFill="1" applyBorder="1" applyAlignment="1">
      <alignment horizontal="left" vertical="center" wrapText="1" shrinkToFit="1"/>
    </xf>
    <xf numFmtId="0" fontId="13" fillId="0" borderId="0" xfId="38" applyNumberFormat="1" applyFont="1" applyFill="1" applyBorder="1" applyAlignment="1"/>
    <xf numFmtId="0" fontId="10" fillId="0" borderId="0" xfId="38" applyNumberFormat="1" applyFont="1" applyFill="1" applyBorder="1" applyAlignment="1">
      <alignment vertical="center"/>
    </xf>
    <xf numFmtId="0" fontId="13" fillId="3" borderId="1" xfId="26" applyNumberFormat="1" applyFont="1" applyFill="1" applyBorder="1" applyAlignment="1">
      <alignment horizontal="center" vertical="center"/>
    </xf>
    <xf numFmtId="0" fontId="8" fillId="6" borderId="1" xfId="26" applyNumberFormat="1" applyFont="1" applyFill="1" applyBorder="1" applyAlignment="1">
      <alignment horizontal="center" vertical="center"/>
    </xf>
    <xf numFmtId="0" fontId="8" fillId="6" borderId="6" xfId="26" applyNumberFormat="1" applyFont="1" applyFill="1" applyBorder="1" applyAlignment="1">
      <alignment horizontal="left" vertical="center"/>
    </xf>
    <xf numFmtId="0" fontId="13" fillId="0" borderId="0" xfId="26" applyNumberFormat="1" applyFont="1" applyFill="1" applyBorder="1" applyAlignment="1">
      <alignment horizontal="left" vertical="center"/>
    </xf>
    <xf numFmtId="181" fontId="13" fillId="0" borderId="0" xfId="26" applyNumberFormat="1" applyFont="1" applyFill="1" applyBorder="1" applyAlignment="1">
      <alignment horizontal="left" vertical="center"/>
    </xf>
    <xf numFmtId="0" fontId="13" fillId="0" borderId="0" xfId="26" applyNumberFormat="1" applyFont="1" applyFill="1" applyBorder="1" applyAlignment="1">
      <alignment horizontal="left" vertical="center" wrapText="1" shrinkToFit="1"/>
    </xf>
    <xf numFmtId="0" fontId="8" fillId="6" borderId="6" xfId="38" applyNumberFormat="1" applyFont="1" applyFill="1" applyBorder="1" applyAlignment="1">
      <alignment horizontal="center" vertical="center"/>
    </xf>
    <xf numFmtId="0" fontId="8" fillId="6" borderId="7" xfId="38" applyNumberFormat="1" applyFont="1" applyFill="1" applyBorder="1" applyAlignment="1">
      <alignment horizontal="center" vertical="center"/>
    </xf>
    <xf numFmtId="0" fontId="8" fillId="6" borderId="5" xfId="38" applyNumberFormat="1" applyFont="1" applyFill="1" applyBorder="1" applyAlignment="1">
      <alignment horizontal="center" vertical="center"/>
    </xf>
    <xf numFmtId="0" fontId="8" fillId="6" borderId="6" xfId="38" applyNumberFormat="1" applyFont="1" applyFill="1" applyBorder="1" applyAlignment="1">
      <alignment horizontal="left" vertical="center"/>
    </xf>
    <xf numFmtId="0" fontId="8" fillId="7" borderId="1" xfId="38" applyNumberFormat="1" applyFont="1" applyFill="1" applyBorder="1" applyAlignment="1">
      <alignment horizontal="center" vertical="center"/>
    </xf>
    <xf numFmtId="0" fontId="14" fillId="0" borderId="0" xfId="38" applyNumberFormat="1" applyFont="1" applyFill="1" applyBorder="1" applyAlignment="1"/>
    <xf numFmtId="0" fontId="8" fillId="3" borderId="1" xfId="26" applyNumberFormat="1" applyFont="1" applyFill="1" applyBorder="1" applyAlignment="1">
      <alignment horizontal="center" vertical="center" wrapText="1"/>
    </xf>
    <xf numFmtId="0" fontId="8" fillId="3" borderId="1" xfId="26" applyNumberFormat="1" applyFont="1" applyFill="1" applyBorder="1" applyAlignment="1">
      <alignment horizontal="center" vertical="center"/>
    </xf>
    <xf numFmtId="0" fontId="8" fillId="0" borderId="0" xfId="38" applyNumberFormat="1" applyFont="1" applyFill="1" applyAlignment="1"/>
    <xf numFmtId="178" fontId="8" fillId="0" borderId="0" xfId="38" applyNumberFormat="1" applyFont="1" applyFill="1" applyAlignment="1">
      <alignment horizontal="center"/>
    </xf>
    <xf numFmtId="182" fontId="8" fillId="0" borderId="0" xfId="38" applyNumberFormat="1" applyFont="1" applyFill="1" applyBorder="1" applyAlignment="1">
      <alignment horizontal="centerContinuous"/>
    </xf>
    <xf numFmtId="0" fontId="8" fillId="0" borderId="0" xfId="38" applyNumberFormat="1" applyFont="1" applyFill="1" applyBorder="1" applyAlignment="1">
      <alignment horizontal="centerContinuous"/>
    </xf>
    <xf numFmtId="0" fontId="9" fillId="0" borderId="0" xfId="26" applyNumberFormat="1" applyFont="1" applyFill="1" applyBorder="1" applyAlignment="1">
      <alignment horizontal="left" vertical="center" wrapText="1"/>
    </xf>
    <xf numFmtId="180" fontId="8" fillId="0" borderId="6" xfId="38" applyNumberFormat="1" applyFont="1" applyFill="1" applyBorder="1" applyAlignment="1">
      <alignment horizontal="centerContinuous" vertical="center"/>
    </xf>
    <xf numFmtId="180" fontId="8" fillId="0" borderId="7" xfId="38" applyNumberFormat="1" applyFont="1" applyFill="1" applyBorder="1" applyAlignment="1">
      <alignment horizontal="centerContinuous" vertical="center"/>
    </xf>
    <xf numFmtId="0" fontId="8" fillId="6" borderId="7" xfId="26" applyNumberFormat="1" applyFont="1" applyFill="1" applyBorder="1" applyAlignment="1">
      <alignment horizontal="left" vertical="center"/>
    </xf>
    <xf numFmtId="0" fontId="8" fillId="6" borderId="7" xfId="38" applyNumberFormat="1" applyFont="1" applyFill="1" applyBorder="1" applyAlignment="1">
      <alignment horizontal="left" vertical="center"/>
    </xf>
    <xf numFmtId="0" fontId="8" fillId="6" borderId="1" xfId="38" applyNumberFormat="1" applyFont="1" applyFill="1" applyBorder="1" applyAlignment="1">
      <alignment horizontal="left" vertical="center" wrapText="1"/>
    </xf>
    <xf numFmtId="0" fontId="8" fillId="6" borderId="1" xfId="38" applyNumberFormat="1" applyFont="1" applyFill="1" applyBorder="1" applyAlignment="1">
      <alignment horizontal="left" vertical="center"/>
    </xf>
    <xf numFmtId="0" fontId="8" fillId="0" borderId="0" xfId="26" applyNumberFormat="1" applyFont="1" applyFill="1" applyBorder="1" applyAlignment="1">
      <alignment horizontal="centerContinuous" vertical="center"/>
    </xf>
    <xf numFmtId="0" fontId="8" fillId="0" borderId="7" xfId="38" applyNumberFormat="1" applyFont="1" applyFill="1" applyBorder="1" applyAlignment="1">
      <alignment horizontal="centerContinuous" vertical="center"/>
    </xf>
    <xf numFmtId="0" fontId="8" fillId="6" borderId="5" xfId="26" applyNumberFormat="1" applyFont="1" applyFill="1" applyBorder="1" applyAlignment="1">
      <alignment horizontal="left" vertical="center"/>
    </xf>
    <xf numFmtId="0" fontId="8" fillId="6" borderId="1" xfId="26" applyNumberFormat="1" applyFont="1" applyFill="1" applyBorder="1" applyAlignment="1">
      <alignment horizontal="left" vertical="center" wrapText="1"/>
    </xf>
    <xf numFmtId="177" fontId="8" fillId="0" borderId="7" xfId="38" applyNumberFormat="1" applyFont="1" applyFill="1" applyBorder="1" applyAlignment="1">
      <alignment horizontal="center" vertical="center"/>
    </xf>
    <xf numFmtId="177" fontId="8" fillId="0" borderId="5" xfId="38" applyNumberFormat="1" applyFont="1" applyFill="1" applyBorder="1" applyAlignment="1">
      <alignment horizontal="center" vertical="center"/>
    </xf>
    <xf numFmtId="0" fontId="8" fillId="0" borderId="8" xfId="26" applyNumberFormat="1" applyFont="1" applyFill="1" applyBorder="1" applyAlignment="1">
      <alignment horizontal="center" vertical="center"/>
    </xf>
    <xf numFmtId="0" fontId="8" fillId="6" borderId="5" xfId="38" applyNumberFormat="1" applyFont="1" applyFill="1" applyBorder="1" applyAlignment="1">
      <alignment horizontal="left" vertical="center"/>
    </xf>
    <xf numFmtId="0" fontId="15" fillId="6" borderId="1" xfId="38" applyNumberFormat="1" applyFont="1" applyFill="1" applyBorder="1" applyAlignment="1">
      <alignment horizontal="left" vertical="center" wrapText="1"/>
    </xf>
    <xf numFmtId="0" fontId="9" fillId="0" borderId="0" xfId="38" applyNumberFormat="1" applyFont="1" applyFill="1" applyBorder="1" applyAlignment="1"/>
    <xf numFmtId="176" fontId="8" fillId="0" borderId="8" xfId="26" applyNumberFormat="1" applyFont="1" applyFill="1" applyBorder="1" applyAlignment="1">
      <alignment horizontal="right" vertical="center"/>
    </xf>
    <xf numFmtId="0" fontId="13" fillId="3" borderId="1" xfId="26" applyNumberFormat="1" applyFont="1" applyFill="1" applyBorder="1" applyAlignment="1">
      <alignment horizontal="center" vertical="center" wrapText="1"/>
    </xf>
    <xf numFmtId="179" fontId="8" fillId="7" borderId="6" xfId="12" applyNumberFormat="1" applyFont="1" applyFill="1" applyBorder="1" applyAlignment="1">
      <alignment horizontal="right" vertical="center"/>
    </xf>
    <xf numFmtId="179" fontId="8" fillId="7" borderId="7" xfId="12" applyNumberFormat="1" applyFont="1" applyFill="1" applyBorder="1" applyAlignment="1">
      <alignment horizontal="right" vertical="center"/>
    </xf>
    <xf numFmtId="185" fontId="8" fillId="7" borderId="7" xfId="12" applyNumberFormat="1" applyFont="1" applyFill="1" applyBorder="1" applyAlignment="1">
      <alignment horizontal="left" vertical="center"/>
    </xf>
    <xf numFmtId="185" fontId="8" fillId="7" borderId="5" xfId="12" applyNumberFormat="1" applyFont="1" applyFill="1" applyBorder="1" applyAlignment="1">
      <alignment horizontal="left" vertical="center"/>
    </xf>
    <xf numFmtId="38" fontId="8" fillId="7" borderId="6" xfId="12" applyNumberFormat="1" applyFont="1" applyFill="1" applyBorder="1" applyAlignment="1">
      <alignment horizontal="right" vertical="center"/>
    </xf>
    <xf numFmtId="38" fontId="8" fillId="7" borderId="7" xfId="12" applyNumberFormat="1" applyFont="1" applyFill="1" applyBorder="1" applyAlignment="1">
      <alignment horizontal="right" vertical="center"/>
    </xf>
  </cellXfs>
  <cellStyles count="60">
    <cellStyle name="常规" xfId="0" builtinId="0"/>
    <cellStyle name="常规_功能一览 (2)_附件1_规模概算" xfId="1"/>
    <cellStyle name="Normal" xfId="2"/>
    <cellStyle name="常规 2" xfId="3"/>
    <cellStyle name="常规 4" xfId="4"/>
    <cellStyle name="常规 5" xfId="5"/>
    <cellStyle name="60% - 强调文字颜色 6" xfId="6" builtinId="52"/>
    <cellStyle name="20% - 强调文字颜色 4" xfId="7" builtinId="42"/>
    <cellStyle name="强调文字颜色 4" xfId="8" builtinId="41"/>
    <cellStyle name="输入" xfId="9" builtinId="20"/>
    <cellStyle name="40% - 强调文字颜色 3" xfId="10" builtinId="39"/>
    <cellStyle name="20% - 强调文字颜色 3" xfId="11" builtinId="38"/>
    <cellStyle name="常规_报价_2" xfId="12"/>
    <cellStyle name="货币" xfId="13" builtinId="4"/>
    <cellStyle name="强调文字颜色 3" xfId="14" builtinId="37"/>
    <cellStyle name="常规_功能列表" xfId="15"/>
    <cellStyle name="百分比" xfId="16" builtinId="5"/>
    <cellStyle name="60% - 强调文字颜色 2" xfId="17" builtinId="36"/>
    <cellStyle name="60% - 强调文字颜色 5" xfId="18" builtinId="48"/>
    <cellStyle name="强调文字颜色 2" xfId="19" builtinId="33"/>
    <cellStyle name="60% - 强调文字颜色 1" xfId="20" builtinId="32"/>
    <cellStyle name="60% - 强调文字颜色 4" xfId="21" builtinId="44"/>
    <cellStyle name="计算" xfId="22" builtinId="22"/>
    <cellStyle name="强调文字颜色 1" xfId="23" builtinId="29"/>
    <cellStyle name="适中" xfId="24" builtinId="28"/>
    <cellStyle name="20% - 强调文字颜色 5" xfId="25" builtinId="46"/>
    <cellStyle name="標準_【UMK】改修工数見積書_051108（POW）_日本側見解_20070515-JTB京都おこしやすシステム 見積もり(5月以降作業分)(長沙)_ＣＴＳ－Ｇ／ＷのＰＤ書作成工数見積もり(chinki)" xfId="26"/>
    <cellStyle name="好" xfId="27" builtinId="26"/>
    <cellStyle name="20% - 强调文字颜色 1" xfId="28" builtinId="30"/>
    <cellStyle name="汇总" xfId="29" builtinId="25"/>
    <cellStyle name="差" xfId="30" builtinId="27"/>
    <cellStyle name="检查单元格" xfId="31" builtinId="23"/>
    <cellStyle name="输出" xfId="32" builtinId="21"/>
    <cellStyle name="标题 1" xfId="33" builtinId="16"/>
    <cellStyle name="解释性文本" xfId="34" builtinId="53"/>
    <cellStyle name="20% - 强调文字颜色 2" xfId="35" builtinId="34"/>
    <cellStyle name="标题 4" xfId="36" builtinId="19"/>
    <cellStyle name="货币[0]" xfId="37" builtinId="7"/>
    <cellStyle name="常规_报价" xfId="38"/>
    <cellStyle name="40% - 强调文字颜色 4" xfId="39" builtinId="43"/>
    <cellStyle name="千位分隔" xfId="40" builtinId="3"/>
    <cellStyle name="已访问的超链接" xfId="41" builtinId="9"/>
    <cellStyle name="标题" xfId="42" builtinId="15"/>
    <cellStyle name="40% - 强调文字颜色 2" xfId="43" builtinId="35"/>
    <cellStyle name="警告文本" xfId="44" builtinId="11"/>
    <cellStyle name="60% - 强调文字颜色 3" xfId="45" builtinId="40"/>
    <cellStyle name="注释" xfId="46" builtinId="10"/>
    <cellStyle name="20% - 强调文字颜色 6" xfId="47" builtinId="50"/>
    <cellStyle name="强调文字颜色 5" xfId="48" builtinId="45"/>
    <cellStyle name="40% - 强调文字颜色 6" xfId="49" builtinId="51"/>
    <cellStyle name="超链接" xfId="50" builtinId="8"/>
    <cellStyle name="千位分隔[0]" xfId="51" builtinId="6"/>
    <cellStyle name="标题 2" xfId="52" builtinId="17"/>
    <cellStyle name="40% - 强调文字颜色 5" xfId="53" builtinId="47"/>
    <cellStyle name="标题 3" xfId="54" builtinId="18"/>
    <cellStyle name="强调文字颜色 6" xfId="55" builtinId="49"/>
    <cellStyle name="常规 7" xfId="56"/>
    <cellStyle name="40% - 强调文字颜色 1" xfId="57" builtinId="31"/>
    <cellStyle name="常规 3" xfId="58"/>
    <cellStyle name="链接单元格" xfId="59" builtinId="24"/>
  </cellStyles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Y32"/>
  <sheetViews>
    <sheetView tabSelected="1" workbookViewId="0">
      <selection activeCell="AM8" sqref="AM8"/>
    </sheetView>
  </sheetViews>
  <sheetFormatPr defaultColWidth="2.2" defaultRowHeight="16.5" customHeight="1"/>
  <cols>
    <col min="1" max="1" width="2.08333333333333" style="37" customWidth="1"/>
    <col min="2" max="37" width="2.4" style="37" customWidth="1"/>
    <col min="38" max="38" width="2.35" style="37" customWidth="1"/>
    <col min="39" max="40" width="2.4" style="37" customWidth="1"/>
    <col min="41" max="42" width="2.4" style="37" hidden="1" customWidth="1"/>
    <col min="43" max="43" width="4.58333333333333" style="37" customWidth="1"/>
    <col min="44" max="44" width="2.8" style="37" customWidth="1"/>
    <col min="45" max="54" width="2.2" style="37" customWidth="1"/>
    <col min="55" max="55" width="6.8" style="37" customWidth="1"/>
    <col min="56" max="181" width="2.2" style="37" customWidth="1"/>
    <col min="182" max="201" width="2.2" style="43" customWidth="1"/>
    <col min="202" max="16384" width="2.2" style="43"/>
  </cols>
  <sheetData>
    <row r="1" s="37" customFormat="1" ht="19.2" spans="1:24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X1" s="37" t="s">
        <v>1</v>
      </c>
    </row>
    <row r="3" s="37" customFormat="1" ht="12.8" spans="1:17">
      <c r="A3" s="37" t="s">
        <v>2</v>
      </c>
      <c r="F3" s="67" t="s">
        <v>0</v>
      </c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</row>
    <row r="4" s="37" customFormat="1" ht="12.8" spans="1:24">
      <c r="A4" s="37" t="s">
        <v>3</v>
      </c>
      <c r="F4" s="37" t="s">
        <v>4</v>
      </c>
      <c r="X4" s="37" t="s">
        <v>5</v>
      </c>
    </row>
    <row r="5" s="37" customFormat="1" ht="12.8" spans="1:11">
      <c r="A5" s="37" t="s">
        <v>6</v>
      </c>
      <c r="F5" s="68">
        <v>43812</v>
      </c>
      <c r="G5" s="68"/>
      <c r="H5" s="68"/>
      <c r="I5" s="68"/>
      <c r="J5" s="68"/>
      <c r="K5" s="68"/>
    </row>
    <row r="6" s="37" customFormat="1" ht="8.25" customHeight="1" spans="6:12">
      <c r="F6" s="69"/>
      <c r="G6" s="70"/>
      <c r="H6" s="70"/>
      <c r="I6" s="70"/>
      <c r="J6" s="70"/>
      <c r="K6" s="70"/>
      <c r="L6" s="70"/>
    </row>
    <row r="7" s="38" customFormat="1" ht="32.25" customHeight="1" spans="1:181">
      <c r="A7" s="45" t="str">
        <f>F3&amp;" 报价"</f>
        <v>一加电视项目 报价</v>
      </c>
      <c r="B7" s="46"/>
      <c r="C7" s="46"/>
      <c r="D7" s="46"/>
      <c r="E7" s="46"/>
      <c r="F7" s="46"/>
      <c r="G7" s="46"/>
      <c r="H7" s="71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  <c r="AS7" s="87"/>
      <c r="AT7" s="87"/>
      <c r="AU7" s="87"/>
      <c r="AV7" s="87"/>
      <c r="AW7" s="87"/>
      <c r="AX7" s="87"/>
      <c r="AY7" s="87"/>
      <c r="AZ7" s="87"/>
      <c r="BA7" s="87"/>
      <c r="BB7" s="87"/>
      <c r="BC7" s="87">
        <v>2.5</v>
      </c>
      <c r="BD7" s="87"/>
      <c r="BE7" s="87"/>
      <c r="BF7" s="87"/>
      <c r="BG7" s="87"/>
      <c r="BH7" s="87"/>
      <c r="BI7" s="87"/>
      <c r="BJ7" s="87"/>
      <c r="BK7" s="87"/>
      <c r="BL7" s="87"/>
      <c r="BM7" s="87"/>
      <c r="BN7" s="87"/>
      <c r="BO7" s="87"/>
      <c r="BP7" s="87"/>
      <c r="BQ7" s="87"/>
      <c r="BR7" s="87"/>
      <c r="BS7" s="87"/>
      <c r="BT7" s="87"/>
      <c r="BU7" s="87"/>
      <c r="BV7" s="87"/>
      <c r="BW7" s="87"/>
      <c r="BX7" s="87"/>
      <c r="BY7" s="87"/>
      <c r="BZ7" s="87"/>
      <c r="CA7" s="87"/>
      <c r="CB7" s="87"/>
      <c r="CC7" s="87"/>
      <c r="CD7" s="87"/>
      <c r="CE7" s="87"/>
      <c r="CF7" s="87"/>
      <c r="CG7" s="87"/>
      <c r="CH7" s="87"/>
      <c r="CI7" s="87"/>
      <c r="CJ7" s="87"/>
      <c r="CK7" s="87"/>
      <c r="CL7" s="87"/>
      <c r="CM7" s="87"/>
      <c r="CN7" s="87"/>
      <c r="CO7" s="87"/>
      <c r="CP7" s="87"/>
      <c r="CQ7" s="87"/>
      <c r="CR7" s="87"/>
      <c r="CS7" s="87"/>
      <c r="CT7" s="87"/>
      <c r="CU7" s="87"/>
      <c r="CV7" s="87"/>
      <c r="CW7" s="87"/>
      <c r="CX7" s="87"/>
      <c r="CY7" s="87"/>
      <c r="CZ7" s="87"/>
      <c r="DA7" s="87"/>
      <c r="DB7" s="87"/>
      <c r="DC7" s="87"/>
      <c r="DD7" s="87"/>
      <c r="DE7" s="87"/>
      <c r="DF7" s="87"/>
      <c r="DG7" s="87"/>
      <c r="DH7" s="87"/>
      <c r="DI7" s="87"/>
      <c r="DJ7" s="87"/>
      <c r="DK7" s="87"/>
      <c r="DL7" s="87"/>
      <c r="DM7" s="87"/>
      <c r="DN7" s="87"/>
      <c r="DO7" s="87"/>
      <c r="DP7" s="87"/>
      <c r="DQ7" s="87"/>
      <c r="DR7" s="87"/>
      <c r="DS7" s="87"/>
      <c r="DT7" s="87"/>
      <c r="DU7" s="87"/>
      <c r="DV7" s="87"/>
      <c r="DW7" s="87"/>
      <c r="DX7" s="87"/>
      <c r="DY7" s="87"/>
      <c r="DZ7" s="87"/>
      <c r="EA7" s="87"/>
      <c r="EB7" s="87"/>
      <c r="EC7" s="87"/>
      <c r="ED7" s="87"/>
      <c r="EE7" s="87"/>
      <c r="EF7" s="87"/>
      <c r="EG7" s="87"/>
      <c r="EH7" s="87"/>
      <c r="EI7" s="87"/>
      <c r="EJ7" s="87"/>
      <c r="EK7" s="87"/>
      <c r="EL7" s="87"/>
      <c r="EM7" s="87"/>
      <c r="EN7" s="87"/>
      <c r="EO7" s="87"/>
      <c r="EP7" s="87"/>
      <c r="EQ7" s="87"/>
      <c r="ER7" s="87"/>
      <c r="ES7" s="87"/>
      <c r="ET7" s="87"/>
      <c r="EU7" s="87"/>
      <c r="EV7" s="87"/>
      <c r="EW7" s="87"/>
      <c r="EX7" s="87"/>
      <c r="EY7" s="87"/>
      <c r="EZ7" s="87"/>
      <c r="FA7" s="87"/>
      <c r="FB7" s="87"/>
      <c r="FC7" s="87"/>
      <c r="FD7" s="87"/>
      <c r="FE7" s="87"/>
      <c r="FF7" s="87"/>
      <c r="FG7" s="87"/>
      <c r="FH7" s="87"/>
      <c r="FI7" s="87"/>
      <c r="FJ7" s="87"/>
      <c r="FK7" s="87"/>
      <c r="FL7" s="87"/>
      <c r="FM7" s="87"/>
      <c r="FN7" s="87"/>
      <c r="FO7" s="87"/>
      <c r="FP7" s="87"/>
      <c r="FQ7" s="87"/>
      <c r="FR7" s="87"/>
      <c r="FS7" s="87"/>
      <c r="FT7" s="87"/>
      <c r="FU7" s="87"/>
      <c r="FV7" s="87"/>
      <c r="FW7" s="87"/>
      <c r="FX7" s="87"/>
      <c r="FY7" s="87"/>
    </row>
    <row r="8" s="39" customFormat="1" ht="11.25" customHeight="1" spans="1:7">
      <c r="A8" s="47"/>
      <c r="B8" s="48"/>
      <c r="C8" s="49"/>
      <c r="D8" s="50"/>
      <c r="E8" s="48"/>
      <c r="F8" s="47"/>
      <c r="G8" s="47"/>
    </row>
    <row r="9" s="39" customFormat="1" ht="12.8" spans="1:52">
      <c r="A9" s="51" t="s">
        <v>7</v>
      </c>
      <c r="B9" s="48"/>
      <c r="C9" s="49"/>
      <c r="D9" s="50"/>
      <c r="E9" s="48"/>
      <c r="F9" s="47"/>
      <c r="G9" s="47"/>
      <c r="AS9" s="37"/>
      <c r="AT9" s="37"/>
      <c r="AU9" s="37"/>
      <c r="AV9" s="37"/>
      <c r="AW9" s="37"/>
      <c r="AX9" s="37"/>
      <c r="AY9" s="37"/>
      <c r="AZ9" s="37"/>
    </row>
    <row r="10" s="40" customFormat="1" ht="15" customHeight="1" spans="1:52">
      <c r="A10" s="40" t="s">
        <v>8</v>
      </c>
      <c r="G10" s="72" t="s">
        <v>9</v>
      </c>
      <c r="H10" s="73"/>
      <c r="I10" s="73"/>
      <c r="J10" s="73"/>
      <c r="K10" s="73"/>
      <c r="L10" s="73"/>
      <c r="M10" s="73"/>
      <c r="N10" s="79" t="s">
        <v>10</v>
      </c>
      <c r="O10" s="79"/>
      <c r="P10" s="79"/>
      <c r="Q10" s="82" t="s">
        <v>11</v>
      </c>
      <c r="R10" s="82"/>
      <c r="S10" s="82"/>
      <c r="T10" s="82"/>
      <c r="U10" s="82"/>
      <c r="V10" s="82"/>
      <c r="W10" s="83"/>
      <c r="AS10" s="39"/>
      <c r="AT10" s="39"/>
      <c r="AU10" s="39"/>
      <c r="AV10" s="39"/>
      <c r="AW10" s="39"/>
      <c r="AX10" s="39"/>
      <c r="AY10" s="39"/>
      <c r="AZ10" s="39"/>
    </row>
    <row r="11" s="40" customFormat="1" ht="15" customHeight="1" spans="1:52">
      <c r="A11" s="52" t="s">
        <v>12</v>
      </c>
      <c r="AS11" s="39"/>
      <c r="AT11" s="39"/>
      <c r="AU11" s="39"/>
      <c r="AV11" s="39"/>
      <c r="AW11" s="39"/>
      <c r="AX11" s="39"/>
      <c r="AY11" s="39"/>
      <c r="AZ11" s="39"/>
    </row>
    <row r="12" s="37" customFormat="1" ht="12.8" spans="45:52">
      <c r="AS12" s="39"/>
      <c r="AT12" s="39"/>
      <c r="AU12" s="39"/>
      <c r="AV12" s="39"/>
      <c r="AW12" s="39"/>
      <c r="AX12" s="39"/>
      <c r="AY12" s="39"/>
      <c r="AZ12" s="39"/>
    </row>
    <row r="13" s="39" customFormat="1" ht="12.8" spans="1:7">
      <c r="A13" s="51" t="s">
        <v>13</v>
      </c>
      <c r="B13" s="48"/>
      <c r="C13" s="49"/>
      <c r="D13" s="50"/>
      <c r="E13" s="48"/>
      <c r="F13" s="47"/>
      <c r="G13" s="47"/>
    </row>
    <row r="14" s="41" customFormat="1" customHeight="1" spans="1:52">
      <c r="A14" s="53" t="s">
        <v>14</v>
      </c>
      <c r="B14" s="53"/>
      <c r="C14" s="53"/>
      <c r="D14" s="53" t="s">
        <v>15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 t="s">
        <v>16</v>
      </c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S14" s="39"/>
      <c r="AT14" s="39"/>
      <c r="AU14" s="39"/>
      <c r="AV14" s="39"/>
      <c r="AW14" s="39"/>
      <c r="AX14" s="39"/>
      <c r="AY14" s="39"/>
      <c r="AZ14" s="39"/>
    </row>
    <row r="15" s="39" customFormat="1" ht="29.25" customHeight="1" spans="1:43">
      <c r="A15" s="54">
        <v>1</v>
      </c>
      <c r="B15" s="54"/>
      <c r="C15" s="54"/>
      <c r="D15" s="55" t="s">
        <v>17</v>
      </c>
      <c r="E15" s="74"/>
      <c r="F15" s="74"/>
      <c r="G15" s="74"/>
      <c r="H15" s="74"/>
      <c r="I15" s="74"/>
      <c r="J15" s="74"/>
      <c r="K15" s="74"/>
      <c r="L15" s="74"/>
      <c r="M15" s="74"/>
      <c r="N15" s="80"/>
      <c r="O15" s="81" t="s">
        <v>18</v>
      </c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  <c r="AP15" s="81"/>
      <c r="AQ15" s="81"/>
    </row>
    <row r="16" s="39" customFormat="1" customHeight="1" spans="1:52">
      <c r="A16" s="51" t="s">
        <v>19</v>
      </c>
      <c r="B16" s="56"/>
      <c r="C16" s="57"/>
      <c r="D16" s="58"/>
      <c r="E16" s="56"/>
      <c r="F16" s="47"/>
      <c r="G16" s="47"/>
      <c r="L16" s="78"/>
      <c r="O16" s="78"/>
      <c r="AS16" s="37"/>
      <c r="AT16" s="37"/>
      <c r="AU16" s="37"/>
      <c r="AV16" s="37"/>
      <c r="AW16" s="37"/>
      <c r="AX16" s="37"/>
      <c r="AY16" s="37"/>
      <c r="AZ16" s="41"/>
    </row>
    <row r="17" s="39" customFormat="1" customHeight="1" spans="1:52">
      <c r="A17" s="51"/>
      <c r="B17" s="56"/>
      <c r="C17" s="57"/>
      <c r="D17" s="58"/>
      <c r="E17" s="56"/>
      <c r="F17" s="47"/>
      <c r="G17" s="47"/>
      <c r="L17" s="78"/>
      <c r="O17" s="78"/>
      <c r="Y17" s="84" t="s">
        <v>20</v>
      </c>
      <c r="Z17" s="84"/>
      <c r="AA17" s="84"/>
      <c r="AB17" s="84"/>
      <c r="AC17" s="88">
        <v>1500</v>
      </c>
      <c r="AD17" s="88"/>
      <c r="AE17" s="88"/>
      <c r="AF17" s="88"/>
      <c r="AG17" s="88"/>
      <c r="AH17" s="88"/>
      <c r="AI17" s="37"/>
      <c r="AJ17" s="37"/>
      <c r="AK17" s="37"/>
      <c r="AL17" s="37"/>
      <c r="AM17" s="37"/>
      <c r="AN17" s="37"/>
      <c r="AO17" s="37"/>
      <c r="AP17" s="37"/>
      <c r="AQ17" s="37"/>
      <c r="AS17" s="37"/>
      <c r="AT17" s="37"/>
      <c r="AU17" s="37"/>
      <c r="AV17" s="37"/>
      <c r="AW17" s="37"/>
      <c r="AX17" s="37"/>
      <c r="AY17" s="37"/>
      <c r="AZ17" s="41"/>
    </row>
    <row r="18" s="39" customFormat="1" customHeight="1" spans="1:52">
      <c r="A18" s="53" t="s">
        <v>14</v>
      </c>
      <c r="B18" s="53"/>
      <c r="C18" s="53"/>
      <c r="D18" s="53" t="s">
        <v>21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89" t="s">
        <v>22</v>
      </c>
      <c r="AD18" s="89"/>
      <c r="AE18" s="89"/>
      <c r="AF18" s="89"/>
      <c r="AG18" s="89"/>
      <c r="AH18" s="89"/>
      <c r="AI18" s="89" t="s">
        <v>23</v>
      </c>
      <c r="AJ18" s="89"/>
      <c r="AK18" s="89"/>
      <c r="AL18" s="89"/>
      <c r="AM18" s="89"/>
      <c r="AN18" s="89"/>
      <c r="AO18" s="37"/>
      <c r="AP18" s="37"/>
      <c r="AQ18" s="37"/>
      <c r="AZ18" s="37"/>
    </row>
    <row r="19" s="39" customFormat="1" ht="14.25" customHeight="1" spans="1:52">
      <c r="A19" s="59">
        <v>1</v>
      </c>
      <c r="B19" s="60"/>
      <c r="C19" s="61"/>
      <c r="D19" s="62" t="str">
        <f>D15</f>
        <v>iOS端</v>
      </c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85"/>
      <c r="AC19" s="90">
        <f>iOS端!E51</f>
        <v>124.6</v>
      </c>
      <c r="AD19" s="91"/>
      <c r="AE19" s="91"/>
      <c r="AF19" s="91"/>
      <c r="AG19" s="92" t="s">
        <v>24</v>
      </c>
      <c r="AH19" s="93"/>
      <c r="AI19" s="94">
        <f>AC19*AC17</f>
        <v>186900</v>
      </c>
      <c r="AJ19" s="95"/>
      <c r="AK19" s="95"/>
      <c r="AL19" s="95"/>
      <c r="AM19" s="92" t="s">
        <v>25</v>
      </c>
      <c r="AN19" s="93"/>
      <c r="AO19" s="37"/>
      <c r="AP19" s="37"/>
      <c r="AQ19" s="37"/>
      <c r="AS19" s="41"/>
      <c r="AU19" s="41"/>
      <c r="AV19" s="41"/>
      <c r="AW19" s="41"/>
      <c r="AX19" s="41"/>
      <c r="AY19" s="41"/>
      <c r="AZ19" s="37"/>
    </row>
    <row r="20" s="39" customFormat="1" customHeight="1" spans="1:51">
      <c r="A20" s="63" t="s">
        <v>26</v>
      </c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90">
        <f>SUM(AC19:AF19)</f>
        <v>124.6</v>
      </c>
      <c r="AD20" s="91"/>
      <c r="AE20" s="91"/>
      <c r="AF20" s="91"/>
      <c r="AG20" s="92" t="s">
        <v>24</v>
      </c>
      <c r="AH20" s="93"/>
      <c r="AI20" s="94">
        <f>SUM(AI19:AL19)</f>
        <v>186900</v>
      </c>
      <c r="AJ20" s="95"/>
      <c r="AK20" s="95"/>
      <c r="AL20" s="95"/>
      <c r="AM20" s="92" t="s">
        <v>25</v>
      </c>
      <c r="AN20" s="93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41"/>
    </row>
    <row r="21" s="37" customFormat="1" customHeight="1" spans="2:2">
      <c r="B21" s="37" t="s">
        <v>27</v>
      </c>
    </row>
    <row r="22" s="37" customFormat="1" ht="14" spans="2:46">
      <c r="B22" s="37" t="s">
        <v>28</v>
      </c>
      <c r="AS22" s="42"/>
      <c r="AT22" s="42"/>
    </row>
    <row r="23" s="37" customFormat="1" ht="12.8" spans="1:46">
      <c r="A23" s="51" t="s">
        <v>29</v>
      </c>
      <c r="B23" s="42"/>
      <c r="AS23" s="42"/>
      <c r="AT23" s="42"/>
    </row>
    <row r="24" s="37" customFormat="1" ht="14" spans="1:1">
      <c r="A24" s="37" t="s">
        <v>30</v>
      </c>
    </row>
    <row r="25" s="37" customFormat="1" ht="14" spans="1:1">
      <c r="A25" s="37" t="s">
        <v>31</v>
      </c>
    </row>
    <row r="26" s="37" customFormat="1" ht="12.8" spans="2:2">
      <c r="B26" s="37" t="s">
        <v>32</v>
      </c>
    </row>
    <row r="27" s="37" customFormat="1" ht="14" spans="1:1">
      <c r="A27" s="37" t="s">
        <v>33</v>
      </c>
    </row>
    <row r="28" s="37" customFormat="1" ht="12.8" spans="1:2">
      <c r="A28" s="64"/>
      <c r="B28" s="64"/>
    </row>
    <row r="29" s="37" customFormat="1" customHeight="1" spans="1:43">
      <c r="A29" s="56" t="s">
        <v>34</v>
      </c>
      <c r="B29" s="48"/>
      <c r="C29" s="49"/>
      <c r="D29" s="50"/>
      <c r="E29" s="48"/>
      <c r="F29" s="47"/>
      <c r="G29" s="47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</row>
    <row r="30" s="37" customFormat="1" ht="12.8" spans="1:43">
      <c r="A30" s="65" t="s">
        <v>35</v>
      </c>
      <c r="B30" s="66"/>
      <c r="C30" s="66"/>
      <c r="D30" s="66"/>
      <c r="E30" s="66"/>
      <c r="F30" s="66"/>
      <c r="G30" s="66" t="s">
        <v>36</v>
      </c>
      <c r="H30" s="66"/>
      <c r="I30" s="66"/>
      <c r="J30" s="66"/>
      <c r="K30" s="66"/>
      <c r="L30" s="66"/>
      <c r="M30" s="66"/>
      <c r="N30" s="66"/>
      <c r="O30" s="66"/>
      <c r="P30" s="66" t="s">
        <v>37</v>
      </c>
      <c r="Q30" s="66"/>
      <c r="R30" s="66"/>
      <c r="S30" s="66"/>
      <c r="T30" s="66"/>
      <c r="U30" s="66"/>
      <c r="V30" s="66"/>
      <c r="W30" s="66"/>
      <c r="X30" s="66"/>
      <c r="Y30" s="66" t="s">
        <v>38</v>
      </c>
      <c r="Z30" s="66"/>
      <c r="AA30" s="66"/>
      <c r="AB30" s="66"/>
      <c r="AC30" s="66"/>
      <c r="AD30" s="66"/>
      <c r="AE30" s="66"/>
      <c r="AF30" s="66"/>
      <c r="AG30" s="66"/>
      <c r="AH30" s="66" t="s">
        <v>39</v>
      </c>
      <c r="AI30" s="66"/>
      <c r="AJ30" s="66"/>
      <c r="AK30" s="66"/>
      <c r="AL30" s="66"/>
      <c r="AM30" s="66"/>
      <c r="AN30" s="66"/>
      <c r="AO30" s="66"/>
      <c r="AP30" s="66"/>
      <c r="AQ30" s="66"/>
    </row>
    <row r="31" s="37" customFormat="1" ht="42" customHeight="1" spans="1:43">
      <c r="A31" s="66"/>
      <c r="B31" s="66"/>
      <c r="C31" s="66"/>
      <c r="D31" s="66"/>
      <c r="E31" s="66"/>
      <c r="F31" s="66"/>
      <c r="G31" s="76" t="s">
        <v>40</v>
      </c>
      <c r="H31" s="77"/>
      <c r="I31" s="77"/>
      <c r="J31" s="77"/>
      <c r="K31" s="77"/>
      <c r="L31" s="77"/>
      <c r="M31" s="77"/>
      <c r="N31" s="77"/>
      <c r="O31" s="77"/>
      <c r="P31" s="76" t="s">
        <v>41</v>
      </c>
      <c r="Q31" s="77"/>
      <c r="R31" s="77"/>
      <c r="S31" s="77"/>
      <c r="T31" s="77"/>
      <c r="U31" s="77"/>
      <c r="V31" s="77"/>
      <c r="W31" s="77"/>
      <c r="X31" s="77"/>
      <c r="Y31" s="86" t="s">
        <v>42</v>
      </c>
      <c r="Z31" s="77"/>
      <c r="AA31" s="77"/>
      <c r="AB31" s="77"/>
      <c r="AC31" s="77"/>
      <c r="AD31" s="77"/>
      <c r="AE31" s="77"/>
      <c r="AF31" s="77"/>
      <c r="AG31" s="77"/>
      <c r="AH31" s="76" t="s">
        <v>43</v>
      </c>
      <c r="AI31" s="77"/>
      <c r="AJ31" s="77"/>
      <c r="AK31" s="77"/>
      <c r="AL31" s="77"/>
      <c r="AM31" s="77"/>
      <c r="AN31" s="77"/>
      <c r="AO31" s="77"/>
      <c r="AP31" s="77"/>
      <c r="AQ31" s="77"/>
    </row>
    <row r="32" s="42" customFormat="1" ht="12.8" spans="1:52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S32" s="37"/>
      <c r="AT32" s="37"/>
      <c r="AU32" s="37"/>
      <c r="AV32" s="37"/>
      <c r="AW32" s="37"/>
      <c r="AX32" s="37"/>
      <c r="AY32" s="37"/>
      <c r="AZ32" s="37"/>
    </row>
  </sheetData>
  <mergeCells count="36">
    <mergeCell ref="A1:O1"/>
    <mergeCell ref="F3:Q3"/>
    <mergeCell ref="F5:K5"/>
    <mergeCell ref="Q10:W10"/>
    <mergeCell ref="A14:C14"/>
    <mergeCell ref="D14:N14"/>
    <mergeCell ref="O14:AQ14"/>
    <mergeCell ref="A15:C15"/>
    <mergeCell ref="D15:N15"/>
    <mergeCell ref="O15:AQ15"/>
    <mergeCell ref="Y17:AB17"/>
    <mergeCell ref="AC17:AH17"/>
    <mergeCell ref="A18:C18"/>
    <mergeCell ref="D18:AB18"/>
    <mergeCell ref="AC18:AH18"/>
    <mergeCell ref="AI18:AN18"/>
    <mergeCell ref="A19:C19"/>
    <mergeCell ref="D19:AB19"/>
    <mergeCell ref="AC19:AF19"/>
    <mergeCell ref="AG19:AH19"/>
    <mergeCell ref="AI19:AL19"/>
    <mergeCell ref="AM19:AN19"/>
    <mergeCell ref="A20:AB20"/>
    <mergeCell ref="AC20:AF20"/>
    <mergeCell ref="AG20:AH20"/>
    <mergeCell ref="AI20:AL20"/>
    <mergeCell ref="AM20:AN20"/>
    <mergeCell ref="G30:O30"/>
    <mergeCell ref="P30:X30"/>
    <mergeCell ref="Y30:AG30"/>
    <mergeCell ref="AH30:AQ30"/>
    <mergeCell ref="G31:O31"/>
    <mergeCell ref="P31:X31"/>
    <mergeCell ref="Y31:AG31"/>
    <mergeCell ref="AH31:AQ31"/>
    <mergeCell ref="A30:F31"/>
  </mergeCells>
  <pageMargins left="0.75" right="0.75" top="1" bottom="1" header="0.511805555555556" footer="0.511805555555556"/>
  <pageSetup paperSize="9" scale="78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N52"/>
  <sheetViews>
    <sheetView workbookViewId="0">
      <selection activeCell="B41" sqref="B41:B46"/>
    </sheetView>
  </sheetViews>
  <sheetFormatPr defaultColWidth="9.2" defaultRowHeight="19.2"/>
  <cols>
    <col min="1" max="1" width="7" style="2" customWidth="1"/>
    <col min="2" max="2" width="18.0583333333333" style="3" customWidth="1"/>
    <col min="3" max="3" width="18.475" style="4" customWidth="1"/>
    <col min="4" max="4" width="24.4416666666667" style="5" customWidth="1"/>
    <col min="5" max="5" width="9.30833333333333" style="5" customWidth="1"/>
    <col min="6" max="8" width="10.2" style="6" customWidth="1"/>
    <col min="9" max="9" width="10.4" style="7" customWidth="1"/>
    <col min="10" max="10" width="23.4" style="6" customWidth="1"/>
    <col min="11" max="248" width="10.4" style="6" customWidth="1"/>
    <col min="249" max="16384" width="9.2" style="8"/>
  </cols>
  <sheetData>
    <row r="1" spans="2:248">
      <c r="B1" s="9" t="s">
        <v>17</v>
      </c>
      <c r="C1" s="10"/>
      <c r="D1" s="11"/>
      <c r="E1" s="11"/>
      <c r="F1" s="21" t="s">
        <v>44</v>
      </c>
      <c r="G1" s="21"/>
      <c r="H1" s="21"/>
      <c r="I1" s="28"/>
      <c r="J1" s="29">
        <f>报价!BC7</f>
        <v>2.5</v>
      </c>
      <c r="K1" s="30" t="s">
        <v>45</v>
      </c>
      <c r="L1" s="31"/>
      <c r="M1" s="31"/>
      <c r="N1" s="31"/>
      <c r="O1" s="31"/>
      <c r="P1" s="31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</row>
    <row r="2" ht="30" customHeight="1" spans="1:248">
      <c r="A2" s="12" t="s">
        <v>46</v>
      </c>
      <c r="B2" s="13" t="s">
        <v>47</v>
      </c>
      <c r="C2" s="13" t="s">
        <v>48</v>
      </c>
      <c r="D2" s="13" t="s">
        <v>49</v>
      </c>
      <c r="E2" s="13" t="s">
        <v>50</v>
      </c>
      <c r="F2" s="22" t="s">
        <v>51</v>
      </c>
      <c r="G2" s="22" t="s">
        <v>52</v>
      </c>
      <c r="H2" s="22" t="s">
        <v>53</v>
      </c>
      <c r="I2" s="32" t="s">
        <v>54</v>
      </c>
      <c r="J2" s="22" t="s">
        <v>55</v>
      </c>
      <c r="K2" s="31"/>
      <c r="L2" s="31"/>
      <c r="M2" s="31"/>
      <c r="N2" s="31"/>
      <c r="O2" s="31"/>
      <c r="P2" s="31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</row>
    <row r="3" customFormat="1" ht="30" customHeight="1" spans="1:16">
      <c r="A3" s="2">
        <v>1</v>
      </c>
      <c r="B3" s="14" t="s">
        <v>56</v>
      </c>
      <c r="C3" s="15" t="s">
        <v>57</v>
      </c>
      <c r="D3" s="15" t="s">
        <v>58</v>
      </c>
      <c r="E3" s="23">
        <f>ROUND($I3*$J$1,1)</f>
        <v>1.3</v>
      </c>
      <c r="F3" s="24">
        <v>0.5</v>
      </c>
      <c r="G3" s="24">
        <v>0.5</v>
      </c>
      <c r="H3" s="24">
        <v>0.5</v>
      </c>
      <c r="I3" s="33">
        <f>SUM(F3,G3*4,H3)/6</f>
        <v>0.5</v>
      </c>
      <c r="J3" s="34"/>
      <c r="K3" s="31"/>
      <c r="L3" s="35"/>
      <c r="M3" s="35"/>
      <c r="N3" s="35"/>
      <c r="O3" s="35"/>
      <c r="P3" s="35"/>
    </row>
    <row r="4" customFormat="1" ht="30" customHeight="1" spans="1:16">
      <c r="A4" s="2">
        <v>2</v>
      </c>
      <c r="B4" s="16"/>
      <c r="C4" s="15" t="s">
        <v>59</v>
      </c>
      <c r="D4" s="15" t="s">
        <v>60</v>
      </c>
      <c r="E4" s="23">
        <f>ROUND($I4*$J$1,1)</f>
        <v>1.3</v>
      </c>
      <c r="F4" s="24">
        <v>0.5</v>
      </c>
      <c r="G4" s="24">
        <v>0.5</v>
      </c>
      <c r="H4" s="24">
        <v>0.5</v>
      </c>
      <c r="I4" s="33">
        <f>SUM(F4,G4*4,H4)/6</f>
        <v>0.5</v>
      </c>
      <c r="J4" s="34"/>
      <c r="K4" s="31"/>
      <c r="L4" s="35"/>
      <c r="M4" s="35"/>
      <c r="N4" s="35"/>
      <c r="O4" s="35"/>
      <c r="P4" s="35"/>
    </row>
    <row r="5" customFormat="1" ht="30" customHeight="1" spans="1:16">
      <c r="A5" s="2">
        <v>3</v>
      </c>
      <c r="B5" s="16"/>
      <c r="C5" s="15" t="s">
        <v>61</v>
      </c>
      <c r="D5" s="15" t="s">
        <v>62</v>
      </c>
      <c r="E5" s="23">
        <f>ROUND($I5*$J$1,1)</f>
        <v>1.5</v>
      </c>
      <c r="F5" s="24">
        <v>0.5</v>
      </c>
      <c r="G5" s="24">
        <v>0.5</v>
      </c>
      <c r="H5" s="24">
        <v>1</v>
      </c>
      <c r="I5" s="33">
        <f t="shared" ref="I5:I10" si="0">SUM(F5,G5*4,H5)/6</f>
        <v>0.583333333333333</v>
      </c>
      <c r="J5" s="34"/>
      <c r="K5" s="31"/>
      <c r="L5" s="35"/>
      <c r="M5" s="35"/>
      <c r="N5" s="35"/>
      <c r="O5" s="35"/>
      <c r="P5" s="35"/>
    </row>
    <row r="6" customFormat="1" ht="30" customHeight="1" spans="1:16">
      <c r="A6" s="2">
        <v>4</v>
      </c>
      <c r="B6" s="16"/>
      <c r="C6" s="15" t="s">
        <v>63</v>
      </c>
      <c r="D6" s="15" t="s">
        <v>64</v>
      </c>
      <c r="E6" s="23">
        <f>ROUND($I6*$J$1,1)</f>
        <v>1.5</v>
      </c>
      <c r="F6" s="24">
        <v>0.5</v>
      </c>
      <c r="G6" s="24">
        <v>0.5</v>
      </c>
      <c r="H6" s="24">
        <v>1</v>
      </c>
      <c r="I6" s="33">
        <f t="shared" si="0"/>
        <v>0.583333333333333</v>
      </c>
      <c r="J6" s="34"/>
      <c r="K6" s="31"/>
      <c r="L6" s="35"/>
      <c r="M6" s="35"/>
      <c r="N6" s="35"/>
      <c r="O6" s="35"/>
      <c r="P6" s="35"/>
    </row>
    <row r="7" customFormat="1" ht="30" customHeight="1" spans="1:16">
      <c r="A7" s="2">
        <v>5</v>
      </c>
      <c r="B7" s="16"/>
      <c r="C7" s="15" t="s">
        <v>65</v>
      </c>
      <c r="D7" s="15" t="s">
        <v>66</v>
      </c>
      <c r="E7" s="23">
        <f>ROUND($I7*$J$1,1)</f>
        <v>1.5</v>
      </c>
      <c r="F7" s="24">
        <v>0.5</v>
      </c>
      <c r="G7" s="24">
        <v>0.5</v>
      </c>
      <c r="H7" s="24">
        <v>1</v>
      </c>
      <c r="I7" s="33">
        <f t="shared" si="0"/>
        <v>0.583333333333333</v>
      </c>
      <c r="J7" s="34"/>
      <c r="K7" s="31"/>
      <c r="L7" s="35"/>
      <c r="M7" s="35"/>
      <c r="N7" s="35"/>
      <c r="O7" s="35"/>
      <c r="P7" s="35"/>
    </row>
    <row r="8" customFormat="1" ht="30" customHeight="1" spans="1:16">
      <c r="A8" s="2">
        <v>6</v>
      </c>
      <c r="B8" s="16"/>
      <c r="C8" s="15" t="s">
        <v>67</v>
      </c>
      <c r="D8" s="15" t="s">
        <v>68</v>
      </c>
      <c r="E8" s="23">
        <f>ROUND($I8*$J$1,1)</f>
        <v>2.3</v>
      </c>
      <c r="F8" s="24">
        <v>0.5</v>
      </c>
      <c r="G8" s="24">
        <v>1</v>
      </c>
      <c r="H8" s="24">
        <v>1</v>
      </c>
      <c r="I8" s="33">
        <f t="shared" si="0"/>
        <v>0.916666666666667</v>
      </c>
      <c r="J8" s="34"/>
      <c r="K8" s="31"/>
      <c r="L8" s="35"/>
      <c r="M8" s="35"/>
      <c r="N8" s="35"/>
      <c r="O8" s="35"/>
      <c r="P8" s="35"/>
    </row>
    <row r="9" customFormat="1" ht="40" customHeight="1" spans="1:16">
      <c r="A9" s="2">
        <v>7</v>
      </c>
      <c r="B9" s="16"/>
      <c r="C9" s="15" t="s">
        <v>69</v>
      </c>
      <c r="D9" s="15" t="s">
        <v>70</v>
      </c>
      <c r="E9" s="23">
        <f>ROUND($I9*$J$1,1)</f>
        <v>1.3</v>
      </c>
      <c r="F9" s="24">
        <v>0.5</v>
      </c>
      <c r="G9" s="24">
        <v>0.5</v>
      </c>
      <c r="H9" s="24">
        <v>0.5</v>
      </c>
      <c r="I9" s="33">
        <f t="shared" si="0"/>
        <v>0.5</v>
      </c>
      <c r="J9" s="34"/>
      <c r="K9" s="31"/>
      <c r="L9" s="35"/>
      <c r="M9" s="35"/>
      <c r="N9" s="35"/>
      <c r="O9" s="35"/>
      <c r="P9" s="35"/>
    </row>
    <row r="10" customFormat="1" ht="40" customHeight="1" spans="1:16">
      <c r="A10" s="2">
        <v>8</v>
      </c>
      <c r="B10" s="16"/>
      <c r="C10" s="15" t="s">
        <v>71</v>
      </c>
      <c r="D10" s="15" t="s">
        <v>72</v>
      </c>
      <c r="E10" s="23">
        <f>ROUND($I10*$J$1,1)</f>
        <v>1.3</v>
      </c>
      <c r="F10" s="24">
        <v>0.5</v>
      </c>
      <c r="G10" s="24">
        <v>0.5</v>
      </c>
      <c r="H10" s="24">
        <v>0.5</v>
      </c>
      <c r="I10" s="33">
        <f t="shared" si="0"/>
        <v>0.5</v>
      </c>
      <c r="J10" s="34"/>
      <c r="K10" s="31"/>
      <c r="L10" s="35"/>
      <c r="M10" s="35"/>
      <c r="N10" s="35"/>
      <c r="O10" s="35"/>
      <c r="P10" s="35"/>
    </row>
    <row r="11" customFormat="1" ht="30" customHeight="1" spans="1:16">
      <c r="A11" s="2">
        <v>9</v>
      </c>
      <c r="B11" s="16"/>
      <c r="C11" s="15" t="s">
        <v>73</v>
      </c>
      <c r="D11" s="15" t="s">
        <v>74</v>
      </c>
      <c r="E11" s="23">
        <f>ROUND($I11*$J$1,1)</f>
        <v>2.7</v>
      </c>
      <c r="F11" s="24">
        <v>1</v>
      </c>
      <c r="G11" s="24">
        <v>1</v>
      </c>
      <c r="H11" s="24">
        <v>1.5</v>
      </c>
      <c r="I11" s="33">
        <f t="shared" ref="I11:I20" si="1">SUM(F11,G11*4,H11)/6</f>
        <v>1.08333333333333</v>
      </c>
      <c r="J11" s="34"/>
      <c r="K11" s="31"/>
      <c r="L11" s="35"/>
      <c r="M11" s="35"/>
      <c r="N11" s="35"/>
      <c r="O11" s="35"/>
      <c r="P11" s="35"/>
    </row>
    <row r="12" customFormat="1" ht="30" customHeight="1" spans="1:16">
      <c r="A12" s="2">
        <v>10</v>
      </c>
      <c r="B12" s="14" t="s">
        <v>75</v>
      </c>
      <c r="C12" s="15" t="s">
        <v>76</v>
      </c>
      <c r="D12" s="15" t="s">
        <v>77</v>
      </c>
      <c r="E12" s="23">
        <f>ROUND($I12*$J$1,1)</f>
        <v>2.7</v>
      </c>
      <c r="F12" s="24">
        <v>1</v>
      </c>
      <c r="G12" s="24">
        <v>1</v>
      </c>
      <c r="H12" s="24">
        <v>1.5</v>
      </c>
      <c r="I12" s="33">
        <f t="shared" si="1"/>
        <v>1.08333333333333</v>
      </c>
      <c r="J12" s="34"/>
      <c r="K12" s="31"/>
      <c r="L12" s="35"/>
      <c r="M12" s="35"/>
      <c r="N12" s="35"/>
      <c r="O12" s="35"/>
      <c r="P12" s="35"/>
    </row>
    <row r="13" s="1" customFormat="1" ht="48" customHeight="1" spans="1:11">
      <c r="A13" s="2">
        <v>11</v>
      </c>
      <c r="B13" s="14" t="s">
        <v>78</v>
      </c>
      <c r="C13" s="17" t="s">
        <v>79</v>
      </c>
      <c r="D13" s="18" t="s">
        <v>80</v>
      </c>
      <c r="E13" s="23">
        <f>ROUND($I13*$J$1,1)</f>
        <v>1.5</v>
      </c>
      <c r="F13" s="25">
        <v>0.5</v>
      </c>
      <c r="G13" s="25">
        <v>0.5</v>
      </c>
      <c r="H13" s="25">
        <v>1</v>
      </c>
      <c r="I13" s="33">
        <f t="shared" si="1"/>
        <v>0.583333333333333</v>
      </c>
      <c r="J13" s="34"/>
      <c r="K13" s="36"/>
    </row>
    <row r="14" s="1" customFormat="1" ht="37" customHeight="1" spans="1:11">
      <c r="A14" s="2">
        <v>12</v>
      </c>
      <c r="B14" s="16"/>
      <c r="C14" s="17" t="s">
        <v>81</v>
      </c>
      <c r="D14" s="18" t="s">
        <v>82</v>
      </c>
      <c r="E14" s="23">
        <f>ROUND($I14*$J$1,1)</f>
        <v>2.7</v>
      </c>
      <c r="F14" s="25">
        <v>1</v>
      </c>
      <c r="G14" s="25">
        <v>1</v>
      </c>
      <c r="H14" s="25">
        <v>1.5</v>
      </c>
      <c r="I14" s="33">
        <f t="shared" si="1"/>
        <v>1.08333333333333</v>
      </c>
      <c r="J14" s="34"/>
      <c r="K14" s="36"/>
    </row>
    <row r="15" s="1" customFormat="1" ht="35" customHeight="1" spans="1:11">
      <c r="A15" s="2">
        <v>13</v>
      </c>
      <c r="B15" s="16"/>
      <c r="C15" s="17" t="s">
        <v>83</v>
      </c>
      <c r="D15" s="18" t="s">
        <v>84</v>
      </c>
      <c r="E15" s="23">
        <f>ROUND($I15*$J$1,1)</f>
        <v>1.3</v>
      </c>
      <c r="F15" s="25">
        <v>0.5</v>
      </c>
      <c r="G15" s="25">
        <v>0.5</v>
      </c>
      <c r="H15" s="25">
        <v>0.5</v>
      </c>
      <c r="I15" s="33">
        <f t="shared" si="1"/>
        <v>0.5</v>
      </c>
      <c r="J15" s="34"/>
      <c r="K15" s="36"/>
    </row>
    <row r="16" s="1" customFormat="1" ht="34" customHeight="1" spans="1:11">
      <c r="A16" s="2">
        <v>14</v>
      </c>
      <c r="B16" s="16"/>
      <c r="C16" s="17" t="s">
        <v>85</v>
      </c>
      <c r="D16" s="18" t="s">
        <v>86</v>
      </c>
      <c r="E16" s="23">
        <f>ROUND($I16*$J$1,1)</f>
        <v>2.3</v>
      </c>
      <c r="F16" s="25">
        <v>0.5</v>
      </c>
      <c r="G16" s="25">
        <v>1</v>
      </c>
      <c r="H16" s="25">
        <v>1</v>
      </c>
      <c r="I16" s="33">
        <f t="shared" si="1"/>
        <v>0.916666666666667</v>
      </c>
      <c r="J16" s="34"/>
      <c r="K16" s="36"/>
    </row>
    <row r="17" s="1" customFormat="1" ht="35" customHeight="1" spans="1:11">
      <c r="A17" s="2">
        <v>15</v>
      </c>
      <c r="B17" s="16"/>
      <c r="C17" s="17" t="s">
        <v>87</v>
      </c>
      <c r="D17" s="18" t="s">
        <v>88</v>
      </c>
      <c r="E17" s="23">
        <f>ROUND($I17*$J$1,1)</f>
        <v>2.7</v>
      </c>
      <c r="F17" s="25">
        <v>1</v>
      </c>
      <c r="G17" s="25">
        <v>1</v>
      </c>
      <c r="H17" s="25">
        <v>1.5</v>
      </c>
      <c r="I17" s="33">
        <f t="shared" si="1"/>
        <v>1.08333333333333</v>
      </c>
      <c r="J17" s="34"/>
      <c r="K17" s="36"/>
    </row>
    <row r="18" s="1" customFormat="1" spans="1:11">
      <c r="A18" s="2">
        <v>16</v>
      </c>
      <c r="B18" s="16"/>
      <c r="C18" s="17" t="s">
        <v>89</v>
      </c>
      <c r="D18" s="18" t="s">
        <v>90</v>
      </c>
      <c r="E18" s="23">
        <f>ROUND($I18*$J$1,1)</f>
        <v>3.8</v>
      </c>
      <c r="F18" s="25">
        <v>1</v>
      </c>
      <c r="G18" s="25">
        <v>1.5</v>
      </c>
      <c r="H18" s="25">
        <v>2</v>
      </c>
      <c r="I18" s="33">
        <f t="shared" si="1"/>
        <v>1.5</v>
      </c>
      <c r="J18" s="34"/>
      <c r="K18" s="36"/>
    </row>
    <row r="19" s="1" customFormat="1" ht="28" spans="1:11">
      <c r="A19" s="2">
        <v>17</v>
      </c>
      <c r="B19" s="14" t="s">
        <v>91</v>
      </c>
      <c r="C19" s="17" t="s">
        <v>92</v>
      </c>
      <c r="D19" s="18" t="s">
        <v>93</v>
      </c>
      <c r="E19" s="23">
        <f>ROUND($I19*$J$1,1)</f>
        <v>1.3</v>
      </c>
      <c r="F19" s="25">
        <v>0.5</v>
      </c>
      <c r="G19" s="25">
        <v>0.5</v>
      </c>
      <c r="H19" s="25">
        <v>0.5</v>
      </c>
      <c r="I19" s="33">
        <f t="shared" si="1"/>
        <v>0.5</v>
      </c>
      <c r="J19" s="34"/>
      <c r="K19" s="36"/>
    </row>
    <row r="20" s="1" customFormat="1" ht="28" spans="1:11">
      <c r="A20" s="2">
        <v>18</v>
      </c>
      <c r="B20" s="16"/>
      <c r="C20" s="17" t="s">
        <v>94</v>
      </c>
      <c r="D20" s="18" t="s">
        <v>95</v>
      </c>
      <c r="E20" s="23">
        <f>ROUND($I20*$J$1,1)</f>
        <v>2.5</v>
      </c>
      <c r="F20" s="25">
        <v>1</v>
      </c>
      <c r="G20" s="25">
        <v>1</v>
      </c>
      <c r="H20" s="25">
        <v>1</v>
      </c>
      <c r="I20" s="33">
        <f t="shared" si="1"/>
        <v>1</v>
      </c>
      <c r="J20" s="34"/>
      <c r="K20" s="36"/>
    </row>
    <row r="21" s="1" customFormat="1" spans="1:11">
      <c r="A21" s="2">
        <v>19</v>
      </c>
      <c r="B21" s="14" t="s">
        <v>96</v>
      </c>
      <c r="C21" s="17" t="s">
        <v>97</v>
      </c>
      <c r="D21" s="18" t="s">
        <v>98</v>
      </c>
      <c r="E21" s="23">
        <f>ROUND($I21*$J$1,1)</f>
        <v>1.3</v>
      </c>
      <c r="F21" s="25">
        <v>0.5</v>
      </c>
      <c r="G21" s="25">
        <v>0.5</v>
      </c>
      <c r="H21" s="25">
        <v>0.5</v>
      </c>
      <c r="I21" s="33">
        <f t="shared" ref="I21:I25" si="2">SUM(F21,G21*4,H21)/6</f>
        <v>0.5</v>
      </c>
      <c r="J21" s="34"/>
      <c r="K21" s="36"/>
    </row>
    <row r="22" s="1" customFormat="1" ht="28" spans="1:11">
      <c r="A22" s="2">
        <v>20</v>
      </c>
      <c r="B22" s="16"/>
      <c r="C22" s="17" t="s">
        <v>99</v>
      </c>
      <c r="D22" s="18" t="s">
        <v>100</v>
      </c>
      <c r="E22" s="23">
        <f>ROUND($I22*$J$1,1)</f>
        <v>1.5</v>
      </c>
      <c r="F22" s="25">
        <v>0.5</v>
      </c>
      <c r="G22" s="25">
        <v>0.5</v>
      </c>
      <c r="H22" s="25">
        <v>1</v>
      </c>
      <c r="I22" s="33">
        <f t="shared" si="2"/>
        <v>0.583333333333333</v>
      </c>
      <c r="J22" s="34"/>
      <c r="K22" s="36"/>
    </row>
    <row r="23" s="1" customFormat="1" ht="28" spans="1:11">
      <c r="A23" s="2">
        <v>21</v>
      </c>
      <c r="B23" s="16"/>
      <c r="C23" s="17" t="s">
        <v>101</v>
      </c>
      <c r="D23" s="18" t="s">
        <v>102</v>
      </c>
      <c r="E23" s="23">
        <f>ROUND($I23*$J$1,1)</f>
        <v>1.5</v>
      </c>
      <c r="F23" s="25">
        <v>0.5</v>
      </c>
      <c r="G23" s="25">
        <v>0.5</v>
      </c>
      <c r="H23" s="25">
        <v>1</v>
      </c>
      <c r="I23" s="33">
        <f t="shared" si="2"/>
        <v>0.583333333333333</v>
      </c>
      <c r="J23" s="34"/>
      <c r="K23" s="36"/>
    </row>
    <row r="24" s="1" customFormat="1" spans="1:11">
      <c r="A24" s="2">
        <v>22</v>
      </c>
      <c r="B24" s="16"/>
      <c r="C24" s="17" t="s">
        <v>103</v>
      </c>
      <c r="D24" s="18" t="s">
        <v>104</v>
      </c>
      <c r="E24" s="23">
        <f>ROUND($I24*$J$1,1)</f>
        <v>1.5</v>
      </c>
      <c r="F24" s="25">
        <v>0.5</v>
      </c>
      <c r="G24" s="25">
        <v>0.5</v>
      </c>
      <c r="H24" s="25">
        <v>1</v>
      </c>
      <c r="I24" s="33">
        <f t="shared" si="2"/>
        <v>0.583333333333333</v>
      </c>
      <c r="J24" s="34"/>
      <c r="K24" s="36"/>
    </row>
    <row r="25" s="1" customFormat="1" ht="37" customHeight="1" spans="1:11">
      <c r="A25" s="2">
        <v>23</v>
      </c>
      <c r="B25" s="16"/>
      <c r="C25" s="17" t="s">
        <v>105</v>
      </c>
      <c r="D25" s="18" t="s">
        <v>106</v>
      </c>
      <c r="E25" s="23">
        <f>ROUND($I25*$J$1,1)</f>
        <v>6.3</v>
      </c>
      <c r="F25" s="25">
        <v>2</v>
      </c>
      <c r="G25" s="25">
        <v>2.5</v>
      </c>
      <c r="H25" s="25">
        <v>3</v>
      </c>
      <c r="I25" s="33">
        <f t="shared" si="2"/>
        <v>2.5</v>
      </c>
      <c r="J25" s="34"/>
      <c r="K25" s="36"/>
    </row>
    <row r="26" s="1" customFormat="1" spans="1:11">
      <c r="A26" s="2">
        <v>24</v>
      </c>
      <c r="B26" s="19"/>
      <c r="C26" s="17" t="s">
        <v>107</v>
      </c>
      <c r="D26" s="18" t="s">
        <v>108</v>
      </c>
      <c r="E26" s="23">
        <f>ROUND($I26*$J$1,1)</f>
        <v>1.3</v>
      </c>
      <c r="F26" s="25">
        <v>0.5</v>
      </c>
      <c r="G26" s="25">
        <v>0.5</v>
      </c>
      <c r="H26" s="25">
        <v>0.5</v>
      </c>
      <c r="I26" s="33">
        <f t="shared" ref="I26:I50" si="3">SUM(F26,G26*4,H26)/6</f>
        <v>0.5</v>
      </c>
      <c r="J26" s="34"/>
      <c r="K26" s="36"/>
    </row>
    <row r="27" s="1" customFormat="1" ht="28" spans="1:11">
      <c r="A27" s="2">
        <v>25</v>
      </c>
      <c r="B27" s="16" t="s">
        <v>109</v>
      </c>
      <c r="C27" s="17" t="s">
        <v>110</v>
      </c>
      <c r="D27" s="18" t="s">
        <v>111</v>
      </c>
      <c r="E27" s="23">
        <f>ROUND($I27*$J$1,1)</f>
        <v>2.3</v>
      </c>
      <c r="F27" s="25">
        <v>0.5</v>
      </c>
      <c r="G27" s="25">
        <v>1</v>
      </c>
      <c r="H27" s="25">
        <v>1</v>
      </c>
      <c r="I27" s="33">
        <f t="shared" si="3"/>
        <v>0.916666666666667</v>
      </c>
      <c r="J27" s="34"/>
      <c r="K27" s="36"/>
    </row>
    <row r="28" s="1" customFormat="1" ht="42" spans="1:11">
      <c r="A28" s="2">
        <v>26</v>
      </c>
      <c r="B28" s="16"/>
      <c r="C28" s="17" t="s">
        <v>112</v>
      </c>
      <c r="D28" s="18" t="s">
        <v>113</v>
      </c>
      <c r="E28" s="23">
        <f>ROUND($I28*$J$1,1)</f>
        <v>1.5</v>
      </c>
      <c r="F28" s="25">
        <v>0.5</v>
      </c>
      <c r="G28" s="25">
        <v>0.5</v>
      </c>
      <c r="H28" s="25">
        <v>1</v>
      </c>
      <c r="I28" s="33">
        <f t="shared" si="3"/>
        <v>0.583333333333333</v>
      </c>
      <c r="J28" s="34"/>
      <c r="K28" s="36"/>
    </row>
    <row r="29" s="1" customFormat="1" ht="28" spans="1:11">
      <c r="A29" s="2">
        <v>27</v>
      </c>
      <c r="B29" s="16"/>
      <c r="C29" s="17" t="s">
        <v>114</v>
      </c>
      <c r="D29" s="18" t="s">
        <v>115</v>
      </c>
      <c r="E29" s="23">
        <f>ROUND($I29*$J$1,1)</f>
        <v>1.5</v>
      </c>
      <c r="F29" s="25">
        <v>0.5</v>
      </c>
      <c r="G29" s="25">
        <v>0.5</v>
      </c>
      <c r="H29" s="25">
        <v>1</v>
      </c>
      <c r="I29" s="33">
        <f t="shared" si="3"/>
        <v>0.583333333333333</v>
      </c>
      <c r="J29" s="34"/>
      <c r="K29" s="36"/>
    </row>
    <row r="30" s="1" customFormat="1" ht="28" spans="1:11">
      <c r="A30" s="2">
        <v>28</v>
      </c>
      <c r="B30" s="16"/>
      <c r="C30" s="17" t="s">
        <v>116</v>
      </c>
      <c r="D30" s="18" t="s">
        <v>117</v>
      </c>
      <c r="E30" s="23">
        <f>ROUND($I30*$J$1,1)</f>
        <v>1.5</v>
      </c>
      <c r="F30" s="25">
        <v>0.5</v>
      </c>
      <c r="G30" s="25">
        <v>0.5</v>
      </c>
      <c r="H30" s="25">
        <v>1</v>
      </c>
      <c r="I30" s="33">
        <f t="shared" si="3"/>
        <v>0.583333333333333</v>
      </c>
      <c r="J30" s="34"/>
      <c r="K30" s="36"/>
    </row>
    <row r="31" s="1" customFormat="1" spans="1:11">
      <c r="A31" s="2">
        <v>29</v>
      </c>
      <c r="B31" s="16"/>
      <c r="C31" s="17" t="s">
        <v>118</v>
      </c>
      <c r="D31" s="18" t="s">
        <v>119</v>
      </c>
      <c r="E31" s="23">
        <f>ROUND($I31*$J$1,1)</f>
        <v>1.5</v>
      </c>
      <c r="F31" s="25">
        <v>0.5</v>
      </c>
      <c r="G31" s="25">
        <v>0.5</v>
      </c>
      <c r="H31" s="25">
        <v>1</v>
      </c>
      <c r="I31" s="33">
        <f t="shared" si="3"/>
        <v>0.583333333333333</v>
      </c>
      <c r="J31" s="34"/>
      <c r="K31" s="36"/>
    </row>
    <row r="32" s="1" customFormat="1" ht="28" spans="1:11">
      <c r="A32" s="2">
        <v>30</v>
      </c>
      <c r="B32" s="16"/>
      <c r="C32" s="17" t="s">
        <v>120</v>
      </c>
      <c r="D32" s="18" t="s">
        <v>121</v>
      </c>
      <c r="E32" s="23">
        <f>ROUND($I32*$J$1,1)</f>
        <v>4</v>
      </c>
      <c r="F32" s="25">
        <v>1.5</v>
      </c>
      <c r="G32" s="25">
        <v>1.5</v>
      </c>
      <c r="H32" s="25">
        <v>2</v>
      </c>
      <c r="I32" s="33">
        <f t="shared" si="3"/>
        <v>1.58333333333333</v>
      </c>
      <c r="J32" s="34"/>
      <c r="K32" s="36"/>
    </row>
    <row r="33" s="1" customFormat="1" ht="45" customHeight="1" spans="1:11">
      <c r="A33" s="2">
        <v>31</v>
      </c>
      <c r="B33" s="16"/>
      <c r="C33" s="17" t="s">
        <v>122</v>
      </c>
      <c r="D33" s="18" t="s">
        <v>123</v>
      </c>
      <c r="E33" s="23">
        <f>ROUND($I33*$J$1,1)</f>
        <v>1.5</v>
      </c>
      <c r="F33" s="25">
        <v>0.5</v>
      </c>
      <c r="G33" s="25">
        <v>0.5</v>
      </c>
      <c r="H33" s="25">
        <v>1</v>
      </c>
      <c r="I33" s="33">
        <f t="shared" si="3"/>
        <v>0.583333333333333</v>
      </c>
      <c r="J33" s="34"/>
      <c r="K33" s="36"/>
    </row>
    <row r="34" s="1" customFormat="1" ht="28" spans="1:11">
      <c r="A34" s="2">
        <v>32</v>
      </c>
      <c r="B34" s="16"/>
      <c r="C34" s="17" t="s">
        <v>124</v>
      </c>
      <c r="D34" s="18" t="s">
        <v>125</v>
      </c>
      <c r="E34" s="23">
        <f>ROUND($I34*$J$1,1)</f>
        <v>2.3</v>
      </c>
      <c r="F34" s="25">
        <v>0.5</v>
      </c>
      <c r="G34" s="25">
        <v>1</v>
      </c>
      <c r="H34" s="25">
        <v>1</v>
      </c>
      <c r="I34" s="33">
        <f t="shared" si="3"/>
        <v>0.916666666666667</v>
      </c>
      <c r="J34" s="34"/>
      <c r="K34" s="36"/>
    </row>
    <row r="35" s="1" customFormat="1" ht="28" spans="1:11">
      <c r="A35" s="2">
        <v>33</v>
      </c>
      <c r="B35" s="16"/>
      <c r="C35" s="17" t="s">
        <v>126</v>
      </c>
      <c r="D35" s="18" t="s">
        <v>127</v>
      </c>
      <c r="E35" s="23">
        <f>ROUND($I35*$J$1,1)</f>
        <v>3.8</v>
      </c>
      <c r="F35" s="25">
        <v>1</v>
      </c>
      <c r="G35" s="25">
        <v>1.5</v>
      </c>
      <c r="H35" s="25">
        <v>2</v>
      </c>
      <c r="I35" s="33">
        <f t="shared" si="3"/>
        <v>1.5</v>
      </c>
      <c r="J35" s="34"/>
      <c r="K35" s="36"/>
    </row>
    <row r="36" s="1" customFormat="1" ht="28" spans="1:11">
      <c r="A36" s="2">
        <v>34</v>
      </c>
      <c r="B36" s="16"/>
      <c r="C36" s="17" t="s">
        <v>128</v>
      </c>
      <c r="D36" s="18" t="s">
        <v>129</v>
      </c>
      <c r="E36" s="23">
        <f>ROUND($I36*$J$1,1)</f>
        <v>3.5</v>
      </c>
      <c r="F36" s="25">
        <v>1</v>
      </c>
      <c r="G36" s="25">
        <v>1.5</v>
      </c>
      <c r="H36" s="25">
        <v>1.5</v>
      </c>
      <c r="I36" s="33">
        <f t="shared" si="3"/>
        <v>1.41666666666667</v>
      </c>
      <c r="J36" s="34"/>
      <c r="K36" s="36"/>
    </row>
    <row r="37" s="1" customFormat="1" spans="1:11">
      <c r="A37" s="2">
        <v>35</v>
      </c>
      <c r="B37" s="16"/>
      <c r="C37" s="17" t="s">
        <v>130</v>
      </c>
      <c r="D37" s="18" t="s">
        <v>131</v>
      </c>
      <c r="E37" s="23">
        <f>ROUND($I37*$J$1,1)</f>
        <v>1.3</v>
      </c>
      <c r="F37" s="25">
        <v>0.5</v>
      </c>
      <c r="G37" s="25">
        <v>0.5</v>
      </c>
      <c r="H37" s="25">
        <v>0.5</v>
      </c>
      <c r="I37" s="33">
        <f t="shared" si="3"/>
        <v>0.5</v>
      </c>
      <c r="J37" s="34"/>
      <c r="K37" s="36"/>
    </row>
    <row r="38" s="1" customFormat="1" spans="1:11">
      <c r="A38" s="2">
        <v>36</v>
      </c>
      <c r="B38" s="16"/>
      <c r="C38" s="17" t="s">
        <v>132</v>
      </c>
      <c r="D38" s="18" t="s">
        <v>133</v>
      </c>
      <c r="E38" s="23">
        <f>ROUND($I38*$J$1,1)</f>
        <v>1.5</v>
      </c>
      <c r="F38" s="25">
        <v>0.5</v>
      </c>
      <c r="G38" s="25">
        <v>0.5</v>
      </c>
      <c r="H38" s="25">
        <v>1</v>
      </c>
      <c r="I38" s="33">
        <f t="shared" si="3"/>
        <v>0.583333333333333</v>
      </c>
      <c r="J38" s="34"/>
      <c r="K38" s="36"/>
    </row>
    <row r="39" s="1" customFormat="1" ht="28" spans="1:11">
      <c r="A39" s="2">
        <v>37</v>
      </c>
      <c r="B39" s="19"/>
      <c r="C39" s="17" t="s">
        <v>134</v>
      </c>
      <c r="D39" s="18" t="s">
        <v>135</v>
      </c>
      <c r="E39" s="23">
        <f>ROUND($I39*$J$1,1)</f>
        <v>1.5</v>
      </c>
      <c r="F39" s="25">
        <v>0.5</v>
      </c>
      <c r="G39" s="25">
        <v>0.5</v>
      </c>
      <c r="H39" s="25">
        <v>1</v>
      </c>
      <c r="I39" s="33">
        <f t="shared" si="3"/>
        <v>0.583333333333333</v>
      </c>
      <c r="J39" s="34"/>
      <c r="K39" s="36"/>
    </row>
    <row r="40" s="1" customFormat="1" spans="1:11">
      <c r="A40" s="2">
        <v>38</v>
      </c>
      <c r="B40" s="19" t="s">
        <v>136</v>
      </c>
      <c r="C40" s="17" t="s">
        <v>137</v>
      </c>
      <c r="D40" s="18" t="s">
        <v>138</v>
      </c>
      <c r="E40" s="23">
        <f>ROUND($I40*$J$1,1)</f>
        <v>5.2</v>
      </c>
      <c r="F40" s="25">
        <v>2</v>
      </c>
      <c r="G40" s="25">
        <v>2</v>
      </c>
      <c r="H40" s="25">
        <v>2.5</v>
      </c>
      <c r="I40" s="33">
        <f t="shared" si="3"/>
        <v>2.08333333333333</v>
      </c>
      <c r="J40" s="34"/>
      <c r="K40" s="36"/>
    </row>
    <row r="41" s="1" customFormat="1" spans="1:11">
      <c r="A41" s="2">
        <v>39</v>
      </c>
      <c r="B41" s="16" t="s">
        <v>139</v>
      </c>
      <c r="C41" s="17" t="s">
        <v>140</v>
      </c>
      <c r="D41" s="18" t="s">
        <v>141</v>
      </c>
      <c r="E41" s="23">
        <f>ROUND($I41*$J$1,1)</f>
        <v>4.8</v>
      </c>
      <c r="F41" s="25">
        <v>1.5</v>
      </c>
      <c r="G41" s="25">
        <v>2</v>
      </c>
      <c r="H41" s="25">
        <v>2</v>
      </c>
      <c r="I41" s="33">
        <f t="shared" si="3"/>
        <v>1.91666666666667</v>
      </c>
      <c r="J41" s="34"/>
      <c r="K41" s="36"/>
    </row>
    <row r="42" s="1" customFormat="1" spans="1:11">
      <c r="A42" s="2">
        <v>40</v>
      </c>
      <c r="B42" s="16"/>
      <c r="C42" s="17" t="s">
        <v>142</v>
      </c>
      <c r="D42" s="18" t="s">
        <v>143</v>
      </c>
      <c r="E42" s="23">
        <f>ROUND($I42*$J$1,1)</f>
        <v>3.8</v>
      </c>
      <c r="F42" s="25">
        <v>1</v>
      </c>
      <c r="G42" s="25">
        <v>1.5</v>
      </c>
      <c r="H42" s="25">
        <v>2</v>
      </c>
      <c r="I42" s="33">
        <f t="shared" si="3"/>
        <v>1.5</v>
      </c>
      <c r="J42" s="34"/>
      <c r="K42" s="36"/>
    </row>
    <row r="43" s="1" customFormat="1" spans="1:11">
      <c r="A43" s="2">
        <v>41</v>
      </c>
      <c r="B43" s="16"/>
      <c r="C43" s="17" t="s">
        <v>144</v>
      </c>
      <c r="D43" s="18" t="s">
        <v>145</v>
      </c>
      <c r="E43" s="23">
        <f>ROUND($I43*$J$1,1)</f>
        <v>4.8</v>
      </c>
      <c r="F43" s="25">
        <v>1.5</v>
      </c>
      <c r="G43" s="25">
        <v>2</v>
      </c>
      <c r="H43" s="25">
        <v>2</v>
      </c>
      <c r="I43" s="33">
        <f t="shared" si="3"/>
        <v>1.91666666666667</v>
      </c>
      <c r="J43" s="34"/>
      <c r="K43" s="36"/>
    </row>
    <row r="44" s="1" customFormat="1" spans="1:11">
      <c r="A44" s="2">
        <v>42</v>
      </c>
      <c r="B44" s="16"/>
      <c r="C44" s="17" t="s">
        <v>146</v>
      </c>
      <c r="D44" s="18" t="s">
        <v>147</v>
      </c>
      <c r="E44" s="23">
        <f>ROUND($I44*$J$1,1)</f>
        <v>3.8</v>
      </c>
      <c r="F44" s="25">
        <v>1</v>
      </c>
      <c r="G44" s="25">
        <v>1.5</v>
      </c>
      <c r="H44" s="25">
        <v>2</v>
      </c>
      <c r="I44" s="33">
        <f t="shared" si="3"/>
        <v>1.5</v>
      </c>
      <c r="J44" s="34"/>
      <c r="K44" s="36"/>
    </row>
    <row r="45" s="1" customFormat="1" spans="1:11">
      <c r="A45" s="2">
        <v>43</v>
      </c>
      <c r="B45" s="16"/>
      <c r="C45" s="17" t="s">
        <v>148</v>
      </c>
      <c r="D45" s="18" t="s">
        <v>149</v>
      </c>
      <c r="E45" s="23">
        <f>ROUND($I45*$J$1,1)</f>
        <v>5.2</v>
      </c>
      <c r="F45" s="25">
        <v>2</v>
      </c>
      <c r="G45" s="25">
        <v>2</v>
      </c>
      <c r="H45" s="25">
        <v>2.5</v>
      </c>
      <c r="I45" s="33">
        <f t="shared" si="3"/>
        <v>2.08333333333333</v>
      </c>
      <c r="J45" s="34"/>
      <c r="K45" s="36"/>
    </row>
    <row r="46" s="1" customFormat="1" spans="1:11">
      <c r="A46" s="2">
        <v>44</v>
      </c>
      <c r="B46" s="19"/>
      <c r="C46" s="17" t="s">
        <v>150</v>
      </c>
      <c r="D46" s="18" t="s">
        <v>151</v>
      </c>
      <c r="E46" s="23">
        <f>ROUND($I46*$J$1,1)</f>
        <v>3.8</v>
      </c>
      <c r="F46" s="25">
        <v>1</v>
      </c>
      <c r="G46" s="25">
        <v>1.5</v>
      </c>
      <c r="H46" s="25">
        <v>2</v>
      </c>
      <c r="I46" s="33">
        <f t="shared" si="3"/>
        <v>1.5</v>
      </c>
      <c r="J46" s="34"/>
      <c r="K46" s="36"/>
    </row>
    <row r="47" s="1" customFormat="1" ht="28" spans="1:11">
      <c r="A47" s="2">
        <v>45</v>
      </c>
      <c r="B47" s="16" t="s">
        <v>152</v>
      </c>
      <c r="C47" s="17" t="s">
        <v>153</v>
      </c>
      <c r="D47" s="18" t="s">
        <v>154</v>
      </c>
      <c r="E47" s="23">
        <f>ROUND($I47*$J$1,1)</f>
        <v>1.5</v>
      </c>
      <c r="F47" s="25">
        <v>0.5</v>
      </c>
      <c r="G47" s="25">
        <v>0.5</v>
      </c>
      <c r="H47" s="25">
        <v>1</v>
      </c>
      <c r="I47" s="33">
        <f t="shared" si="3"/>
        <v>0.583333333333333</v>
      </c>
      <c r="J47" s="34"/>
      <c r="K47" s="36"/>
    </row>
    <row r="48" s="1" customFormat="1" spans="1:11">
      <c r="A48" s="2">
        <v>46</v>
      </c>
      <c r="B48" s="16"/>
      <c r="C48" s="17" t="s">
        <v>155</v>
      </c>
      <c r="D48" s="18" t="s">
        <v>156</v>
      </c>
      <c r="E48" s="23">
        <f>ROUND($I48*$J$1,1)</f>
        <v>7.5</v>
      </c>
      <c r="F48" s="25">
        <v>2</v>
      </c>
      <c r="G48" s="25">
        <v>3</v>
      </c>
      <c r="H48" s="25">
        <v>4</v>
      </c>
      <c r="I48" s="33">
        <f t="shared" si="3"/>
        <v>3</v>
      </c>
      <c r="J48" s="34"/>
      <c r="K48" s="36"/>
    </row>
    <row r="49" s="1" customFormat="1" spans="1:11">
      <c r="A49" s="2">
        <v>47</v>
      </c>
      <c r="B49" s="16"/>
      <c r="C49" s="17" t="s">
        <v>157</v>
      </c>
      <c r="D49" s="18" t="s">
        <v>158</v>
      </c>
      <c r="E49" s="23">
        <f>ROUND($I49*$J$1,1)</f>
        <v>3.8</v>
      </c>
      <c r="F49" s="25">
        <v>1</v>
      </c>
      <c r="G49" s="25">
        <v>1.5</v>
      </c>
      <c r="H49" s="25">
        <v>2</v>
      </c>
      <c r="I49" s="33">
        <f t="shared" si="3"/>
        <v>1.5</v>
      </c>
      <c r="J49" s="34"/>
      <c r="K49" s="36"/>
    </row>
    <row r="50" s="1" customFormat="1" spans="1:11">
      <c r="A50" s="2">
        <v>48</v>
      </c>
      <c r="B50" s="14" t="s">
        <v>159</v>
      </c>
      <c r="C50" s="17" t="s">
        <v>160</v>
      </c>
      <c r="D50" s="18" t="s">
        <v>161</v>
      </c>
      <c r="E50" s="23">
        <f>ROUND($I50*$J$1,1)</f>
        <v>3.8</v>
      </c>
      <c r="F50" s="25">
        <v>1</v>
      </c>
      <c r="G50" s="25">
        <v>1.5</v>
      </c>
      <c r="H50" s="25">
        <v>2</v>
      </c>
      <c r="I50" s="33">
        <f t="shared" si="3"/>
        <v>1.5</v>
      </c>
      <c r="J50" s="34"/>
      <c r="K50" s="36"/>
    </row>
    <row r="51" ht="15.2" spans="1:248">
      <c r="A51" s="8"/>
      <c r="B51" s="20" t="s">
        <v>162</v>
      </c>
      <c r="C51" s="20"/>
      <c r="D51" s="20"/>
      <c r="E51" s="26">
        <f>SUM(E3:E50)</f>
        <v>124.6</v>
      </c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8"/>
      <c r="FA51" s="8"/>
      <c r="FB51" s="8"/>
      <c r="FC51" s="8"/>
      <c r="FD51" s="8"/>
      <c r="FE51" s="8"/>
      <c r="FF51" s="8"/>
      <c r="FG51" s="8"/>
      <c r="FH51" s="8"/>
      <c r="FI51" s="8"/>
      <c r="FJ51" s="8"/>
      <c r="FK51" s="8"/>
      <c r="FL51" s="8"/>
      <c r="FM51" s="8"/>
      <c r="FN51" s="8"/>
      <c r="FO51" s="8"/>
      <c r="FP51" s="8"/>
      <c r="FQ51" s="8"/>
      <c r="FR51" s="8"/>
      <c r="FS51" s="8"/>
      <c r="FT51" s="8"/>
      <c r="FU51" s="8"/>
      <c r="FV51" s="8"/>
      <c r="FW51" s="8"/>
      <c r="FX51" s="8"/>
      <c r="FY51" s="8"/>
      <c r="FZ51" s="8"/>
      <c r="GA51" s="8"/>
      <c r="GB51" s="8"/>
      <c r="GC51" s="8"/>
      <c r="GD51" s="8"/>
      <c r="GE51" s="8"/>
      <c r="GF51" s="8"/>
      <c r="GG51" s="8"/>
      <c r="GH51" s="8"/>
      <c r="GI51" s="8"/>
      <c r="GJ51" s="8"/>
      <c r="GK51" s="8"/>
      <c r="GL51" s="8"/>
      <c r="GM51" s="8"/>
      <c r="GN51" s="8"/>
      <c r="GO51" s="8"/>
      <c r="GP51" s="8"/>
      <c r="GQ51" s="8"/>
      <c r="GR51" s="8"/>
      <c r="GS51" s="8"/>
      <c r="GT51" s="8"/>
      <c r="GU51" s="8"/>
      <c r="GV51" s="8"/>
      <c r="GW51" s="8"/>
      <c r="GX51" s="8"/>
      <c r="GY51" s="8"/>
      <c r="GZ51" s="8"/>
      <c r="HA51" s="8"/>
      <c r="HB51" s="8"/>
      <c r="HC51" s="8"/>
      <c r="HD51" s="8"/>
      <c r="HE51" s="8"/>
      <c r="HF51" s="8"/>
      <c r="HG51" s="8"/>
      <c r="HH51" s="8"/>
      <c r="HI51" s="8"/>
      <c r="HJ51" s="8"/>
      <c r="HK51" s="8"/>
      <c r="HL51" s="8"/>
      <c r="HM51" s="8"/>
      <c r="HN51" s="8"/>
      <c r="HO51" s="8"/>
      <c r="HP51" s="8"/>
      <c r="HQ51" s="8"/>
      <c r="HR51" s="8"/>
      <c r="HS51" s="8"/>
      <c r="HT51" s="8"/>
      <c r="HU51" s="8"/>
      <c r="HV51" s="8"/>
      <c r="HW51" s="8"/>
      <c r="HX51" s="8"/>
      <c r="HY51" s="8"/>
      <c r="HZ51" s="8"/>
      <c r="IA51" s="8"/>
      <c r="IB51" s="8"/>
      <c r="IC51" s="8"/>
      <c r="ID51" s="8"/>
      <c r="IE51" s="8"/>
      <c r="IF51" s="8"/>
      <c r="IG51" s="8"/>
      <c r="IH51" s="8"/>
      <c r="II51" s="8"/>
      <c r="IJ51" s="8"/>
      <c r="IK51" s="8"/>
      <c r="IL51" s="8"/>
      <c r="IM51" s="8"/>
      <c r="IN51" s="8"/>
    </row>
    <row r="52" ht="15.2" spans="1:248">
      <c r="A52" s="8"/>
      <c r="B52" s="3" t="s">
        <v>163</v>
      </c>
      <c r="E52" s="27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  <c r="ES52" s="8"/>
      <c r="ET52" s="8"/>
      <c r="EU52" s="8"/>
      <c r="EV52" s="8"/>
      <c r="EW52" s="8"/>
      <c r="EX52" s="8"/>
      <c r="EY52" s="8"/>
      <c r="EZ52" s="8"/>
      <c r="FA52" s="8"/>
      <c r="FB52" s="8"/>
      <c r="FC52" s="8"/>
      <c r="FD52" s="8"/>
      <c r="FE52" s="8"/>
      <c r="FF52" s="8"/>
      <c r="FG52" s="8"/>
      <c r="FH52" s="8"/>
      <c r="FI52" s="8"/>
      <c r="FJ52" s="8"/>
      <c r="FK52" s="8"/>
      <c r="FL52" s="8"/>
      <c r="FM52" s="8"/>
      <c r="FN52" s="8"/>
      <c r="FO52" s="8"/>
      <c r="FP52" s="8"/>
      <c r="FQ52" s="8"/>
      <c r="FR52" s="8"/>
      <c r="FS52" s="8"/>
      <c r="FT52" s="8"/>
      <c r="FU52" s="8"/>
      <c r="FV52" s="8"/>
      <c r="FW52" s="8"/>
      <c r="FX52" s="8"/>
      <c r="FY52" s="8"/>
      <c r="FZ52" s="8"/>
      <c r="GA52" s="8"/>
      <c r="GB52" s="8"/>
      <c r="GC52" s="8"/>
      <c r="GD52" s="8"/>
      <c r="GE52" s="8"/>
      <c r="GF52" s="8"/>
      <c r="GG52" s="8"/>
      <c r="GH52" s="8"/>
      <c r="GI52" s="8"/>
      <c r="GJ52" s="8"/>
      <c r="GK52" s="8"/>
      <c r="GL52" s="8"/>
      <c r="GM52" s="8"/>
      <c r="GN52" s="8"/>
      <c r="GO52" s="8"/>
      <c r="GP52" s="8"/>
      <c r="GQ52" s="8"/>
      <c r="GR52" s="8"/>
      <c r="GS52" s="8"/>
      <c r="GT52" s="8"/>
      <c r="GU52" s="8"/>
      <c r="GV52" s="8"/>
      <c r="GW52" s="8"/>
      <c r="GX52" s="8"/>
      <c r="GY52" s="8"/>
      <c r="GZ52" s="8"/>
      <c r="HA52" s="8"/>
      <c r="HB52" s="8"/>
      <c r="HC52" s="8"/>
      <c r="HD52" s="8"/>
      <c r="HE52" s="8"/>
      <c r="HF52" s="8"/>
      <c r="HG52" s="8"/>
      <c r="HH52" s="8"/>
      <c r="HI52" s="8"/>
      <c r="HJ52" s="8"/>
      <c r="HK52" s="8"/>
      <c r="HL52" s="8"/>
      <c r="HM52" s="8"/>
      <c r="HN52" s="8"/>
      <c r="HO52" s="8"/>
      <c r="HP52" s="8"/>
      <c r="HQ52" s="8"/>
      <c r="HR52" s="8"/>
      <c r="HS52" s="8"/>
      <c r="HT52" s="8"/>
      <c r="HU52" s="8"/>
      <c r="HV52" s="8"/>
      <c r="HW52" s="8"/>
      <c r="HX52" s="8"/>
      <c r="HY52" s="8"/>
      <c r="HZ52" s="8"/>
      <c r="IA52" s="8"/>
      <c r="IB52" s="8"/>
      <c r="IC52" s="8"/>
      <c r="ID52" s="8"/>
      <c r="IE52" s="8"/>
      <c r="IF52" s="8"/>
      <c r="IG52" s="8"/>
      <c r="IH52" s="8"/>
      <c r="II52" s="8"/>
      <c r="IJ52" s="8"/>
      <c r="IK52" s="8"/>
      <c r="IL52" s="8"/>
      <c r="IM52" s="8"/>
      <c r="IN52" s="8"/>
    </row>
  </sheetData>
  <mergeCells count="8">
    <mergeCell ref="B51:D51"/>
    <mergeCell ref="B3:B11"/>
    <mergeCell ref="B13:B18"/>
    <mergeCell ref="B19:B20"/>
    <mergeCell ref="B21:B26"/>
    <mergeCell ref="B27:B39"/>
    <mergeCell ref="B41:B46"/>
    <mergeCell ref="B47:B49"/>
  </mergeCells>
  <pageMargins left="0.75" right="0.75" top="1" bottom="1" header="0.511805555555556" footer="0.511805555555556"/>
  <pageSetup paperSize="9" scale="90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中软国际公司</Company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报价</vt:lpstr>
      <vt:lpstr>iOS端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Chinasofti</dc:creator>
  <cp:lastModifiedBy>Samsara</cp:lastModifiedBy>
  <dcterms:created xsi:type="dcterms:W3CDTF">2014-04-18T21:55:00Z</dcterms:created>
  <cp:lastPrinted>2015-02-23T15:02:00Z</cp:lastPrinted>
  <dcterms:modified xsi:type="dcterms:W3CDTF">2019-12-13T16:40:19Z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2052-1.4.0.1935</vt:lpwstr>
  </property>
  <property fmtid="{D5CDD505-2E9C-101B-9397-08002B2CF9AE}" pid="3" name="KSOReadingLayout">
    <vt:bool>false</vt:bool>
  </property>
</Properties>
</file>