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769" activeTab="1"/>
  </bookViews>
  <sheets>
    <sheet name="报价" sheetId="1" r:id="rId1"/>
    <sheet name="用户端APP" sheetId="11" r:id="rId2"/>
    <sheet name="综合管理系统" sheetId="9" r:id="rId3"/>
  </sheets>
  <definedNames>
    <definedName name="_xlnm.Print_Area" localSheetId="0">报价!$A$1:$AR$45</definedName>
    <definedName name="_xlnm.Print_Titles" localSheetId="0">报价!$A:AQ</definedName>
    <definedName name="项目名称">报价!$G$4</definedName>
  </definedNames>
  <calcPr calcId="144525" concurrentCalc="0"/>
</workbook>
</file>

<file path=xl/sharedStrings.xml><?xml version="1.0" encoding="utf-8"?>
<sst xmlns="http://schemas.openxmlformats.org/spreadsheetml/2006/main" count="210">
  <si>
    <t>（下称甲方）</t>
  </si>
  <si>
    <t>项目名：</t>
  </si>
  <si>
    <t>xxx平台</t>
  </si>
  <si>
    <t>作成者：</t>
  </si>
  <si>
    <t>（下称乙方）</t>
  </si>
  <si>
    <t>作成日：</t>
  </si>
  <si>
    <t>１．作业工期</t>
  </si>
  <si>
    <t>作业期间</t>
  </si>
  <si>
    <t>S月</t>
  </si>
  <si>
    <t>～</t>
  </si>
  <si>
    <t>S+N月</t>
  </si>
  <si>
    <t>※ S月为项目启动时间。以上仅为预估工期，实际工期甲乙双方根据实际情况经协商而定。</t>
  </si>
  <si>
    <t>２．功能范围</t>
  </si>
  <si>
    <t>No</t>
  </si>
  <si>
    <t>功能模块名称</t>
  </si>
  <si>
    <t>内容描述</t>
  </si>
  <si>
    <t>综合管理系统</t>
  </si>
  <si>
    <t>用户APP</t>
  </si>
  <si>
    <t>物业APP</t>
  </si>
  <si>
    <t>微信公众号及应用</t>
  </si>
  <si>
    <t>３．费用</t>
  </si>
  <si>
    <t>研发单价</t>
  </si>
  <si>
    <t>地图：</t>
  </si>
  <si>
    <t>元/㎡</t>
  </si>
  <si>
    <t>应用系统开发</t>
  </si>
  <si>
    <t>小计（工时)</t>
  </si>
  <si>
    <t>小计（金额)</t>
  </si>
  <si>
    <t>人天</t>
  </si>
  <si>
    <t>元</t>
  </si>
  <si>
    <t>合计</t>
  </si>
  <si>
    <t>第三方费用</t>
  </si>
  <si>
    <t>小计（面积)</t>
  </si>
  <si>
    <t>室内地图建模-根据实际情况调整</t>
  </si>
  <si>
    <t>㎡</t>
  </si>
  <si>
    <t>总计</t>
  </si>
  <si>
    <t>2).其他费用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</si>
  <si>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在甲方现场作业时，所发生的办公费用（水、电、网络、机器等）由甲方提供。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</si>
  <si>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若因甲方要求到</t>
    </r>
    <r>
      <rPr>
        <sz val="9"/>
        <rFont val="MS Gothic"/>
        <charset val="128"/>
      </rPr>
      <t>客</t>
    </r>
    <r>
      <rPr>
        <sz val="9"/>
        <rFont val="微软雅黑"/>
        <charset val="134"/>
      </rPr>
      <t>户所在市区以外的地区进行需求调研、开发、或安装部署等作业，期间产生的额外费用应另行计算。</t>
    </r>
  </si>
  <si>
    <t>4．约束条件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</si>
  <si>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本报价是基于甲方提供的项目需求信息，整理的系统功能清单而进行估算的结果，如有新需求或需求范围变更，双方要另外评估变更费用。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</si>
  <si>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以上报价包含系统设计&lt;含架构、功能、UI&gt;、制造&lt;编码、单元测试&gt;、系统测试、上线协助等 工作的预计时间。</t>
    </r>
  </si>
  <si>
    <t>项目需求分析及需求规格说明书，由甲方提供。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</si>
  <si>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若需求范围或作业范围发生较大幅度改变时（±5%以上），需要重新进行估算和报价。</t>
    </r>
  </si>
  <si>
    <t>5．交货物品</t>
  </si>
  <si>
    <t>交货物品</t>
  </si>
  <si>
    <t>需求分析</t>
  </si>
  <si>
    <t>系统设计</t>
  </si>
  <si>
    <t>制造</t>
  </si>
  <si>
    <t>系统测试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</si>
  <si>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需求分析说明书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</si>
  <si>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系统设计说明书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</si>
  <si>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系统源代码</t>
    </r>
  </si>
  <si>
    <t>・系统测试报告
・安装配置手册
・用户使用手册</t>
  </si>
  <si>
    <t>用户端app报价</t>
  </si>
  <si>
    <t>制造(编码+单元测试)规模估计(人天)</t>
  </si>
  <si>
    <t>制造，指编码&amp;单元测试的工作，其他工作以系数考虑；系数指项目整体工作(需求分析、系统设计&lt;含架构、功能、UI&gt;、制造、系统测试、上线协助等)对制造工作的比例，全流程的比例，一般为1.7-2.25，若复杂度提升，则需加大该系数。</t>
  </si>
  <si>
    <t>№</t>
  </si>
  <si>
    <t>一级栏目/子系统</t>
  </si>
  <si>
    <t>二级栏目/模块名称</t>
  </si>
  <si>
    <t>功能说明/备注</t>
  </si>
  <si>
    <t>工作量(人天)</t>
  </si>
  <si>
    <t>乐观值</t>
  </si>
  <si>
    <t>最可能值</t>
  </si>
  <si>
    <t>悲观值</t>
  </si>
  <si>
    <t>估算结果</t>
  </si>
  <si>
    <t>备注2</t>
  </si>
  <si>
    <t>客户中心</t>
  </si>
  <si>
    <t>实名认证</t>
  </si>
  <si>
    <t xml:space="preserve">需要支持各类证件的实名认证功能，结合 OCR 识别技术采集证件信息，实名认证方式、包括：公安接口鉴权、资料人工审核等
1.支持中国大陆身份证公安鉴权，调用公安接口进行身份鉴权
2.支持港澳台居民身份证、港澳通行证的资料审核
3.支持国外护照的资料审核
</t>
  </si>
  <si>
    <t>银行卡绑卡</t>
  </si>
  <si>
    <t xml:space="preserve">
需要支持用户在APP 端自助绑定银行卡
1、 银行卡信息通过 OCR 识别方式采集
2、 银行卡信息可通过银行鉴权方式实现信息真实性比对
3、 银行卡信息在用户中心存储，支持分支行信息管理，银行卡所属银行识别
4、 银行卡信息除了通过 OCR 直接上传外，支持手动上传，OCR 识别且鉴权通过的不需要人工审核，手动上传的卡片信息需要人工审核
；</t>
  </si>
  <si>
    <t>CRS</t>
  </si>
  <si>
    <t>APP 端需要支持居民税收居民信息的录入，支持相关信息的查询，CRS 信息存储在用户中心；CRS 信息需要针对不同国家实现不同的逻辑控制</t>
  </si>
  <si>
    <t>资产证明</t>
  </si>
  <si>
    <t>APP 端需要支持用户拍照或者本地上传资产证明资料，用于用户合格投资者的认证、相关信息存储在用户中心；</t>
  </si>
  <si>
    <t>用户协议授权</t>
  </si>
  <si>
    <t>用户中心需支持各类用户协议的配置和签署授权信息管理
例如：用户授权同意隐私政策条款、用户授权进行资产查询条款、用户确认成为合格投资者等</t>
  </si>
  <si>
    <t>客户信息同步</t>
  </si>
  <si>
    <t>用户中心用户信息与信托 Tecif 系统信息实时同步</t>
  </si>
  <si>
    <t>数据脱敏和加密</t>
  </si>
  <si>
    <t>涉及用户敏感信息字段，用户中心需要敏感信息加密存储和脱敏展示。日志打印时， 如涉及到敏感信息，也需要脱敏打印</t>
  </si>
  <si>
    <t>用户行为管理</t>
  </si>
  <si>
    <t>用户中心需要支持用户行为管理，用户行为相关功能包括
1.针对某些特定功能的疲劳度控制功能
2.用户行为分析
3.特定规则维护</t>
  </si>
  <si>
    <t xml:space="preserve">账户中心 </t>
  </si>
  <si>
    <t>注册</t>
  </si>
  <si>
    <t>需要实现用户注册功能，包括手机号验证后注册、设置密码等功能。该手机号码注册功能同步平安一账通。</t>
  </si>
  <si>
    <t>登陆</t>
  </si>
  <si>
    <t>需要实现账户密码登陆功能和短信验证码登录功能。如果忘记密码需要验证短信之后重设密码。
登陆模块是获取用户网络请求权限的途径，用户操作超时等情况需要重新登陆。用户首次成功登陆后跳转设置手势密码，用户可以选择跳过。(APP 端)
在个人中心提供退出登陆功能。退出后清空所有本地用户数据。</t>
  </si>
  <si>
    <t>修改密码</t>
  </si>
  <si>
    <t>在个人中心提供修改密码功能。</t>
  </si>
  <si>
    <t>修改手机号</t>
  </si>
  <si>
    <t>在个人中心提供修改手机号功能。手机号为用户登陆的账号。修改前需要先短信验证。</t>
  </si>
  <si>
    <t>手势密码登录</t>
  </si>
  <si>
    <t>用户 APP 切换到后台或者超时等情况需要手势密码登陆。手势密码登陆失败跳转账户密码登陆。</t>
  </si>
  <si>
    <t>手势密码设置</t>
  </si>
  <si>
    <t>在个人中心提供手势密码开关功能。在个人中心提供修改手势密码功能。修改手势密码之前需要先账密登陆。</t>
  </si>
  <si>
    <t>三方合作模式对接</t>
  </si>
  <si>
    <t>第三方渠道引流的客户可在信托app 完成联合登录。当引流客户在信托app 没有账号时完成平安一帐通的静默注册。 
鉴于此，系统需搭建
1、 多渠道用户关联方案；
2、 联合登录方案；
3、 渠道方用户静默注册功能；</t>
  </si>
  <si>
    <t>用户路由</t>
  </si>
  <si>
    <t>用户中心需要支持用户信息渠道区别，用户中心支持与接入的渠道用户进行绑定，并且根据不同渠道标识路由查询各个渠道的用户信息.</t>
  </si>
  <si>
    <t>产品中心</t>
  </si>
  <si>
    <t>产品上下架</t>
  </si>
  <si>
    <t>需实现如下功能：
1、 产品发布
2、 产品上架
3、 产品下架</t>
  </si>
  <si>
    <t>产品推广</t>
  </si>
  <si>
    <t>需实现如下功能：
1、 产品置顶
2、 产品推荐
3、 产品推广广告</t>
  </si>
  <si>
    <t>订单中心</t>
  </si>
  <si>
    <t>订单状态更新</t>
  </si>
  <si>
    <t>提供订单状态更新功能，根据产品系统的处理进度实时刷新订单状态；</t>
  </si>
  <si>
    <t>订单列表查询</t>
  </si>
  <si>
    <t>需要实现订单列表查询功能。</t>
  </si>
  <si>
    <t>订单详情查询</t>
  </si>
  <si>
    <t xml:space="preserve">需要实现客户通过信托APP 查询订单详情功能，订单详情根据产品类型、交易类型模板化；
</t>
  </si>
  <si>
    <t xml:space="preserve">交易中心 </t>
  </si>
  <si>
    <t>首页</t>
  </si>
  <si>
    <t>首页内容需要支持分模块配置，配置项包括轮播图广告、产品精选列表模块、公告信息披露模块、产品主要功能入口区域等功能；首页的内容支持后台管理系统动态配置，各个区域信息异步展示。</t>
  </si>
  <si>
    <t>产品货架</t>
  </si>
  <si>
    <r>
      <t xml:space="preserve">1.脱敏产品货架，
1)针对以下用户：独立APP 未登录用户，且已完成合格投资者声明；
2)产品名称支持可配置脱敏显示；
3)收益率、投资期限用区间；
2.完整产品货架
1)针对满足以下全部条件的用户：
</t>
    </r>
    <r>
      <rPr>
        <sz val="10"/>
        <rFont val="Wingdings 2"/>
        <charset val="134"/>
      </rPr>
      <t></t>
    </r>
    <r>
      <rPr>
        <sz val="10"/>
        <rFont val="微软雅黑"/>
        <charset val="134"/>
      </rPr>
      <t xml:space="preserve">已登录用户
</t>
    </r>
    <r>
      <rPr>
        <sz val="10"/>
        <rFont val="Wingdings 2"/>
        <charset val="134"/>
      </rPr>
      <t></t>
    </r>
    <r>
      <rPr>
        <sz val="10"/>
        <rFont val="微软雅黑"/>
        <charset val="134"/>
      </rPr>
      <t xml:space="preserve">已完成实名认证
</t>
    </r>
    <r>
      <rPr>
        <sz val="10"/>
        <rFont val="Wingdings 2"/>
        <charset val="134"/>
      </rPr>
      <t></t>
    </r>
    <r>
      <rPr>
        <sz val="10"/>
        <rFont val="微软雅黑"/>
        <charset val="134"/>
      </rPr>
      <t>已完成合格投资者声明或合格投资者认证有效
2)信息不做脱敏，可以完整展示
3.产品货架底部增加免责声明
4.产品货架无需过滤超配产品
5.按照产品的发布渠道展示货架
6.产品货架按产品分配展示，支持排序、筛选
产品卡片状态根据产品销售生命周期变化</t>
    </r>
  </si>
  <si>
    <t>产品详情</t>
  </si>
  <si>
    <t>1.查看产品详情必须完成事项
•实名认证
•合格投资者声明
•风险测评
2.产品类型包括标类、非标、家族信托、阳光私募等产品系列；
3.支持图片、音频、视频产品介绍
4.产品详情根据产品销售生命周期展示交易日入口，并做相应交易逻辑判断；</t>
  </si>
  <si>
    <t>认购/申购/追购/撤单</t>
  </si>
  <si>
    <t xml:space="preserve">1.点击认购入口要控制用户已完成下单必须事项才可进入下单页面，下单必须事项包括 
•实名认证（含身份证影像件上传） 
•风险测评 
•完成填写投资者适当性信息 
•完成填写 CRS 信息 
2.认购入口的展示要求保持不变 
3.交易下单完成的事项为如下： 
•实名认证（含身份证影像件上传） 
•风险测评 
•完成填写投资者适当性信息 
•完成填写 CRS 信息 
•客户五项及联系信息完整 
•合格投资者认证有效 
•录入认购金额（订单信息） 
•录入受益账户（户名、账户、开户行及影像） 
4.提交订单时保持控制当前产品必须有资源 
•有名额 
•有额度 
5.提交订单系统要自动判断是否超配，如果超配不允许提交订单。 
6.支持认购和追购，如果当前产品客户有持仓资产，系统自动识别走追购流程。 
7.查看订单详情； 
8.支持客户撤销订单； </t>
  </si>
  <si>
    <t>赎回</t>
  </si>
  <si>
    <t xml:space="preserve">1.客户有持仓客户可支持客户在开放日下单赎回； 
2.赎回需签署相关单证，赎回费用根据产品配置收取； 
3.赎回单证需根据信托要求归档； 
4.赎回订单支持查看赎回确认书； 
5.赎回订单支持撤销； 
6.赎回订单支持查看订单详情； </t>
  </si>
  <si>
    <t>转让</t>
  </si>
  <si>
    <t>1、 转让专区展示转让资产列表，转让资产详情展示；
2、 支持客户发起转让交易，完成转让相关单证上传，归档；
3、 转让列表查询；</t>
  </si>
  <si>
    <t>电子签署</t>
  </si>
  <si>
    <t xml:space="preserve">1.认购订单需要签署的材料如下： 
•风险揭示书 
•电子申请书（含投资者声明） 
•电子合同 
2.追购订单需要签署： 
•电子申请书（含投资者声明） 
3.赎回电子单证在线签署； 
4.转让电子单证在线签署； 
5.电子签署的单证和交易相关材料要上传集团影像系统，并在交易文件下发信托内部系统 
1) 认购订单需要上传的材料(根据产品、交易要求配置)： 
•风险揭示书 
•电子申请书 
•电子合同 
•身份证件影像 
•受益账户影像 
•合格投资者认证材料影像 
</t>
  </si>
  <si>
    <t>视讯见证</t>
  </si>
  <si>
    <t xml:space="preserve">1、信托计划销售需完成视讯双录，需支持人工在线双录，AI 面签，双录过程中需完成： 
•核实身份（人脸识别、证件影像、本人、公安系统影像匹配） 
•确认风险问卷为本人完成 
•确认本人下单 
•确认认购信息 
•核实产品风险揭示是否知悉 
•确认认购单证是否本人签署 </t>
  </si>
  <si>
    <t>资金支付</t>
  </si>
  <si>
    <t xml:space="preserve">本期为线下支付，后续考虑支持线上支付。本期支付的具体要求如下 
1、 仅支持线下支付 
2、 支持用户查看和复制产品募集户 
3、 系统支持引导自动打开或下载收益帐户的开户行对应的银行的网银 APP（仅支持主流银行）。 
4、 推送短信通知给用户，提醒其于指定时间内进行投资资金支付 </t>
  </si>
  <si>
    <t>资产查看</t>
  </si>
  <si>
    <t xml:space="preserve">1、 支持查询客户在平安信托所有信托计划资产； 
2、 需实现查询资产总览，资产明细，历史资产，资产日历。 </t>
  </si>
  <si>
    <t>合格投资者承诺函</t>
  </si>
  <si>
    <t xml:space="preserve">1、合格投资者承诺函每个客户确认一次即可，之后再进入无需再确认 
2、该确认动作后台需要留痕，并支持推送至后台，支持信托同事开通权限查询 
3、 该页面具体文案已平安信托提供为准 </t>
  </si>
  <si>
    <t>KYC</t>
  </si>
  <si>
    <t xml:space="preserve">按照平安信托合规要求，完成标准的风险测评问卷，根据测评的问题和评分规则得到客户风险等级。 </t>
  </si>
  <si>
    <t>清算分配客户收款</t>
  </si>
  <si>
    <t xml:space="preserve">信托公司直接支付到客户受益账户，信托 APP 根据 TA、TSS 交易状态更新客户资产，并通知客户清算分配结果。 
</t>
  </si>
  <si>
    <t>客户账户</t>
  </si>
  <si>
    <t>资产总览</t>
  </si>
  <si>
    <t xml:space="preserve">展示客户持有信托计划资产总市值，总收益，按照产品分类展示资产等；
</t>
  </si>
  <si>
    <t>资产列表</t>
  </si>
  <si>
    <t>查询客户资产列表；</t>
  </si>
  <si>
    <t>历史资产</t>
  </si>
  <si>
    <t>实现客户历史资产查询。</t>
  </si>
  <si>
    <t>客户账单</t>
  </si>
  <si>
    <t>需要实现客户账单查询，包括客户资产变动（购买、赎回、分红、清盘等）记录；</t>
  </si>
  <si>
    <t>回款日历</t>
  </si>
  <si>
    <t>实现客户持有资产的未来回款时间，金额等，以日历形式展示；</t>
  </si>
  <si>
    <t>我的订单</t>
  </si>
  <si>
    <t>客户订单列表入口；</t>
  </si>
  <si>
    <t xml:space="preserve">客户服务 </t>
  </si>
  <si>
    <t>客户信息修改</t>
  </si>
  <si>
    <t>对接信托客户信息管理模块，实现客户信息实时同步，修改功能。</t>
  </si>
  <si>
    <t>受益账户变更</t>
  </si>
  <si>
    <t>支持客户在信托 APP 提交受益账户变更申请，签署变更申请书，提交后台审核，对接信托TSS、TA 实现实时修改客户受益账户。</t>
  </si>
  <si>
    <t>申请资金证明</t>
  </si>
  <si>
    <t>支持客户在信托APP 申请资金证明，提交到信托单证系统审核，打印并线下寄送资金证明给客户，信托APP 需同步更新状态。</t>
  </si>
  <si>
    <t>查看交易权证</t>
  </si>
  <si>
    <t>支持客户在信托 APP 查看成功交易的交易权证。</t>
  </si>
  <si>
    <t>在线退款申请</t>
  </si>
  <si>
    <t>支持客户从信托 APP 发起超额打款、不足额打款、封帐失败、撤单退款等退款申请， 并同步退款处理状态和结果。</t>
  </si>
  <si>
    <t>信息披露</t>
  </si>
  <si>
    <t xml:space="preserve">客户可在信托app 看到产品合同、运作公告、交易单证等产品披露信息
1、产品报告查看，不区分购买渠道
2、产品公告查看，不区分购买渠道
3、产品净值查看，不区分购买渠道
在线查看、下载电子单证（合同、申请书、风险揭示书等）
</t>
  </si>
  <si>
    <t>常见问题</t>
  </si>
  <si>
    <t>常见问题包括账户登录、交易、服务、产品购买咨询等相关问题，支持可配置。</t>
  </si>
  <si>
    <t>在线咨询</t>
  </si>
  <si>
    <t>提供客户在线咨询服务，人工在线客户服与机器人 AI 自动回复；</t>
  </si>
  <si>
    <t>在线投诉</t>
  </si>
  <si>
    <t xml:space="preserve">提供客户在线投诉功能，受理并提供后台查询并反馈投诉结果功能； </t>
  </si>
  <si>
    <t>通用组件</t>
  </si>
  <si>
    <t>OCR识别</t>
  </si>
  <si>
    <t>实现银行卡 OCR 识别、身份证 OCR 识别等功能。</t>
  </si>
  <si>
    <t>电子合同</t>
  </si>
  <si>
    <t>实现电子合同浏览、手写电子签名和合同电子签章功能。</t>
  </si>
  <si>
    <t>视讯面签</t>
  </si>
  <si>
    <t>实现 AI 面签功能，包括 APP 权限获取、人脸活体识别、公安身份认证、语音跟读录入、视频录入等功能。
实现人工面签功能，包括APP 权限获取、远程坐席拨打、坐席接听，视讯通话， 挂断等功能。
如果 AI 面签失败用户可以选择转人工面签。</t>
  </si>
  <si>
    <t>人脸识别</t>
  </si>
  <si>
    <t>实现人脸识别功能，包括活体识别、正脸、张嘴、眨眼、摇头等人脸识别。</t>
  </si>
  <si>
    <t>扫描二维码</t>
  </si>
  <si>
    <t>实现二维码扫描生成URL 并且打开页面的功能。</t>
  </si>
  <si>
    <t>文件预览</t>
  </si>
  <si>
    <t>实现文件预览功能，支持包括 pdf、图片、html 等文件的预览。</t>
  </si>
  <si>
    <t>统计埋点</t>
  </si>
  <si>
    <t>实现统计埋点功能。包括事件统计和用户页面停留统计。埋点数据定时上报。</t>
  </si>
  <si>
    <t>微信分享</t>
  </si>
  <si>
    <t>实现微信分享功能。支持分享APP 下载、分享 URL 链接。</t>
  </si>
  <si>
    <t>朋友圈分享</t>
  </si>
  <si>
    <t>实现微信朋友圈分享功能。支持分享APP 下载、分享URL 链接。</t>
  </si>
  <si>
    <t>链接分享</t>
  </si>
  <si>
    <t>实现链接复制到剪贴板分享功能。实现图片保存到相册功能。</t>
  </si>
  <si>
    <t>推送通知</t>
  </si>
  <si>
    <t>实现后台推送通知到APP，APP 显示通知内容和角标。APP 点击通知内容可以跳转到对应活动页面。</t>
  </si>
  <si>
    <t xml:space="preserve">APP 框架 </t>
  </si>
  <si>
    <t>app架构设计</t>
  </si>
  <si>
    <t>原生和h5交互设计</t>
  </si>
  <si>
    <t>合计工作量(人天)</t>
  </si>
  <si>
    <t>注：以上工作量，包含系统设计&lt;含架构、功能、UI&gt;、制造&lt;编码、单元测试&gt;、系统测试、上线协助等 工作的预计时间。</t>
  </si>
  <si>
    <t>综合管理系统报价</t>
  </si>
  <si>
    <t>交易中心</t>
  </si>
  <si>
    <t>产品管理</t>
  </si>
  <si>
    <t>审核运营</t>
  </si>
  <si>
    <t>营销运营</t>
  </si>
  <si>
    <t>销售数据</t>
  </si>
  <si>
    <t>权限管理</t>
  </si>
  <si>
    <t>客户管理</t>
  </si>
  <si>
    <t>交易管理</t>
  </si>
  <si>
    <t>基础服务</t>
  </si>
  <si>
    <t>存续服务</t>
  </si>
</sst>
</file>

<file path=xl/styles.xml><?xml version="1.0" encoding="utf-8"?>
<styleSheet xmlns="http://schemas.openxmlformats.org/spreadsheetml/2006/main">
  <numFmts count="16">
    <numFmt numFmtId="176" formatCode="#,##0_);[Red]\(#,##0\)"/>
    <numFmt numFmtId="177" formatCode="#,##0.0_);[Red]\(#,##0.0\)"/>
    <numFmt numFmtId="178" formatCode="yyyy&quot;年&quot;mm&quot;月&quot;dd&quot;日&quot;;@"/>
    <numFmt numFmtId="179" formatCode="yyyy&quot;年&quot;m&quot;月&quot;d&quot;日&quot;;@"/>
    <numFmt numFmtId="180" formatCode="[$-F800]dddd\,\ mmmm\ dd\,\ yyyy"/>
    <numFmt numFmtId="181" formatCode="###&quot;人&quot;&quot;天&quot;"/>
    <numFmt numFmtId="182" formatCode="#\ &quot;ページ/人月&quot;\ "/>
    <numFmt numFmtId="183" formatCode="&quot;系&quot;&quot;数&quot;\=#.00"/>
    <numFmt numFmtId="44" formatCode="_ &quot;￥&quot;* #,##0.00_ ;_ &quot;￥&quot;* \-#,##0.00_ ;_ &quot;￥&quot;* &quot;-&quot;??_ ;_ @_ "/>
    <numFmt numFmtId="184" formatCode="##0\ &quot;元/人天&quot;"/>
    <numFmt numFmtId="185" formatCode="yyyy&quot;年&quot;mm&quot;月&quot;dd&quot;日&quot;"/>
    <numFmt numFmtId="43" formatCode="_ * #,##0.00_ ;_ * \-#,##0.00_ ;_ * &quot;-&quot;??_ ;_ @_ "/>
    <numFmt numFmtId="186" formatCode="0.0_ "/>
    <numFmt numFmtId="187" formatCode="0.0"/>
    <numFmt numFmtId="41" formatCode="_ * #,##0_ ;_ * \-#,##0_ ;_ * &quot;-&quot;_ ;_ @_ "/>
    <numFmt numFmtId="42" formatCode="_ &quot;￥&quot;* #,##0_ ;_ &quot;￥&quot;* \-#,##0_ ;_ &quot;￥&quot;* &quot;-&quot;_ ;_ @_ "/>
  </numFmts>
  <fonts count="44">
    <font>
      <sz val="10"/>
      <name val="DejaVu Sans"/>
      <charset val="134"/>
    </font>
    <font>
      <b/>
      <sz val="14"/>
      <name val="微软雅黑"/>
      <charset val="134"/>
    </font>
    <font>
      <sz val="10"/>
      <name val="微软雅黑"/>
      <charset val="134"/>
    </font>
    <font>
      <b/>
      <sz val="14"/>
      <name val="宋体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.5"/>
      <name val="宋体"/>
      <charset val="134"/>
    </font>
    <font>
      <sz val="9"/>
      <name val="微软雅黑"/>
      <charset val="134"/>
    </font>
    <font>
      <sz val="12"/>
      <name val="微软雅黑"/>
      <charset val="134"/>
    </font>
    <font>
      <sz val="9"/>
      <color indexed="10"/>
      <name val="微软雅黑"/>
      <charset val="134"/>
    </font>
    <font>
      <i/>
      <u/>
      <sz val="20"/>
      <color indexed="12"/>
      <name val="微软雅黑"/>
      <charset val="134"/>
    </font>
    <font>
      <b/>
      <sz val="9"/>
      <color indexed="12"/>
      <name val="微软雅黑"/>
      <charset val="134"/>
    </font>
    <font>
      <b/>
      <sz val="9"/>
      <name val="微软雅黑"/>
      <charset val="134"/>
    </font>
    <font>
      <sz val="9"/>
      <color rgb="FFFF0000"/>
      <name val="微软雅黑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2"/>
      <color indexed="8"/>
      <name val="宋体"/>
      <charset val="134"/>
    </font>
    <font>
      <sz val="11"/>
      <name val="ＭＳ Ｐゴシック"/>
      <charset val="134"/>
    </font>
    <font>
      <sz val="10"/>
      <name val="Wingdings 2"/>
      <charset val="134"/>
    </font>
    <font>
      <sz val="9"/>
      <name val="MS Gothic"/>
      <charset val="128"/>
    </font>
  </fonts>
  <fills count="3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0" fontId="40" fillId="0" borderId="0">
      <alignment vertical="center"/>
    </xf>
    <xf numFmtId="0" fontId="20" fillId="0" borderId="0"/>
    <xf numFmtId="0" fontId="0" fillId="0" borderId="0" applyProtection="0">
      <alignment vertical="center"/>
    </xf>
    <xf numFmtId="0" fontId="40" fillId="0" borderId="0" applyNumberFormat="0" applyFill="0" applyBorder="0" applyProtection="0">
      <alignment vertical="center"/>
    </xf>
    <xf numFmtId="0" fontId="38" fillId="0" borderId="0" applyProtection="0">
      <alignment vertical="center"/>
    </xf>
    <xf numFmtId="0" fontId="0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0" fillId="19" borderId="14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7" fillId="17" borderId="14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1" fillId="0" borderId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9" fillId="18" borderId="13" applyNumberFormat="0" applyAlignment="0" applyProtection="0">
      <alignment vertical="center"/>
    </xf>
    <xf numFmtId="0" fontId="28" fillId="17" borderId="12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3" fillId="0" borderId="0" applyProtection="0">
      <alignment vertical="center"/>
    </xf>
    <xf numFmtId="0" fontId="22" fillId="3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0" borderId="11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34" fillId="0" borderId="15" applyNumberFormat="0" applyFill="0" applyAlignment="0" applyProtection="0">
      <alignment vertical="center"/>
    </xf>
  </cellStyleXfs>
  <cellXfs count="120">
    <xf numFmtId="0" fontId="0" fillId="0" borderId="0" xfId="0" applyAlignment="1"/>
    <xf numFmtId="0" fontId="0" fillId="0" borderId="1" xfId="0" applyBorder="1" applyAlignment="1"/>
    <xf numFmtId="0" fontId="1" fillId="2" borderId="1" xfId="5" applyNumberFormat="1" applyFont="1" applyFill="1" applyBorder="1" applyAlignment="1">
      <alignment vertical="center"/>
    </xf>
    <xf numFmtId="0" fontId="1" fillId="0" borderId="1" xfId="5" applyNumberFormat="1" applyFont="1" applyFill="1" applyBorder="1" applyAlignment="1">
      <alignment horizontal="left" vertical="center"/>
    </xf>
    <xf numFmtId="0" fontId="2" fillId="0" borderId="1" xfId="5" applyNumberFormat="1" applyFont="1" applyFill="1" applyBorder="1" applyAlignment="1">
      <alignment horizontal="center" vertical="center" wrapText="1"/>
    </xf>
    <xf numFmtId="0" fontId="2" fillId="0" borderId="1" xfId="5" applyNumberFormat="1" applyFont="1" applyFill="1" applyBorder="1" applyAlignment="1">
      <alignment vertical="center" wrapText="1"/>
    </xf>
    <xf numFmtId="0" fontId="3" fillId="2" borderId="1" xfId="5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16" applyFont="1" applyBorder="1" applyAlignment="1">
      <alignment horizontal="center" vertical="center"/>
    </xf>
    <xf numFmtId="0" fontId="7" fillId="0" borderId="1" xfId="16" applyFont="1" applyBorder="1" applyAlignment="1">
      <alignment horizontal="center" vertical="center"/>
    </xf>
    <xf numFmtId="0" fontId="7" fillId="0" borderId="1" xfId="16" applyFont="1" applyBorder="1" applyAlignment="1">
      <alignment horizontal="center" vertical="center" wrapText="1"/>
    </xf>
    <xf numFmtId="0" fontId="7" fillId="0" borderId="1" xfId="16" applyFont="1" applyBorder="1" applyAlignment="1">
      <alignment vertical="center"/>
    </xf>
    <xf numFmtId="0" fontId="4" fillId="3" borderId="1" xfId="0" applyNumberFormat="1" applyFont="1" applyFill="1" applyBorder="1" applyAlignment="1">
      <alignment horizontal="centerContinuous" vertical="center"/>
    </xf>
    <xf numFmtId="49" fontId="4" fillId="3" borderId="1" xfId="3" applyNumberFormat="1" applyFont="1" applyFill="1" applyBorder="1" applyAlignment="1" applyProtection="1">
      <alignment horizontal="center" vertical="center" wrapText="1"/>
    </xf>
    <xf numFmtId="0" fontId="8" fillId="0" borderId="5" xfId="0" applyNumberFormat="1" applyFont="1" applyBorder="1" applyAlignment="1">
      <alignment vertical="center" wrapText="1"/>
    </xf>
    <xf numFmtId="0" fontId="2" fillId="4" borderId="1" xfId="0" applyNumberFormat="1" applyFont="1" applyFill="1" applyBorder="1" applyAlignment="1">
      <alignment horizontal="center" vertical="center"/>
    </xf>
    <xf numFmtId="0" fontId="8" fillId="0" borderId="6" xfId="0" applyNumberFormat="1" applyFont="1" applyBorder="1" applyAlignment="1">
      <alignment vertical="center" wrapText="1"/>
    </xf>
    <xf numFmtId="181" fontId="7" fillId="0" borderId="3" xfId="16" applyNumberFormat="1" applyFont="1" applyBorder="1" applyAlignment="1">
      <alignment vertical="center" wrapText="1"/>
    </xf>
    <xf numFmtId="0" fontId="7" fillId="0" borderId="1" xfId="16" applyFont="1" applyBorder="1">
      <alignment vertical="center"/>
    </xf>
    <xf numFmtId="181" fontId="7" fillId="0" borderId="1" xfId="16" applyNumberFormat="1" applyFont="1" applyBorder="1" applyAlignment="1">
      <alignment vertical="center" wrapText="1"/>
    </xf>
    <xf numFmtId="186" fontId="4" fillId="3" borderId="1" xfId="0" applyNumberFormat="1" applyFont="1" applyFill="1" applyBorder="1" applyAlignment="1">
      <alignment horizontal="centerContinuous" vertical="center"/>
    </xf>
    <xf numFmtId="183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/>
    <xf numFmtId="186" fontId="4" fillId="3" borderId="1" xfId="3" applyNumberFormat="1" applyFont="1" applyFill="1" applyBorder="1" applyAlignment="1" applyProtection="1">
      <alignment horizontal="center" vertical="center" wrapText="1"/>
    </xf>
    <xf numFmtId="186" fontId="2" fillId="5" borderId="1" xfId="0" applyNumberFormat="1" applyFont="1" applyFill="1" applyBorder="1" applyAlignment="1">
      <alignment horizontal="center" vertical="center"/>
    </xf>
    <xf numFmtId="186" fontId="7" fillId="0" borderId="1" xfId="16" applyNumberFormat="1" applyFont="1" applyBorder="1">
      <alignment vertical="center"/>
    </xf>
    <xf numFmtId="0" fontId="0" fillId="0" borderId="1" xfId="6" applyBorder="1" applyAlignment="1"/>
    <xf numFmtId="0" fontId="0" fillId="0" borderId="0" xfId="6" applyAlignment="1"/>
    <xf numFmtId="0" fontId="1" fillId="2" borderId="1" xfId="5" applyFont="1" applyFill="1" applyBorder="1">
      <alignment vertical="center"/>
    </xf>
    <xf numFmtId="0" fontId="1" fillId="0" borderId="1" xfId="5" applyFont="1" applyBorder="1" applyAlignment="1">
      <alignment horizontal="left" vertical="center"/>
    </xf>
    <xf numFmtId="0" fontId="2" fillId="0" borderId="1" xfId="5" applyFont="1" applyBorder="1" applyAlignment="1">
      <alignment horizontal="center" vertical="center" wrapText="1"/>
    </xf>
    <xf numFmtId="0" fontId="2" fillId="0" borderId="1" xfId="5" applyFont="1" applyBorder="1" applyAlignment="1">
      <alignment vertical="center" wrapText="1"/>
    </xf>
    <xf numFmtId="0" fontId="3" fillId="2" borderId="1" xfId="5" applyFont="1" applyFill="1" applyBorder="1">
      <alignment vertical="center"/>
    </xf>
    <xf numFmtId="0" fontId="4" fillId="3" borderId="1" xfId="6" applyFont="1" applyFill="1" applyBorder="1" applyAlignment="1">
      <alignment horizontal="center" vertical="center" wrapText="1"/>
    </xf>
    <xf numFmtId="0" fontId="2" fillId="0" borderId="4" xfId="6" applyFont="1" applyBorder="1" applyAlignment="1">
      <alignment horizontal="center" vertical="center" wrapText="1"/>
    </xf>
    <xf numFmtId="0" fontId="2" fillId="0" borderId="3" xfId="6" applyFont="1" applyBorder="1" applyAlignment="1">
      <alignment vertical="center" wrapText="1"/>
    </xf>
    <xf numFmtId="0" fontId="9" fillId="0" borderId="7" xfId="0" applyFont="1" applyBorder="1" applyAlignment="1">
      <alignment horizontal="justify" vertical="center"/>
    </xf>
    <xf numFmtId="0" fontId="2" fillId="0" borderId="2" xfId="6" applyFont="1" applyBorder="1" applyAlignment="1">
      <alignment horizontal="center" vertical="center" wrapText="1"/>
    </xf>
    <xf numFmtId="0" fontId="2" fillId="0" borderId="3" xfId="6" applyFont="1" applyBorder="1" applyAlignment="1">
      <alignment horizontal="center" vertical="center" wrapText="1"/>
    </xf>
    <xf numFmtId="0" fontId="4" fillId="3" borderId="1" xfId="6" applyFont="1" applyFill="1" applyBorder="1" applyAlignment="1">
      <alignment horizontal="centerContinuous" vertical="center"/>
    </xf>
    <xf numFmtId="49" fontId="4" fillId="3" borderId="1" xfId="3" applyNumberFormat="1" applyFont="1" applyFill="1" applyBorder="1" applyAlignment="1">
      <alignment horizontal="center" vertical="center" wrapText="1"/>
    </xf>
    <xf numFmtId="0" fontId="8" fillId="0" borderId="5" xfId="6" applyFont="1" applyBorder="1" applyAlignment="1">
      <alignment vertical="center" wrapText="1"/>
    </xf>
    <xf numFmtId="0" fontId="2" fillId="4" borderId="1" xfId="6" applyFont="1" applyFill="1" applyBorder="1" applyAlignment="1">
      <alignment horizontal="center" vertical="center"/>
    </xf>
    <xf numFmtId="186" fontId="4" fillId="3" borderId="1" xfId="6" applyNumberFormat="1" applyFont="1" applyFill="1" applyBorder="1" applyAlignment="1">
      <alignment horizontal="centerContinuous" vertical="center"/>
    </xf>
    <xf numFmtId="183" fontId="0" fillId="0" borderId="1" xfId="6" applyNumberFormat="1" applyBorder="1" applyAlignment="1">
      <alignment horizontal="center" vertical="center" wrapText="1"/>
    </xf>
    <xf numFmtId="0" fontId="0" fillId="0" borderId="1" xfId="6" applyBorder="1">
      <alignment vertical="center"/>
    </xf>
    <xf numFmtId="186" fontId="4" fillId="3" borderId="1" xfId="3" applyNumberFormat="1" applyFont="1" applyFill="1" applyBorder="1" applyAlignment="1">
      <alignment horizontal="center" vertical="center" wrapText="1"/>
    </xf>
    <xf numFmtId="186" fontId="2" fillId="5" borderId="1" xfId="6" applyNumberFormat="1" applyFont="1" applyFill="1" applyBorder="1" applyAlignment="1">
      <alignment horizontal="center" vertical="center"/>
    </xf>
    <xf numFmtId="0" fontId="7" fillId="0" borderId="1" xfId="16" applyFont="1" applyBorder="1" applyAlignment="1">
      <alignment vertical="center" wrapText="1"/>
    </xf>
    <xf numFmtId="0" fontId="10" fillId="0" borderId="0" xfId="39" applyNumberFormat="1" applyFont="1" applyFill="1" applyBorder="1" applyAlignment="1"/>
    <xf numFmtId="0" fontId="11" fillId="0" borderId="0" xfId="27" applyNumberFormat="1" applyFont="1" applyFill="1" applyBorder="1" applyAlignment="1">
      <alignment vertical="center"/>
    </xf>
    <xf numFmtId="0" fontId="10" fillId="0" borderId="0" xfId="27" applyNumberFormat="1" applyFont="1" applyFill="1" applyBorder="1" applyAlignment="1">
      <alignment vertical="center"/>
    </xf>
    <xf numFmtId="0" fontId="10" fillId="0" borderId="0" xfId="39" applyNumberFormat="1" applyFont="1" applyFill="1" applyBorder="1" applyAlignment="1">
      <alignment vertical="center"/>
    </xf>
    <xf numFmtId="0" fontId="10" fillId="0" borderId="0" xfId="27" applyNumberFormat="1" applyFont="1" applyFill="1" applyBorder="1" applyAlignment="1">
      <alignment horizontal="center" vertical="center"/>
    </xf>
    <xf numFmtId="0" fontId="12" fillId="0" borderId="0" xfId="39" applyNumberFormat="1" applyFont="1" applyFill="1" applyBorder="1" applyAlignment="1"/>
    <xf numFmtId="0" fontId="2" fillId="0" borderId="0" xfId="0" applyFont="1" applyAlignment="1"/>
    <xf numFmtId="0" fontId="1" fillId="0" borderId="0" xfId="39" applyNumberFormat="1" applyFont="1" applyFill="1" applyBorder="1" applyAlignment="1"/>
    <xf numFmtId="0" fontId="13" fillId="0" borderId="0" xfId="27" applyNumberFormat="1" applyFont="1" applyFill="1" applyBorder="1" applyAlignment="1">
      <alignment horizontal="left" vertical="center"/>
    </xf>
    <xf numFmtId="0" fontId="11" fillId="0" borderId="0" xfId="27" applyNumberFormat="1" applyFont="1" applyFill="1" applyBorder="1" applyAlignment="1">
      <alignment horizontal="left" vertical="center"/>
    </xf>
    <xf numFmtId="0" fontId="10" fillId="0" borderId="0" xfId="27" applyNumberFormat="1" applyFont="1" applyFill="1" applyBorder="1" applyAlignment="1">
      <alignment horizontal="left" vertical="center"/>
    </xf>
    <xf numFmtId="0" fontId="14" fillId="0" borderId="0" xfId="27" applyNumberFormat="1" applyFont="1" applyFill="1" applyBorder="1" applyAlignment="1">
      <alignment horizontal="left" vertical="center"/>
    </xf>
    <xf numFmtId="182" fontId="14" fillId="0" borderId="0" xfId="27" applyNumberFormat="1" applyFont="1" applyFill="1" applyBorder="1" applyAlignment="1">
      <alignment horizontal="left" vertical="center"/>
    </xf>
    <xf numFmtId="0" fontId="14" fillId="0" borderId="0" xfId="27" applyNumberFormat="1" applyFont="1" applyFill="1" applyBorder="1" applyAlignment="1">
      <alignment horizontal="left" vertical="center" wrapText="1" shrinkToFit="1"/>
    </xf>
    <xf numFmtId="0" fontId="15" fillId="0" borderId="0" xfId="39" applyNumberFormat="1" applyFont="1" applyFill="1" applyBorder="1" applyAlignment="1"/>
    <xf numFmtId="0" fontId="12" fillId="0" borderId="0" xfId="39" applyNumberFormat="1" applyFont="1" applyFill="1" applyBorder="1" applyAlignment="1">
      <alignment vertical="center"/>
    </xf>
    <xf numFmtId="0" fontId="15" fillId="3" borderId="1" xfId="27" applyNumberFormat="1" applyFont="1" applyFill="1" applyBorder="1" applyAlignment="1">
      <alignment horizontal="center" vertical="center"/>
    </xf>
    <xf numFmtId="0" fontId="10" fillId="4" borderId="1" xfId="27" applyNumberFormat="1" applyFont="1" applyFill="1" applyBorder="1" applyAlignment="1">
      <alignment horizontal="center" vertical="center"/>
    </xf>
    <xf numFmtId="0" fontId="10" fillId="4" borderId="8" xfId="27" applyNumberFormat="1" applyFont="1" applyFill="1" applyBorder="1" applyAlignment="1">
      <alignment horizontal="left" vertical="center" wrapText="1"/>
    </xf>
    <xf numFmtId="0" fontId="15" fillId="0" borderId="0" xfId="27" applyNumberFormat="1" applyFont="1" applyFill="1" applyBorder="1" applyAlignment="1">
      <alignment horizontal="left" vertical="center"/>
    </xf>
    <xf numFmtId="182" fontId="15" fillId="0" borderId="0" xfId="27" applyNumberFormat="1" applyFont="1" applyFill="1" applyBorder="1" applyAlignment="1">
      <alignment horizontal="left" vertical="center"/>
    </xf>
    <xf numFmtId="0" fontId="15" fillId="0" borderId="0" xfId="27" applyNumberFormat="1" applyFont="1" applyFill="1" applyBorder="1" applyAlignment="1">
      <alignment horizontal="left" vertical="center" wrapText="1" shrinkToFit="1"/>
    </xf>
    <xf numFmtId="0" fontId="10" fillId="4" borderId="8" xfId="39" applyNumberFormat="1" applyFont="1" applyFill="1" applyBorder="1" applyAlignment="1">
      <alignment horizontal="center" vertical="center"/>
    </xf>
    <xf numFmtId="0" fontId="10" fillId="4" borderId="9" xfId="39" applyNumberFormat="1" applyFont="1" applyFill="1" applyBorder="1" applyAlignment="1">
      <alignment horizontal="center" vertical="center"/>
    </xf>
    <xf numFmtId="0" fontId="10" fillId="4" borderId="5" xfId="39" applyNumberFormat="1" applyFont="1" applyFill="1" applyBorder="1" applyAlignment="1">
      <alignment horizontal="center" vertical="center"/>
    </xf>
    <xf numFmtId="0" fontId="10" fillId="4" borderId="8" xfId="39" applyNumberFormat="1" applyFont="1" applyFill="1" applyBorder="1" applyAlignment="1">
      <alignment horizontal="left" vertical="center"/>
    </xf>
    <xf numFmtId="0" fontId="10" fillId="6" borderId="1" xfId="39" applyNumberFormat="1" applyFont="1" applyFill="1" applyBorder="1" applyAlignment="1">
      <alignment horizontal="center" vertical="center"/>
    </xf>
    <xf numFmtId="0" fontId="10" fillId="3" borderId="1" xfId="27" applyNumberFormat="1" applyFont="1" applyFill="1" applyBorder="1" applyAlignment="1">
      <alignment horizontal="center" vertical="center"/>
    </xf>
    <xf numFmtId="0" fontId="10" fillId="4" borderId="1" xfId="39" applyNumberFormat="1" applyFont="1" applyFill="1" applyBorder="1" applyAlignment="1">
      <alignment horizontal="center" vertical="center"/>
    </xf>
    <xf numFmtId="0" fontId="10" fillId="4" borderId="1" xfId="39" applyNumberFormat="1" applyFont="1" applyFill="1" applyBorder="1" applyAlignment="1">
      <alignment horizontal="left" vertical="center"/>
    </xf>
    <xf numFmtId="0" fontId="15" fillId="7" borderId="1" xfId="39" applyNumberFormat="1" applyFont="1" applyFill="1" applyBorder="1" applyAlignment="1">
      <alignment horizontal="center" vertical="center"/>
    </xf>
    <xf numFmtId="0" fontId="16" fillId="0" borderId="0" xfId="39" applyNumberFormat="1" applyFont="1" applyFill="1" applyBorder="1" applyAlignment="1"/>
    <xf numFmtId="0" fontId="10" fillId="3" borderId="1" xfId="27" applyNumberFormat="1" applyFont="1" applyFill="1" applyBorder="1" applyAlignment="1">
      <alignment horizontal="center" vertical="center" wrapText="1"/>
    </xf>
    <xf numFmtId="185" fontId="10" fillId="0" borderId="0" xfId="39" applyNumberFormat="1" applyFont="1" applyFill="1" applyBorder="1" applyAlignment="1">
      <alignment horizontal="centerContinuous"/>
    </xf>
    <xf numFmtId="0" fontId="10" fillId="0" borderId="0" xfId="39" applyNumberFormat="1" applyFont="1" applyFill="1" applyBorder="1" applyAlignment="1">
      <alignment horizontal="centerContinuous"/>
    </xf>
    <xf numFmtId="180" fontId="10" fillId="0" borderId="0" xfId="39" applyNumberFormat="1" applyFont="1" applyFill="1" applyBorder="1" applyAlignment="1">
      <alignment horizontal="centerContinuous"/>
    </xf>
    <xf numFmtId="0" fontId="11" fillId="0" borderId="0" xfId="27" applyNumberFormat="1" applyFont="1" applyFill="1" applyBorder="1" applyAlignment="1">
      <alignment horizontal="left" vertical="center" wrapText="1"/>
    </xf>
    <xf numFmtId="179" fontId="10" fillId="0" borderId="8" xfId="39" applyNumberFormat="1" applyFont="1" applyFill="1" applyBorder="1" applyAlignment="1">
      <alignment horizontal="centerContinuous" vertical="center"/>
    </xf>
    <xf numFmtId="179" fontId="10" fillId="0" borderId="9" xfId="39" applyNumberFormat="1" applyFont="1" applyFill="1" applyBorder="1" applyAlignment="1">
      <alignment horizontal="centerContinuous" vertical="center"/>
    </xf>
    <xf numFmtId="0" fontId="10" fillId="4" borderId="9" xfId="27" applyNumberFormat="1" applyFont="1" applyFill="1" applyBorder="1" applyAlignment="1">
      <alignment horizontal="left" vertical="center"/>
    </xf>
    <xf numFmtId="0" fontId="10" fillId="4" borderId="9" xfId="39" applyNumberFormat="1" applyFont="1" applyFill="1" applyBorder="1" applyAlignment="1">
      <alignment horizontal="left" vertical="center"/>
    </xf>
    <xf numFmtId="0" fontId="10" fillId="4" borderId="1" xfId="39" applyNumberFormat="1" applyFont="1" applyFill="1" applyBorder="1" applyAlignment="1">
      <alignment horizontal="left" vertical="center" wrapText="1"/>
    </xf>
    <xf numFmtId="0" fontId="10" fillId="0" borderId="0" xfId="27" applyNumberFormat="1" applyFont="1" applyFill="1" applyBorder="1" applyAlignment="1">
      <alignment horizontal="centerContinuous" vertical="center"/>
    </xf>
    <xf numFmtId="0" fontId="10" fillId="0" borderId="9" xfId="39" applyNumberFormat="1" applyFont="1" applyFill="1" applyBorder="1" applyAlignment="1">
      <alignment horizontal="centerContinuous" vertical="center"/>
    </xf>
    <xf numFmtId="0" fontId="10" fillId="4" borderId="5" xfId="27" applyNumberFormat="1" applyFont="1" applyFill="1" applyBorder="1" applyAlignment="1">
      <alignment horizontal="left" vertical="center"/>
    </xf>
    <xf numFmtId="0" fontId="10" fillId="4" borderId="1" xfId="27" applyNumberFormat="1" applyFont="1" applyFill="1" applyBorder="1" applyAlignment="1">
      <alignment horizontal="left" vertical="center" wrapText="1"/>
    </xf>
    <xf numFmtId="178" fontId="10" fillId="0" borderId="9" xfId="39" applyNumberFormat="1" applyFont="1" applyFill="1" applyBorder="1" applyAlignment="1">
      <alignment horizontal="centerContinuous" vertical="center"/>
    </xf>
    <xf numFmtId="178" fontId="10" fillId="0" borderId="5" xfId="39" applyNumberFormat="1" applyFont="1" applyFill="1" applyBorder="1" applyAlignment="1">
      <alignment horizontal="centerContinuous" vertical="center"/>
    </xf>
    <xf numFmtId="0" fontId="10" fillId="0" borderId="7" xfId="27" applyNumberFormat="1" applyFont="1" applyFill="1" applyBorder="1" applyAlignment="1">
      <alignment horizontal="center" vertical="center"/>
    </xf>
    <xf numFmtId="0" fontId="10" fillId="4" borderId="5" xfId="39" applyNumberFormat="1" applyFont="1" applyFill="1" applyBorder="1" applyAlignment="1">
      <alignment horizontal="left" vertical="center"/>
    </xf>
    <xf numFmtId="0" fontId="11" fillId="0" borderId="0" xfId="39" applyNumberFormat="1" applyFont="1" applyFill="1" applyBorder="1" applyAlignment="1"/>
    <xf numFmtId="184" fontId="10" fillId="0" borderId="7" xfId="27" applyNumberFormat="1" applyFont="1" applyFill="1" applyBorder="1" applyAlignment="1">
      <alignment horizontal="left" vertical="center"/>
    </xf>
    <xf numFmtId="0" fontId="15" fillId="3" borderId="1" xfId="27" applyNumberFormat="1" applyFont="1" applyFill="1" applyBorder="1" applyAlignment="1">
      <alignment horizontal="center" vertical="center" wrapText="1"/>
    </xf>
    <xf numFmtId="177" fontId="10" fillId="6" borderId="8" xfId="13" applyNumberFormat="1" applyFont="1" applyFill="1" applyBorder="1" applyAlignment="1">
      <alignment horizontal="right" vertical="center"/>
    </xf>
    <xf numFmtId="177" fontId="10" fillId="6" borderId="9" xfId="13" applyNumberFormat="1" applyFont="1" applyFill="1" applyBorder="1" applyAlignment="1">
      <alignment horizontal="right" vertical="center"/>
    </xf>
    <xf numFmtId="176" fontId="10" fillId="6" borderId="8" xfId="13" applyNumberFormat="1" applyFont="1" applyFill="1" applyBorder="1" applyAlignment="1">
      <alignment horizontal="right" vertical="center"/>
    </xf>
    <xf numFmtId="176" fontId="10" fillId="6" borderId="9" xfId="13" applyNumberFormat="1" applyFont="1" applyFill="1" applyBorder="1" applyAlignment="1">
      <alignment horizontal="right" vertical="center"/>
    </xf>
    <xf numFmtId="176" fontId="10" fillId="7" borderId="8" xfId="13" applyNumberFormat="1" applyFont="1" applyFill="1" applyBorder="1" applyAlignment="1">
      <alignment horizontal="right" vertical="center"/>
    </xf>
    <xf numFmtId="176" fontId="10" fillId="7" borderId="9" xfId="13" applyNumberFormat="1" applyFont="1" applyFill="1" applyBorder="1" applyAlignment="1">
      <alignment horizontal="right" vertical="center"/>
    </xf>
    <xf numFmtId="0" fontId="10" fillId="0" borderId="0" xfId="39" applyNumberFormat="1" applyFont="1" applyFill="1" applyAlignment="1">
      <alignment horizontal="center"/>
    </xf>
    <xf numFmtId="187" fontId="10" fillId="6" borderId="9" xfId="13" applyNumberFormat="1" applyFont="1" applyFill="1" applyBorder="1" applyAlignment="1">
      <alignment horizontal="left" vertical="center"/>
    </xf>
    <xf numFmtId="187" fontId="10" fillId="6" borderId="5" xfId="13" applyNumberFormat="1" applyFont="1" applyFill="1" applyBorder="1" applyAlignment="1">
      <alignment horizontal="left" vertical="center"/>
    </xf>
    <xf numFmtId="187" fontId="10" fillId="7" borderId="9" xfId="13" applyNumberFormat="1" applyFont="1" applyFill="1" applyBorder="1" applyAlignment="1">
      <alignment horizontal="left" vertical="center"/>
    </xf>
    <xf numFmtId="187" fontId="10" fillId="7" borderId="5" xfId="13" applyNumberFormat="1" applyFont="1" applyFill="1" applyBorder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Normal" xfId="4"/>
    <cellStyle name="常规_功能一览 (2)_附件1_规模概算" xfId="5"/>
    <cellStyle name="常规 6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常规_报价_2" xfId="13"/>
    <cellStyle name="货币" xfId="14" builtinId="4"/>
    <cellStyle name="强调文字颜色 3" xfId="15" builtinId="37"/>
    <cellStyle name="常规_功能列表" xfId="16"/>
    <cellStyle name="百分比" xfId="17" builtinId="5"/>
    <cellStyle name="60% - 强调文字颜色 2" xfId="18" builtinId="36"/>
    <cellStyle name="60% - 强调文字颜色 5" xfId="19" builtinId="48"/>
    <cellStyle name="强调文字颜色 2" xfId="20" builtinId="33"/>
    <cellStyle name="60% - 强调文字颜色 1" xfId="21" builtinId="32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標準_【UMK】改修工数見積書_051108（POW）_日本側見解_20070515-JTB京都おこしやすシステム 見積もり(5月以降作業分)(長沙)_ＣＴＳ－Ｇ／ＷのＰＤ書作成工数見積もり(chinki)" xfId="27"/>
    <cellStyle name="好" xfId="28" builtinId="26"/>
    <cellStyle name="20% - 强调文字颜色 1" xfId="29" builtinId="30"/>
    <cellStyle name="汇总" xfId="30" builtinId="25"/>
    <cellStyle name="差" xfId="31" builtinId="27"/>
    <cellStyle name="检查单元格" xfId="32" builtinId="23"/>
    <cellStyle name="输出" xfId="33" builtinId="21"/>
    <cellStyle name="标题 1" xfId="34" builtinId="16"/>
    <cellStyle name="解释性文本" xfId="35" builtinId="53"/>
    <cellStyle name="20% - 强调文字颜色 2" xfId="36" builtinId="34"/>
    <cellStyle name="标题 4" xfId="37" builtinId="19"/>
    <cellStyle name="货币[0]" xfId="38" builtinId="7"/>
    <cellStyle name="常规_报价" xfId="39"/>
    <cellStyle name="40% - 强调文字颜色 4" xfId="40" builtinId="43"/>
    <cellStyle name="千位分隔" xfId="41" builtinId="3"/>
    <cellStyle name="已访问的超链接" xfId="42" builtinId="9"/>
    <cellStyle name="标题" xfId="43" builtinId="15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常规 3" xfId="58"/>
    <cellStyle name="链接单元格" xfId="59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R58"/>
  <sheetViews>
    <sheetView topLeftCell="A16" workbookViewId="0">
      <selection activeCell="AI32" sqref="AI32:AL32"/>
    </sheetView>
  </sheetViews>
  <sheetFormatPr defaultColWidth="2.125" defaultRowHeight="16.5" customHeight="1"/>
  <cols>
    <col min="1" max="37" width="2.375" style="56" customWidth="1"/>
    <col min="38" max="38" width="5.125" style="56" customWidth="1"/>
    <col min="39" max="43" width="2.375" style="56" customWidth="1"/>
    <col min="44" max="44" width="2.875" style="56" customWidth="1"/>
    <col min="45" max="174" width="2.125" style="56" customWidth="1"/>
    <col min="175" max="194" width="2.125" style="62" customWidth="1"/>
    <col min="195" max="16384" width="2.125" style="62"/>
  </cols>
  <sheetData>
    <row r="1" s="56" customFormat="1" ht="18" spans="1:24">
      <c r="A1" s="63"/>
      <c r="X1" s="56" t="s">
        <v>0</v>
      </c>
    </row>
    <row r="3" s="56" customFormat="1" ht="12" spans="1:6">
      <c r="A3" s="56" t="s">
        <v>1</v>
      </c>
      <c r="F3" s="56" t="s">
        <v>2</v>
      </c>
    </row>
    <row r="4" s="56" customFormat="1" ht="12" spans="1:24">
      <c r="A4" s="56" t="s">
        <v>3</v>
      </c>
      <c r="X4" s="56" t="s">
        <v>4</v>
      </c>
    </row>
    <row r="5" s="56" customFormat="1" ht="12" spans="1:11">
      <c r="A5" s="56" t="s">
        <v>5</v>
      </c>
      <c r="F5" s="89">
        <v>43649</v>
      </c>
      <c r="G5" s="90"/>
      <c r="H5" s="90"/>
      <c r="I5" s="90"/>
      <c r="J5" s="90"/>
      <c r="K5" s="90"/>
    </row>
    <row r="6" s="56" customFormat="1" ht="8.25" customHeight="1" spans="6:12">
      <c r="F6" s="91"/>
      <c r="G6" s="90"/>
      <c r="H6" s="90"/>
      <c r="I6" s="90"/>
      <c r="J6" s="90"/>
      <c r="K6" s="90"/>
      <c r="L6" s="90"/>
    </row>
    <row r="7" s="57" customFormat="1" ht="32.25" customHeight="1" spans="1:174">
      <c r="A7" s="64" t="str">
        <f>F3&amp;" 报价"</f>
        <v>xxx平台 报价</v>
      </c>
      <c r="B7" s="65"/>
      <c r="C7" s="65"/>
      <c r="D7" s="65"/>
      <c r="E7" s="65"/>
      <c r="F7" s="65"/>
      <c r="G7" s="65"/>
      <c r="H7" s="92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</row>
    <row r="8" s="58" customFormat="1" ht="11.25" customHeight="1" spans="1:7">
      <c r="A8" s="66"/>
      <c r="B8" s="67"/>
      <c r="C8" s="68"/>
      <c r="D8" s="69"/>
      <c r="E8" s="67"/>
      <c r="F8" s="66"/>
      <c r="G8" s="66"/>
    </row>
    <row r="9" s="58" customFormat="1" ht="12" spans="1:52">
      <c r="A9" s="70" t="s">
        <v>6</v>
      </c>
      <c r="B9" s="67"/>
      <c r="C9" s="68"/>
      <c r="D9" s="69"/>
      <c r="E9" s="67"/>
      <c r="F9" s="66"/>
      <c r="G9" s="66"/>
      <c r="AS9" s="56"/>
      <c r="AT9" s="56"/>
      <c r="AU9" s="56"/>
      <c r="AV9" s="56"/>
      <c r="AW9" s="56"/>
      <c r="AX9" s="56"/>
      <c r="AY9" s="56"/>
      <c r="AZ9" s="56"/>
    </row>
    <row r="10" s="59" customFormat="1" ht="15" customHeight="1" spans="1:52">
      <c r="A10" s="59" t="s">
        <v>7</v>
      </c>
      <c r="G10" s="93" t="s">
        <v>8</v>
      </c>
      <c r="H10" s="94"/>
      <c r="I10" s="94"/>
      <c r="J10" s="94"/>
      <c r="K10" s="94"/>
      <c r="L10" s="94"/>
      <c r="M10" s="94"/>
      <c r="N10" s="99" t="s">
        <v>9</v>
      </c>
      <c r="O10" s="99"/>
      <c r="P10" s="99"/>
      <c r="Q10" s="102" t="s">
        <v>10</v>
      </c>
      <c r="R10" s="102"/>
      <c r="S10" s="102"/>
      <c r="T10" s="102"/>
      <c r="U10" s="102"/>
      <c r="V10" s="102"/>
      <c r="W10" s="103"/>
      <c r="AS10" s="58"/>
      <c r="AT10" s="58"/>
      <c r="AU10" s="58"/>
      <c r="AV10" s="58"/>
      <c r="AW10" s="58"/>
      <c r="AX10" s="58"/>
      <c r="AY10" s="58"/>
      <c r="AZ10" s="58"/>
    </row>
    <row r="11" s="59" customFormat="1" ht="15" customHeight="1" spans="1:52">
      <c r="A11" s="71" t="s">
        <v>11</v>
      </c>
      <c r="AS11" s="58"/>
      <c r="AT11" s="58"/>
      <c r="AU11" s="58"/>
      <c r="AV11" s="58"/>
      <c r="AW11" s="58"/>
      <c r="AX11" s="58"/>
      <c r="AY11" s="58"/>
      <c r="AZ11" s="58"/>
    </row>
    <row r="12" s="56" customFormat="1" ht="12" spans="45:52">
      <c r="AS12" s="58"/>
      <c r="AT12" s="58"/>
      <c r="AU12" s="58"/>
      <c r="AV12" s="58"/>
      <c r="AW12" s="58"/>
      <c r="AX12" s="58"/>
      <c r="AY12" s="58"/>
      <c r="AZ12" s="58"/>
    </row>
    <row r="13" s="58" customFormat="1" ht="12" spans="1:7">
      <c r="A13" s="70" t="s">
        <v>12</v>
      </c>
      <c r="B13" s="67"/>
      <c r="C13" s="68"/>
      <c r="D13" s="69"/>
      <c r="E13" s="67"/>
      <c r="F13" s="66"/>
      <c r="G13" s="66"/>
    </row>
    <row r="14" s="60" customFormat="1" customHeight="1" spans="1:52">
      <c r="A14" s="72" t="s">
        <v>13</v>
      </c>
      <c r="B14" s="72"/>
      <c r="C14" s="72"/>
      <c r="D14" s="72" t="s">
        <v>14</v>
      </c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 t="s">
        <v>15</v>
      </c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S14" s="58"/>
      <c r="AT14" s="58"/>
      <c r="AU14" s="58"/>
      <c r="AV14" s="58"/>
      <c r="AW14" s="58"/>
      <c r="AX14" s="58"/>
      <c r="AY14" s="58"/>
      <c r="AZ14" s="58"/>
    </row>
    <row r="15" s="58" customFormat="1" ht="29.25" customHeight="1" spans="1:43">
      <c r="A15" s="73">
        <v>1</v>
      </c>
      <c r="B15" s="73"/>
      <c r="C15" s="73"/>
      <c r="D15" s="74" t="s">
        <v>16</v>
      </c>
      <c r="E15" s="95"/>
      <c r="F15" s="95"/>
      <c r="G15" s="95"/>
      <c r="H15" s="95"/>
      <c r="I15" s="95"/>
      <c r="J15" s="95"/>
      <c r="K15" s="95"/>
      <c r="L15" s="95"/>
      <c r="M15" s="95"/>
      <c r="N15" s="100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</row>
    <row r="16" s="58" customFormat="1" ht="29.25" customHeight="1" spans="1:43">
      <c r="A16" s="73">
        <v>2</v>
      </c>
      <c r="B16" s="73"/>
      <c r="C16" s="73"/>
      <c r="D16" s="74" t="s">
        <v>17</v>
      </c>
      <c r="E16" s="95"/>
      <c r="F16" s="95"/>
      <c r="G16" s="95"/>
      <c r="H16" s="95"/>
      <c r="I16" s="95"/>
      <c r="J16" s="95"/>
      <c r="K16" s="95"/>
      <c r="L16" s="95"/>
      <c r="M16" s="95"/>
      <c r="N16" s="100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</row>
    <row r="17" s="58" customFormat="1" ht="29.25" customHeight="1" spans="1:43">
      <c r="A17" s="73">
        <v>3</v>
      </c>
      <c r="B17" s="73"/>
      <c r="C17" s="73"/>
      <c r="D17" s="74" t="s">
        <v>18</v>
      </c>
      <c r="E17" s="95"/>
      <c r="F17" s="95"/>
      <c r="G17" s="95"/>
      <c r="H17" s="95"/>
      <c r="I17" s="95"/>
      <c r="J17" s="95"/>
      <c r="K17" s="95"/>
      <c r="L17" s="95"/>
      <c r="M17" s="95"/>
      <c r="N17" s="100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</row>
    <row r="18" s="58" customFormat="1" ht="29.25" customHeight="1" spans="1:43">
      <c r="A18" s="73">
        <v>4</v>
      </c>
      <c r="B18" s="73"/>
      <c r="C18" s="73"/>
      <c r="D18" s="74" t="s">
        <v>19</v>
      </c>
      <c r="E18" s="95"/>
      <c r="F18" s="95"/>
      <c r="G18" s="95"/>
      <c r="H18" s="95"/>
      <c r="I18" s="95"/>
      <c r="J18" s="95"/>
      <c r="K18" s="95"/>
      <c r="L18" s="95"/>
      <c r="M18" s="95"/>
      <c r="N18" s="100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</row>
    <row r="19" s="58" customFormat="1" customHeight="1" spans="1:43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</row>
    <row r="20" s="58" customFormat="1" customHeight="1" spans="1:52">
      <c r="A20" s="70" t="s">
        <v>20</v>
      </c>
      <c r="B20" s="75"/>
      <c r="C20" s="76"/>
      <c r="D20" s="77"/>
      <c r="E20" s="75"/>
      <c r="F20" s="66"/>
      <c r="G20" s="66"/>
      <c r="L20" s="98"/>
      <c r="O20" s="98"/>
      <c r="AS20" s="56"/>
      <c r="AT20" s="56"/>
      <c r="AU20" s="56"/>
      <c r="AV20" s="56"/>
      <c r="AW20" s="56"/>
      <c r="AX20" s="56"/>
      <c r="AY20" s="56"/>
      <c r="AZ20" s="60"/>
    </row>
    <row r="21" s="58" customFormat="1" customHeight="1" spans="1:52">
      <c r="A21" s="70"/>
      <c r="B21" s="75"/>
      <c r="C21" s="76"/>
      <c r="D21" s="77"/>
      <c r="E21" s="75"/>
      <c r="F21" s="66"/>
      <c r="G21" s="66"/>
      <c r="L21" s="98"/>
      <c r="O21" s="98"/>
      <c r="AS21" s="56"/>
      <c r="AT21" s="56"/>
      <c r="AU21" s="56"/>
      <c r="AV21" s="56"/>
      <c r="AW21" s="56"/>
      <c r="AX21" s="56"/>
      <c r="AY21" s="56"/>
      <c r="AZ21" s="60"/>
    </row>
    <row r="22" s="58" customFormat="1" customHeight="1" spans="1:52">
      <c r="A22" s="70"/>
      <c r="B22" s="75"/>
      <c r="C22" s="76"/>
      <c r="D22" s="77"/>
      <c r="E22" s="75"/>
      <c r="F22" s="66"/>
      <c r="G22" s="66"/>
      <c r="L22" s="98"/>
      <c r="O22" s="98"/>
      <c r="Y22" s="104" t="s">
        <v>21</v>
      </c>
      <c r="Z22" s="104"/>
      <c r="AA22" s="104"/>
      <c r="AB22" s="104"/>
      <c r="AC22" s="107">
        <v>800</v>
      </c>
      <c r="AD22" s="107"/>
      <c r="AE22" s="107"/>
      <c r="AF22" s="107"/>
      <c r="AG22" s="107"/>
      <c r="AH22" s="107"/>
      <c r="AI22" s="56"/>
      <c r="AJ22" s="115" t="s">
        <v>22</v>
      </c>
      <c r="AK22" s="115"/>
      <c r="AL22" s="56">
        <v>1.5</v>
      </c>
      <c r="AM22" s="56" t="s">
        <v>23</v>
      </c>
      <c r="AN22" s="56"/>
      <c r="AO22" s="56"/>
      <c r="AP22" s="56"/>
      <c r="AQ22" s="56"/>
      <c r="AS22" s="56"/>
      <c r="AT22" s="56"/>
      <c r="AU22" s="56"/>
      <c r="AV22" s="56"/>
      <c r="AW22" s="56"/>
      <c r="AX22" s="56"/>
      <c r="AY22" s="56"/>
      <c r="AZ22" s="60"/>
    </row>
    <row r="23" s="58" customFormat="1" customHeight="1" spans="1:52">
      <c r="A23" s="72" t="s">
        <v>13</v>
      </c>
      <c r="B23" s="72"/>
      <c r="C23" s="72"/>
      <c r="D23" s="72" t="s">
        <v>24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108" t="s">
        <v>25</v>
      </c>
      <c r="AD23" s="108"/>
      <c r="AE23" s="108"/>
      <c r="AF23" s="108"/>
      <c r="AG23" s="108"/>
      <c r="AH23" s="108"/>
      <c r="AI23" s="108" t="s">
        <v>26</v>
      </c>
      <c r="AJ23" s="108"/>
      <c r="AK23" s="108"/>
      <c r="AL23" s="108"/>
      <c r="AM23" s="108"/>
      <c r="AN23" s="108"/>
      <c r="AO23" s="56"/>
      <c r="AP23" s="56"/>
      <c r="AQ23" s="56"/>
      <c r="AZ23" s="56"/>
    </row>
    <row r="24" s="58" customFormat="1" ht="14.25" customHeight="1" spans="1:52">
      <c r="A24" s="78">
        <v>1</v>
      </c>
      <c r="B24" s="79"/>
      <c r="C24" s="80"/>
      <c r="D24" s="81" t="str">
        <f>D15</f>
        <v>综合管理系统</v>
      </c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105"/>
      <c r="AC24" s="109">
        <f>综合管理系统!E28</f>
        <v>213.4</v>
      </c>
      <c r="AD24" s="110"/>
      <c r="AE24" s="110"/>
      <c r="AF24" s="110"/>
      <c r="AG24" s="116" t="s">
        <v>27</v>
      </c>
      <c r="AH24" s="117"/>
      <c r="AI24" s="111">
        <f>AC24*AC22</f>
        <v>170720</v>
      </c>
      <c r="AJ24" s="112"/>
      <c r="AK24" s="112"/>
      <c r="AL24" s="112"/>
      <c r="AM24" s="116" t="s">
        <v>28</v>
      </c>
      <c r="AN24" s="117"/>
      <c r="AO24" s="56"/>
      <c r="AP24" s="56"/>
      <c r="AQ24" s="56"/>
      <c r="AS24" s="60"/>
      <c r="AT24" s="60"/>
      <c r="AU24" s="60"/>
      <c r="AV24" s="60"/>
      <c r="AW24" s="60"/>
      <c r="AX24" s="60"/>
      <c r="AY24" s="60"/>
      <c r="AZ24" s="56"/>
    </row>
    <row r="25" s="58" customFormat="1" ht="14.25" customHeight="1" spans="1:52">
      <c r="A25" s="78">
        <v>1</v>
      </c>
      <c r="B25" s="79"/>
      <c r="C25" s="80"/>
      <c r="D25" s="81" t="str">
        <f>D16</f>
        <v>用户APP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105"/>
      <c r="AC25" s="109">
        <f>用户端APP!E65</f>
        <v>440.1</v>
      </c>
      <c r="AD25" s="110"/>
      <c r="AE25" s="110"/>
      <c r="AF25" s="110"/>
      <c r="AG25" s="116" t="s">
        <v>27</v>
      </c>
      <c r="AH25" s="117"/>
      <c r="AI25" s="111">
        <f>AC25*AC22</f>
        <v>352080</v>
      </c>
      <c r="AJ25" s="112"/>
      <c r="AK25" s="112"/>
      <c r="AL25" s="112"/>
      <c r="AM25" s="116" t="s">
        <v>28</v>
      </c>
      <c r="AN25" s="117"/>
      <c r="AO25" s="56"/>
      <c r="AP25" s="56"/>
      <c r="AQ25" s="56"/>
      <c r="AS25" s="60"/>
      <c r="AT25" s="60"/>
      <c r="AU25" s="60"/>
      <c r="AV25" s="60"/>
      <c r="AW25" s="60"/>
      <c r="AX25" s="60"/>
      <c r="AY25" s="60"/>
      <c r="AZ25" s="56"/>
    </row>
    <row r="26" s="58" customFormat="1" ht="14.25" customHeight="1" spans="1:52">
      <c r="A26" s="78">
        <v>1</v>
      </c>
      <c r="B26" s="79"/>
      <c r="C26" s="80"/>
      <c r="D26" s="81" t="str">
        <f>D17</f>
        <v>物业APP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105"/>
      <c r="AC26" s="109" t="e">
        <f>#REF!</f>
        <v>#REF!</v>
      </c>
      <c r="AD26" s="110"/>
      <c r="AE26" s="110"/>
      <c r="AF26" s="110"/>
      <c r="AG26" s="116" t="s">
        <v>27</v>
      </c>
      <c r="AH26" s="117"/>
      <c r="AI26" s="111" t="e">
        <f>AC26*AC22</f>
        <v>#REF!</v>
      </c>
      <c r="AJ26" s="112"/>
      <c r="AK26" s="112"/>
      <c r="AL26" s="112"/>
      <c r="AM26" s="116" t="s">
        <v>28</v>
      </c>
      <c r="AN26" s="117"/>
      <c r="AO26" s="56"/>
      <c r="AP26" s="56"/>
      <c r="AQ26" s="56"/>
      <c r="AS26" s="60"/>
      <c r="AT26" s="60"/>
      <c r="AU26" s="60"/>
      <c r="AV26" s="60"/>
      <c r="AW26" s="60"/>
      <c r="AX26" s="60"/>
      <c r="AY26" s="60"/>
      <c r="AZ26" s="56"/>
    </row>
    <row r="27" s="58" customFormat="1" ht="14.25" customHeight="1" spans="1:52">
      <c r="A27" s="78">
        <v>1</v>
      </c>
      <c r="B27" s="79"/>
      <c r="C27" s="80"/>
      <c r="D27" s="81" t="str">
        <f>D18</f>
        <v>微信公众号及应用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105"/>
      <c r="AC27" s="109" t="e">
        <f>#REF!</f>
        <v>#REF!</v>
      </c>
      <c r="AD27" s="110"/>
      <c r="AE27" s="110"/>
      <c r="AF27" s="110"/>
      <c r="AG27" s="116" t="s">
        <v>27</v>
      </c>
      <c r="AH27" s="117"/>
      <c r="AI27" s="111" t="e">
        <f>AC27*AC22</f>
        <v>#REF!</v>
      </c>
      <c r="AJ27" s="112"/>
      <c r="AK27" s="112"/>
      <c r="AL27" s="112"/>
      <c r="AM27" s="116" t="s">
        <v>28</v>
      </c>
      <c r="AN27" s="117"/>
      <c r="AO27" s="56"/>
      <c r="AP27" s="56"/>
      <c r="AQ27" s="56"/>
      <c r="AS27" s="60"/>
      <c r="AT27" s="60"/>
      <c r="AU27" s="60"/>
      <c r="AV27" s="60"/>
      <c r="AW27" s="60"/>
      <c r="AX27" s="60"/>
      <c r="AY27" s="60"/>
      <c r="AZ27" s="56"/>
    </row>
    <row r="28" s="58" customFormat="1" customHeight="1" spans="1:52">
      <c r="A28" s="82" t="s">
        <v>29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109" t="e">
        <f>SUM(AC24:AF27)</f>
        <v>#REF!</v>
      </c>
      <c r="AD28" s="110"/>
      <c r="AE28" s="110"/>
      <c r="AF28" s="110"/>
      <c r="AG28" s="116" t="s">
        <v>27</v>
      </c>
      <c r="AH28" s="117"/>
      <c r="AI28" s="111" t="e">
        <f>SUM(AI24:AL27)</f>
        <v>#REF!</v>
      </c>
      <c r="AJ28" s="112"/>
      <c r="AK28" s="112"/>
      <c r="AL28" s="112"/>
      <c r="AM28" s="116" t="s">
        <v>28</v>
      </c>
      <c r="AN28" s="117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60"/>
    </row>
    <row r="29" s="56" customFormat="1" customHeight="1" spans="1:51">
      <c r="A29" s="83" t="s">
        <v>13</v>
      </c>
      <c r="B29" s="83"/>
      <c r="C29" s="83"/>
      <c r="D29" s="72" t="s">
        <v>30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108" t="s">
        <v>31</v>
      </c>
      <c r="AD29" s="108"/>
      <c r="AE29" s="108"/>
      <c r="AF29" s="108"/>
      <c r="AG29" s="108"/>
      <c r="AH29" s="108"/>
      <c r="AI29" s="108" t="s">
        <v>26</v>
      </c>
      <c r="AJ29" s="108"/>
      <c r="AK29" s="108"/>
      <c r="AL29" s="108"/>
      <c r="AM29" s="108"/>
      <c r="AN29" s="108"/>
      <c r="AR29" s="58"/>
      <c r="AS29" s="58"/>
      <c r="AT29" s="58"/>
      <c r="AU29" s="58"/>
      <c r="AV29" s="58"/>
      <c r="AW29" s="58"/>
      <c r="AX29" s="58"/>
      <c r="AY29" s="58"/>
    </row>
    <row r="30" s="58" customFormat="1" customHeight="1" spans="1:52">
      <c r="A30" s="84">
        <v>1</v>
      </c>
      <c r="B30" s="84"/>
      <c r="C30" s="84"/>
      <c r="D30" s="85" t="s">
        <v>32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111">
        <v>10000</v>
      </c>
      <c r="AD30" s="112"/>
      <c r="AE30" s="112"/>
      <c r="AF30" s="112"/>
      <c r="AG30" s="116" t="s">
        <v>33</v>
      </c>
      <c r="AH30" s="117"/>
      <c r="AI30" s="111">
        <f>AC30*AL22</f>
        <v>15000</v>
      </c>
      <c r="AJ30" s="112"/>
      <c r="AK30" s="112"/>
      <c r="AL30" s="112"/>
      <c r="AM30" s="116" t="s">
        <v>28</v>
      </c>
      <c r="AN30" s="117"/>
      <c r="AO30" s="56"/>
      <c r="AP30" s="56"/>
      <c r="AQ30" s="56"/>
      <c r="AS30" s="60"/>
      <c r="AT30" s="60"/>
      <c r="AU30" s="60"/>
      <c r="AV30" s="60"/>
      <c r="AW30" s="60"/>
      <c r="AX30" s="60"/>
      <c r="AY30" s="60"/>
      <c r="AZ30" s="56"/>
    </row>
    <row r="31" s="60" customFormat="1" customHeight="1" spans="1:52">
      <c r="A31" s="82" t="s">
        <v>29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111">
        <f>SUM(AC30:AC30)</f>
        <v>10000</v>
      </c>
      <c r="AD31" s="112"/>
      <c r="AE31" s="112"/>
      <c r="AF31" s="112"/>
      <c r="AG31" s="116" t="s">
        <v>33</v>
      </c>
      <c r="AH31" s="117"/>
      <c r="AI31" s="111">
        <f>SUM(AI30:AI30)</f>
        <v>15000</v>
      </c>
      <c r="AJ31" s="112"/>
      <c r="AK31" s="112"/>
      <c r="AL31" s="112"/>
      <c r="AM31" s="116" t="s">
        <v>28</v>
      </c>
      <c r="AN31" s="117"/>
      <c r="AO31" s="56"/>
      <c r="AP31" s="56"/>
      <c r="AQ31" s="56"/>
      <c r="AS31" s="56"/>
      <c r="AT31" s="56"/>
      <c r="AU31" s="56"/>
      <c r="AV31" s="56"/>
      <c r="AW31" s="56"/>
      <c r="AX31" s="56"/>
      <c r="AY31" s="56"/>
      <c r="AZ31" s="56"/>
    </row>
    <row r="32" s="56" customFormat="1" customHeight="1" spans="1:40">
      <c r="A32" s="86" t="s">
        <v>34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113" t="e">
        <f>AC28</f>
        <v>#REF!</v>
      </c>
      <c r="AD32" s="114"/>
      <c r="AE32" s="114"/>
      <c r="AF32" s="114"/>
      <c r="AG32" s="118" t="s">
        <v>27</v>
      </c>
      <c r="AH32" s="119"/>
      <c r="AI32" s="113" t="e">
        <f>AI28+AI31</f>
        <v>#REF!</v>
      </c>
      <c r="AJ32" s="114"/>
      <c r="AK32" s="114"/>
      <c r="AL32" s="114"/>
      <c r="AM32" s="118" t="s">
        <v>28</v>
      </c>
      <c r="AN32" s="119"/>
    </row>
    <row r="33" s="56" customFormat="1" customHeight="1" spans="2:52">
      <c r="B33" s="70" t="s">
        <v>35</v>
      </c>
      <c r="AU33" s="61"/>
      <c r="AV33" s="61"/>
      <c r="AW33" s="61"/>
      <c r="AX33" s="61"/>
      <c r="AY33" s="61"/>
      <c r="AZ33" s="61"/>
    </row>
    <row r="34" s="56" customFormat="1" customHeight="1" spans="2:2">
      <c r="B34" s="56" t="s">
        <v>36</v>
      </c>
    </row>
    <row r="35" s="56" customFormat="1" ht="14" spans="2:46">
      <c r="B35" s="56" t="s">
        <v>37</v>
      </c>
      <c r="AS35" s="61"/>
      <c r="AT35" s="61"/>
    </row>
    <row r="36" s="56" customFormat="1" ht="12" spans="1:46">
      <c r="A36" s="70" t="s">
        <v>38</v>
      </c>
      <c r="B36" s="61"/>
      <c r="AS36" s="61"/>
      <c r="AT36" s="61"/>
    </row>
    <row r="37" s="56" customFormat="1" ht="14" spans="1:1">
      <c r="A37" s="56" t="s">
        <v>39</v>
      </c>
    </row>
    <row r="38" s="56" customFormat="1" ht="14" spans="1:1">
      <c r="A38" s="56" t="s">
        <v>40</v>
      </c>
    </row>
    <row r="39" s="56" customFormat="1" ht="12" spans="2:2">
      <c r="B39" s="56" t="s">
        <v>41</v>
      </c>
    </row>
    <row r="40" s="56" customFormat="1" ht="14" spans="1:1">
      <c r="A40" s="56" t="s">
        <v>42</v>
      </c>
    </row>
    <row r="41" s="56" customFormat="1" ht="12" spans="1:2">
      <c r="A41" s="87"/>
      <c r="B41" s="87"/>
    </row>
    <row r="42" s="56" customFormat="1" customHeight="1" spans="1:43">
      <c r="A42" s="75" t="s">
        <v>43</v>
      </c>
      <c r="B42" s="67"/>
      <c r="C42" s="68"/>
      <c r="D42" s="69"/>
      <c r="E42" s="67"/>
      <c r="F42" s="66"/>
      <c r="G42" s="66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</row>
    <row r="43" s="56" customFormat="1" ht="12" spans="1:43">
      <c r="A43" s="88" t="s">
        <v>44</v>
      </c>
      <c r="B43" s="83"/>
      <c r="C43" s="83"/>
      <c r="D43" s="83"/>
      <c r="E43" s="83"/>
      <c r="F43" s="83"/>
      <c r="G43" s="83" t="s">
        <v>45</v>
      </c>
      <c r="H43" s="83"/>
      <c r="I43" s="83"/>
      <c r="J43" s="83"/>
      <c r="K43" s="83"/>
      <c r="L43" s="83"/>
      <c r="M43" s="83"/>
      <c r="N43" s="83"/>
      <c r="O43" s="83"/>
      <c r="P43" s="83" t="s">
        <v>46</v>
      </c>
      <c r="Q43" s="83"/>
      <c r="R43" s="83"/>
      <c r="S43" s="83"/>
      <c r="T43" s="83"/>
      <c r="U43" s="83"/>
      <c r="V43" s="83"/>
      <c r="W43" s="83"/>
      <c r="X43" s="83"/>
      <c r="Y43" s="83" t="s">
        <v>47</v>
      </c>
      <c r="Z43" s="83"/>
      <c r="AA43" s="83"/>
      <c r="AB43" s="83"/>
      <c r="AC43" s="83"/>
      <c r="AD43" s="83"/>
      <c r="AE43" s="83"/>
      <c r="AF43" s="83"/>
      <c r="AG43" s="83"/>
      <c r="AH43" s="83" t="s">
        <v>48</v>
      </c>
      <c r="AI43" s="83"/>
      <c r="AJ43" s="83"/>
      <c r="AK43" s="83"/>
      <c r="AL43" s="83"/>
      <c r="AM43" s="83"/>
      <c r="AN43" s="83"/>
      <c r="AO43" s="83"/>
      <c r="AP43" s="83"/>
      <c r="AQ43" s="83"/>
    </row>
    <row r="44" s="56" customFormat="1" ht="42" customHeight="1" spans="1:43">
      <c r="A44" s="83"/>
      <c r="B44" s="83"/>
      <c r="C44" s="83"/>
      <c r="D44" s="83"/>
      <c r="E44" s="83"/>
      <c r="F44" s="83"/>
      <c r="G44" s="97" t="s">
        <v>49</v>
      </c>
      <c r="H44" s="85"/>
      <c r="I44" s="85"/>
      <c r="J44" s="85"/>
      <c r="K44" s="85"/>
      <c r="L44" s="85"/>
      <c r="M44" s="85"/>
      <c r="N44" s="85"/>
      <c r="O44" s="85"/>
      <c r="P44" s="97" t="s">
        <v>50</v>
      </c>
      <c r="Q44" s="85"/>
      <c r="R44" s="85"/>
      <c r="S44" s="85"/>
      <c r="T44" s="85"/>
      <c r="U44" s="85"/>
      <c r="V44" s="85"/>
      <c r="W44" s="85"/>
      <c r="X44" s="85"/>
      <c r="Y44" s="97" t="s">
        <v>51</v>
      </c>
      <c r="Z44" s="85"/>
      <c r="AA44" s="85"/>
      <c r="AB44" s="85"/>
      <c r="AC44" s="85"/>
      <c r="AD44" s="85"/>
      <c r="AE44" s="85"/>
      <c r="AF44" s="85"/>
      <c r="AG44" s="85"/>
      <c r="AH44" s="97" t="s">
        <v>52</v>
      </c>
      <c r="AI44" s="85"/>
      <c r="AJ44" s="85"/>
      <c r="AK44" s="85"/>
      <c r="AL44" s="85"/>
      <c r="AM44" s="85"/>
      <c r="AN44" s="85"/>
      <c r="AO44" s="85"/>
      <c r="AP44" s="85"/>
      <c r="AQ44" s="85"/>
    </row>
    <row r="45" s="61" customFormat="1" ht="12" spans="1:5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S45" s="56"/>
      <c r="AT45" s="56"/>
      <c r="AU45" s="56"/>
      <c r="AV45" s="56"/>
      <c r="AW45" s="56"/>
      <c r="AX45" s="56"/>
      <c r="AY45" s="56"/>
      <c r="AZ45" s="56"/>
    </row>
    <row r="46" s="56" customFormat="1" ht="17.1" customHeight="1"/>
    <row r="47" ht="14.25" customHeight="1"/>
    <row r="48" ht="63" customHeight="1"/>
    <row r="58" ht="57.75" customHeight="1"/>
  </sheetData>
  <mergeCells count="80">
    <mergeCell ref="A14:C14"/>
    <mergeCell ref="D14:N14"/>
    <mergeCell ref="O14:AQ14"/>
    <mergeCell ref="A15:C15"/>
    <mergeCell ref="D15:N15"/>
    <mergeCell ref="O15:AQ15"/>
    <mergeCell ref="A16:C16"/>
    <mergeCell ref="D16:N16"/>
    <mergeCell ref="O16:AQ16"/>
    <mergeCell ref="A17:C17"/>
    <mergeCell ref="D17:N17"/>
    <mergeCell ref="O17:AQ17"/>
    <mergeCell ref="A18:C18"/>
    <mergeCell ref="D18:N18"/>
    <mergeCell ref="O18:AQ18"/>
    <mergeCell ref="Y22:AB22"/>
    <mergeCell ref="AC22:AH22"/>
    <mergeCell ref="AJ22:AK22"/>
    <mergeCell ref="A23:C23"/>
    <mergeCell ref="D23:AB23"/>
    <mergeCell ref="AC23:AH23"/>
    <mergeCell ref="AI23:AN23"/>
    <mergeCell ref="A24:C24"/>
    <mergeCell ref="D24:AB24"/>
    <mergeCell ref="AC24:AF24"/>
    <mergeCell ref="AG24:AH24"/>
    <mergeCell ref="AI24:AL24"/>
    <mergeCell ref="AM24:AN24"/>
    <mergeCell ref="A25:C25"/>
    <mergeCell ref="D25:AB25"/>
    <mergeCell ref="AC25:AF25"/>
    <mergeCell ref="AG25:AH25"/>
    <mergeCell ref="AI25:AL25"/>
    <mergeCell ref="AM25:AN25"/>
    <mergeCell ref="A26:C26"/>
    <mergeCell ref="D26:AB26"/>
    <mergeCell ref="AC26:AF26"/>
    <mergeCell ref="AG26:AH26"/>
    <mergeCell ref="AI26:AL26"/>
    <mergeCell ref="AM26:AN26"/>
    <mergeCell ref="A27:C27"/>
    <mergeCell ref="D27:AB27"/>
    <mergeCell ref="AC27:AF27"/>
    <mergeCell ref="AG27:AH27"/>
    <mergeCell ref="AI27:AL27"/>
    <mergeCell ref="AM27:AN27"/>
    <mergeCell ref="A28:AB28"/>
    <mergeCell ref="AC28:AF28"/>
    <mergeCell ref="AG28:AH28"/>
    <mergeCell ref="AI28:AL28"/>
    <mergeCell ref="AM28:AN28"/>
    <mergeCell ref="A29:C29"/>
    <mergeCell ref="D29:AB29"/>
    <mergeCell ref="AC29:AH29"/>
    <mergeCell ref="AI29:AN29"/>
    <mergeCell ref="A30:C30"/>
    <mergeCell ref="D30:AB30"/>
    <mergeCell ref="AC30:AF30"/>
    <mergeCell ref="AG30:AH30"/>
    <mergeCell ref="AI30:AL30"/>
    <mergeCell ref="AM30:AN30"/>
    <mergeCell ref="A31:AB31"/>
    <mergeCell ref="AC31:AF31"/>
    <mergeCell ref="AG31:AH31"/>
    <mergeCell ref="AI31:AL31"/>
    <mergeCell ref="AM31:AN31"/>
    <mergeCell ref="A32:AB32"/>
    <mergeCell ref="AC32:AF32"/>
    <mergeCell ref="AG32:AH32"/>
    <mergeCell ref="AI32:AL32"/>
    <mergeCell ref="AM32:AN32"/>
    <mergeCell ref="G43:O43"/>
    <mergeCell ref="P43:X43"/>
    <mergeCell ref="Y43:AG43"/>
    <mergeCell ref="AH43:AQ43"/>
    <mergeCell ref="G44:O44"/>
    <mergeCell ref="P44:X44"/>
    <mergeCell ref="Y44:AG44"/>
    <mergeCell ref="AH44:AQ44"/>
    <mergeCell ref="A43:F44"/>
  </mergeCells>
  <pageMargins left="0.590277777777778" right="0.55" top="0.747916666666667" bottom="0.707638888888889" header="0.510416666666667" footer="0.510416666666667"/>
  <pageSetup paperSize="256" scale="79" orientation="portrait"/>
  <headerFooter alignWithMargins="0">
    <oddHeader>&amp;R&amp;G</oddHeader>
    <oddFooter>&amp;L中软国际公司&amp;R第&amp;P页/共&amp;N页</oddFooter>
  </headerFooter>
  <rowBreaks count="1" manualBreakCount="1">
    <brk id="32" max="43" man="1"/>
  </row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N67"/>
  <sheetViews>
    <sheetView tabSelected="1" topLeftCell="A49" workbookViewId="0">
      <selection activeCell="F64" sqref="F64"/>
    </sheetView>
  </sheetViews>
  <sheetFormatPr defaultColWidth="9.125" defaultRowHeight="15.2"/>
  <cols>
    <col min="1" max="2" width="9.125" style="34"/>
    <col min="3" max="3" width="21.375" style="34" customWidth="1"/>
    <col min="4" max="4" width="46.375" style="34" customWidth="1"/>
    <col min="5" max="5" width="7.625" style="34" customWidth="1"/>
    <col min="6" max="16384" width="9.125" style="34"/>
  </cols>
  <sheetData>
    <row r="1" s="33" customFormat="1" ht="18" spans="1:11">
      <c r="A1" s="35"/>
      <c r="B1" s="36" t="s">
        <v>53</v>
      </c>
      <c r="C1" s="37"/>
      <c r="D1" s="38"/>
      <c r="E1" s="38"/>
      <c r="F1" s="46" t="s">
        <v>54</v>
      </c>
      <c r="G1" s="46"/>
      <c r="H1" s="46"/>
      <c r="I1" s="50"/>
      <c r="J1" s="51">
        <v>2</v>
      </c>
      <c r="K1" s="52" t="s">
        <v>55</v>
      </c>
    </row>
    <row r="2" s="33" customFormat="1" ht="30" customHeight="1" spans="1:10">
      <c r="A2" s="39" t="s">
        <v>56</v>
      </c>
      <c r="B2" s="40" t="s">
        <v>57</v>
      </c>
      <c r="C2" s="40" t="s">
        <v>58</v>
      </c>
      <c r="D2" s="40" t="s">
        <v>59</v>
      </c>
      <c r="E2" s="40" t="s">
        <v>60</v>
      </c>
      <c r="F2" s="47" t="s">
        <v>61</v>
      </c>
      <c r="G2" s="47" t="s">
        <v>62</v>
      </c>
      <c r="H2" s="47" t="s">
        <v>63</v>
      </c>
      <c r="I2" s="53" t="s">
        <v>64</v>
      </c>
      <c r="J2" s="47" t="s">
        <v>65</v>
      </c>
    </row>
    <row r="3" ht="93" spans="1:248">
      <c r="A3" s="35">
        <v>1</v>
      </c>
      <c r="B3" s="41" t="s">
        <v>66</v>
      </c>
      <c r="C3" s="42" t="s">
        <v>67</v>
      </c>
      <c r="D3" s="42" t="s">
        <v>68</v>
      </c>
      <c r="E3" s="48">
        <f>ROUND($I3*$J$1,1)</f>
        <v>16.3</v>
      </c>
      <c r="F3" s="49">
        <v>7</v>
      </c>
      <c r="G3" s="49">
        <v>8</v>
      </c>
      <c r="H3" s="49">
        <v>10</v>
      </c>
      <c r="I3" s="54">
        <f>SUM(F3,G3*4,H3)/6</f>
        <v>8.16666666666667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</row>
    <row r="4" ht="132" spans="1:248">
      <c r="A4" s="35">
        <v>2</v>
      </c>
      <c r="B4" s="41"/>
      <c r="C4" s="43" t="s">
        <v>69</v>
      </c>
      <c r="D4" s="42" t="s">
        <v>70</v>
      </c>
      <c r="E4" s="48">
        <f t="shared" ref="E4:E35" si="0">ROUND($I4*$J$1,1)</f>
        <v>12</v>
      </c>
      <c r="F4" s="49">
        <v>5</v>
      </c>
      <c r="G4" s="49">
        <v>6</v>
      </c>
      <c r="H4" s="49">
        <v>7</v>
      </c>
      <c r="I4" s="54">
        <f t="shared" ref="I4:I35" si="1">SUM(F4,G4*4,H4)/6</f>
        <v>6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</row>
    <row r="5" ht="40" spans="1:248">
      <c r="A5" s="35">
        <v>3</v>
      </c>
      <c r="B5" s="41"/>
      <c r="C5" s="42" t="s">
        <v>71</v>
      </c>
      <c r="D5" s="42" t="s">
        <v>72</v>
      </c>
      <c r="E5" s="48">
        <f t="shared" si="0"/>
        <v>16</v>
      </c>
      <c r="F5" s="49">
        <v>7</v>
      </c>
      <c r="G5" s="49">
        <v>8</v>
      </c>
      <c r="H5" s="49">
        <v>9</v>
      </c>
      <c r="I5" s="54">
        <f t="shared" si="1"/>
        <v>8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</row>
    <row r="6" ht="27" spans="1:248">
      <c r="A6" s="35">
        <v>4</v>
      </c>
      <c r="B6" s="41"/>
      <c r="C6" s="42" t="s">
        <v>73</v>
      </c>
      <c r="D6" s="42" t="s">
        <v>74</v>
      </c>
      <c r="E6" s="48">
        <f t="shared" si="0"/>
        <v>8</v>
      </c>
      <c r="F6" s="49">
        <v>3</v>
      </c>
      <c r="G6" s="49">
        <v>4</v>
      </c>
      <c r="H6" s="49">
        <v>5</v>
      </c>
      <c r="I6" s="54">
        <f t="shared" si="1"/>
        <v>4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</row>
    <row r="7" ht="40" spans="1:248">
      <c r="A7" s="35">
        <v>5</v>
      </c>
      <c r="B7" s="41"/>
      <c r="C7" s="42" t="s">
        <v>75</v>
      </c>
      <c r="D7" s="42" t="s">
        <v>76</v>
      </c>
      <c r="E7" s="48">
        <f t="shared" si="0"/>
        <v>6</v>
      </c>
      <c r="F7" s="49">
        <v>2</v>
      </c>
      <c r="G7" s="49">
        <v>3</v>
      </c>
      <c r="H7" s="49">
        <v>4</v>
      </c>
      <c r="I7" s="54">
        <f t="shared" si="1"/>
        <v>3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</row>
    <row r="8" ht="18" spans="1:248">
      <c r="A8" s="35">
        <v>6</v>
      </c>
      <c r="B8" s="41"/>
      <c r="C8" s="42" t="s">
        <v>77</v>
      </c>
      <c r="D8" s="42" t="s">
        <v>78</v>
      </c>
      <c r="E8" s="48">
        <f t="shared" si="0"/>
        <v>8</v>
      </c>
      <c r="F8" s="49">
        <v>3</v>
      </c>
      <c r="G8" s="49">
        <v>4</v>
      </c>
      <c r="H8" s="49">
        <v>5</v>
      </c>
      <c r="I8" s="54">
        <f t="shared" si="1"/>
        <v>4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</row>
    <row r="9" ht="27" spans="1:248">
      <c r="A9" s="35">
        <v>7</v>
      </c>
      <c r="B9" s="41"/>
      <c r="C9" s="42" t="s">
        <v>79</v>
      </c>
      <c r="D9" s="42" t="s">
        <v>80</v>
      </c>
      <c r="E9" s="48">
        <f t="shared" si="0"/>
        <v>6</v>
      </c>
      <c r="F9" s="49">
        <v>2</v>
      </c>
      <c r="G9" s="49">
        <v>3</v>
      </c>
      <c r="H9" s="49">
        <v>4</v>
      </c>
      <c r="I9" s="54">
        <f t="shared" si="1"/>
        <v>3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</row>
    <row r="10" ht="53" spans="1:248">
      <c r="A10" s="35">
        <v>8</v>
      </c>
      <c r="B10" s="41"/>
      <c r="C10" s="42" t="s">
        <v>81</v>
      </c>
      <c r="D10" s="42" t="s">
        <v>82</v>
      </c>
      <c r="E10" s="48">
        <f t="shared" si="0"/>
        <v>14</v>
      </c>
      <c r="F10" s="49">
        <v>6</v>
      </c>
      <c r="G10" s="49">
        <v>7</v>
      </c>
      <c r="H10" s="49">
        <v>8</v>
      </c>
      <c r="I10" s="54">
        <f t="shared" si="1"/>
        <v>7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</row>
    <row r="11" ht="36" customHeight="1" spans="1:248">
      <c r="A11" s="35">
        <v>9</v>
      </c>
      <c r="B11" s="44" t="s">
        <v>83</v>
      </c>
      <c r="C11" s="42" t="s">
        <v>84</v>
      </c>
      <c r="D11" s="42" t="s">
        <v>85</v>
      </c>
      <c r="E11" s="48">
        <f t="shared" si="0"/>
        <v>8</v>
      </c>
      <c r="F11" s="49">
        <v>3</v>
      </c>
      <c r="G11" s="49">
        <v>4</v>
      </c>
      <c r="H11" s="49">
        <v>5</v>
      </c>
      <c r="I11" s="54">
        <f t="shared" si="1"/>
        <v>4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</row>
    <row r="12" ht="38.1" customHeight="1" spans="1:248">
      <c r="A12" s="35">
        <v>10</v>
      </c>
      <c r="B12" s="41"/>
      <c r="C12" s="42" t="s">
        <v>86</v>
      </c>
      <c r="D12" s="42" t="s">
        <v>87</v>
      </c>
      <c r="E12" s="48">
        <f t="shared" si="0"/>
        <v>6</v>
      </c>
      <c r="F12" s="49">
        <v>2</v>
      </c>
      <c r="G12" s="49">
        <v>3</v>
      </c>
      <c r="H12" s="49">
        <v>4</v>
      </c>
      <c r="I12" s="54">
        <f t="shared" si="1"/>
        <v>3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</row>
    <row r="13" ht="18" spans="1:248">
      <c r="A13" s="35">
        <v>11</v>
      </c>
      <c r="B13" s="41"/>
      <c r="C13" s="42" t="s">
        <v>88</v>
      </c>
      <c r="D13" s="42" t="s">
        <v>89</v>
      </c>
      <c r="E13" s="48">
        <f t="shared" si="0"/>
        <v>2.3</v>
      </c>
      <c r="F13" s="49">
        <v>1</v>
      </c>
      <c r="G13" s="49">
        <v>1</v>
      </c>
      <c r="H13" s="49">
        <v>2</v>
      </c>
      <c r="I13" s="54">
        <f t="shared" si="1"/>
        <v>1.16666666666667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</row>
    <row r="14" ht="27" spans="1:248">
      <c r="A14" s="35">
        <v>12</v>
      </c>
      <c r="B14" s="41"/>
      <c r="C14" s="42" t="s">
        <v>90</v>
      </c>
      <c r="D14" s="42" t="s">
        <v>91</v>
      </c>
      <c r="E14" s="48">
        <f t="shared" si="0"/>
        <v>2.3</v>
      </c>
      <c r="F14" s="49">
        <v>1</v>
      </c>
      <c r="G14" s="49">
        <v>1</v>
      </c>
      <c r="H14" s="49">
        <v>2</v>
      </c>
      <c r="I14" s="54">
        <f t="shared" si="1"/>
        <v>1.16666666666667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</row>
    <row r="15" ht="27" spans="1:248">
      <c r="A15" s="35">
        <v>13</v>
      </c>
      <c r="B15" s="41"/>
      <c r="C15" s="42" t="s">
        <v>92</v>
      </c>
      <c r="D15" s="42" t="s">
        <v>93</v>
      </c>
      <c r="E15" s="48">
        <f t="shared" si="0"/>
        <v>4.3</v>
      </c>
      <c r="F15" s="49">
        <v>2</v>
      </c>
      <c r="G15" s="49">
        <v>2</v>
      </c>
      <c r="H15" s="49">
        <v>3</v>
      </c>
      <c r="I15" s="54">
        <f t="shared" si="1"/>
        <v>2.16666666666667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</row>
    <row r="16" ht="27" spans="1:248">
      <c r="A16" s="35">
        <v>14</v>
      </c>
      <c r="B16" s="41"/>
      <c r="C16" s="42" t="s">
        <v>94</v>
      </c>
      <c r="D16" s="42" t="s">
        <v>95</v>
      </c>
      <c r="E16" s="48">
        <f t="shared" si="0"/>
        <v>2.3</v>
      </c>
      <c r="F16" s="49">
        <v>1</v>
      </c>
      <c r="G16" s="49">
        <v>1</v>
      </c>
      <c r="H16" s="49">
        <v>2</v>
      </c>
      <c r="I16" s="54">
        <f t="shared" si="1"/>
        <v>1.16666666666667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</row>
    <row r="17" ht="80" spans="1:248">
      <c r="A17" s="35">
        <v>15</v>
      </c>
      <c r="B17" s="41"/>
      <c r="C17" s="42" t="s">
        <v>96</v>
      </c>
      <c r="D17" s="42" t="s">
        <v>97</v>
      </c>
      <c r="E17" s="48">
        <f t="shared" si="0"/>
        <v>8</v>
      </c>
      <c r="F17" s="49">
        <v>3</v>
      </c>
      <c r="G17" s="49">
        <v>4</v>
      </c>
      <c r="H17" s="49">
        <v>5</v>
      </c>
      <c r="I17" s="54">
        <f t="shared" si="1"/>
        <v>4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</row>
    <row r="18" ht="36" customHeight="1" spans="1:248">
      <c r="A18" s="35">
        <v>16</v>
      </c>
      <c r="B18" s="45"/>
      <c r="C18" s="42" t="s">
        <v>98</v>
      </c>
      <c r="D18" s="42" t="s">
        <v>99</v>
      </c>
      <c r="E18" s="48">
        <f t="shared" si="0"/>
        <v>6</v>
      </c>
      <c r="F18" s="49">
        <v>2</v>
      </c>
      <c r="G18" s="49">
        <v>3</v>
      </c>
      <c r="H18" s="49">
        <v>4</v>
      </c>
      <c r="I18" s="54">
        <f t="shared" si="1"/>
        <v>3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</row>
    <row r="19" ht="53" spans="1:248">
      <c r="A19" s="35">
        <v>17</v>
      </c>
      <c r="B19" s="44" t="s">
        <v>100</v>
      </c>
      <c r="C19" s="42" t="s">
        <v>101</v>
      </c>
      <c r="D19" s="42" t="s">
        <v>102</v>
      </c>
      <c r="E19" s="48">
        <f t="shared" si="0"/>
        <v>6</v>
      </c>
      <c r="F19" s="49">
        <v>2</v>
      </c>
      <c r="G19" s="49">
        <v>3</v>
      </c>
      <c r="H19" s="49">
        <v>4</v>
      </c>
      <c r="I19" s="54">
        <f t="shared" si="1"/>
        <v>3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</row>
    <row r="20" ht="27" customHeight="1" spans="1:248">
      <c r="A20" s="35">
        <v>18</v>
      </c>
      <c r="B20" s="45"/>
      <c r="C20" s="42" t="s">
        <v>103</v>
      </c>
      <c r="D20" s="42" t="s">
        <v>104</v>
      </c>
      <c r="E20" s="48">
        <f t="shared" si="0"/>
        <v>2.3</v>
      </c>
      <c r="F20" s="49">
        <v>1</v>
      </c>
      <c r="G20" s="49">
        <v>1</v>
      </c>
      <c r="H20" s="49">
        <v>2</v>
      </c>
      <c r="I20" s="54">
        <f t="shared" si="1"/>
        <v>1.16666666666667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</row>
    <row r="21" ht="36" customHeight="1" spans="1:248">
      <c r="A21" s="35">
        <v>19</v>
      </c>
      <c r="B21" s="41" t="s">
        <v>105</v>
      </c>
      <c r="C21" s="42" t="s">
        <v>106</v>
      </c>
      <c r="D21" s="42" t="s">
        <v>107</v>
      </c>
      <c r="E21" s="48">
        <f t="shared" si="0"/>
        <v>8</v>
      </c>
      <c r="F21" s="49">
        <v>3</v>
      </c>
      <c r="G21" s="49">
        <v>4</v>
      </c>
      <c r="H21" s="49">
        <v>5</v>
      </c>
      <c r="I21" s="54">
        <f t="shared" si="1"/>
        <v>4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</row>
    <row r="22" ht="36" customHeight="1" spans="1:248">
      <c r="A22" s="35">
        <v>20</v>
      </c>
      <c r="B22" s="41"/>
      <c r="C22" s="42" t="s">
        <v>108</v>
      </c>
      <c r="D22" s="42" t="s">
        <v>109</v>
      </c>
      <c r="E22" s="48">
        <f t="shared" si="0"/>
        <v>6</v>
      </c>
      <c r="F22" s="49">
        <v>2</v>
      </c>
      <c r="G22" s="49">
        <v>3</v>
      </c>
      <c r="H22" s="49">
        <v>4</v>
      </c>
      <c r="I22" s="54">
        <f t="shared" si="1"/>
        <v>3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</row>
    <row r="23" ht="26.1" customHeight="1" spans="1:248">
      <c r="A23" s="35">
        <v>21</v>
      </c>
      <c r="B23" s="45"/>
      <c r="C23" s="42" t="s">
        <v>110</v>
      </c>
      <c r="D23" s="42" t="s">
        <v>111</v>
      </c>
      <c r="E23" s="48">
        <f t="shared" si="0"/>
        <v>6</v>
      </c>
      <c r="F23" s="49">
        <v>2</v>
      </c>
      <c r="G23" s="49">
        <v>3</v>
      </c>
      <c r="H23" s="49">
        <v>4</v>
      </c>
      <c r="I23" s="54">
        <f t="shared" si="1"/>
        <v>3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</row>
    <row r="24" ht="26.1" customHeight="1" spans="1:248">
      <c r="A24" s="35">
        <v>22</v>
      </c>
      <c r="B24" s="41" t="s">
        <v>112</v>
      </c>
      <c r="C24" s="42" t="s">
        <v>113</v>
      </c>
      <c r="D24" s="42" t="s">
        <v>114</v>
      </c>
      <c r="E24" s="48">
        <f t="shared" si="0"/>
        <v>12</v>
      </c>
      <c r="F24" s="49">
        <v>5</v>
      </c>
      <c r="G24" s="49">
        <v>6</v>
      </c>
      <c r="H24" s="49">
        <v>7</v>
      </c>
      <c r="I24" s="54">
        <f t="shared" si="1"/>
        <v>6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</row>
    <row r="25" ht="26.1" customHeight="1" spans="1:248">
      <c r="A25" s="35">
        <v>23</v>
      </c>
      <c r="B25" s="41"/>
      <c r="C25" s="42" t="s">
        <v>115</v>
      </c>
      <c r="D25" s="42" t="s">
        <v>116</v>
      </c>
      <c r="E25" s="48">
        <f t="shared" si="0"/>
        <v>10.3</v>
      </c>
      <c r="F25" s="49">
        <v>5</v>
      </c>
      <c r="G25" s="49">
        <v>5</v>
      </c>
      <c r="H25" s="49">
        <v>6</v>
      </c>
      <c r="I25" s="54">
        <f t="shared" si="1"/>
        <v>5.16666666666667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</row>
    <row r="26" ht="26.1" customHeight="1" spans="1:248">
      <c r="A26" s="35">
        <v>24</v>
      </c>
      <c r="B26" s="41"/>
      <c r="C26" s="42" t="s">
        <v>117</v>
      </c>
      <c r="D26" s="42" t="s">
        <v>118</v>
      </c>
      <c r="E26" s="48">
        <f t="shared" si="0"/>
        <v>10</v>
      </c>
      <c r="F26" s="49">
        <v>4</v>
      </c>
      <c r="G26" s="49">
        <v>5</v>
      </c>
      <c r="H26" s="49">
        <v>6</v>
      </c>
      <c r="I26" s="54">
        <f t="shared" si="1"/>
        <v>5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</row>
    <row r="27" ht="26.1" customHeight="1" spans="1:248">
      <c r="A27" s="35">
        <v>25</v>
      </c>
      <c r="B27" s="41"/>
      <c r="C27" s="42" t="s">
        <v>119</v>
      </c>
      <c r="D27" s="42" t="s">
        <v>120</v>
      </c>
      <c r="E27" s="48">
        <f t="shared" si="0"/>
        <v>30</v>
      </c>
      <c r="F27" s="49">
        <v>14</v>
      </c>
      <c r="G27" s="49">
        <v>15</v>
      </c>
      <c r="H27" s="49">
        <v>16</v>
      </c>
      <c r="I27" s="54">
        <f t="shared" si="1"/>
        <v>15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</row>
    <row r="28" ht="26.1" customHeight="1" spans="1:248">
      <c r="A28" s="35">
        <v>26</v>
      </c>
      <c r="B28" s="41"/>
      <c r="C28" s="42" t="s">
        <v>121</v>
      </c>
      <c r="D28" s="42" t="s">
        <v>122</v>
      </c>
      <c r="E28" s="48">
        <f t="shared" si="0"/>
        <v>12</v>
      </c>
      <c r="F28" s="49">
        <v>5</v>
      </c>
      <c r="G28" s="49">
        <v>6</v>
      </c>
      <c r="H28" s="49">
        <v>7</v>
      </c>
      <c r="I28" s="54">
        <f t="shared" si="1"/>
        <v>6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</row>
    <row r="29" ht="26.1" customHeight="1" spans="1:248">
      <c r="A29" s="35">
        <v>27</v>
      </c>
      <c r="B29" s="41"/>
      <c r="C29" s="42" t="s">
        <v>123</v>
      </c>
      <c r="D29" s="42" t="s">
        <v>124</v>
      </c>
      <c r="E29" s="48">
        <f t="shared" si="0"/>
        <v>8</v>
      </c>
      <c r="F29" s="49">
        <v>3</v>
      </c>
      <c r="G29" s="49">
        <v>4</v>
      </c>
      <c r="H29" s="49">
        <v>5</v>
      </c>
      <c r="I29" s="54">
        <f t="shared" si="1"/>
        <v>4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</row>
    <row r="30" ht="26.1" customHeight="1" spans="1:248">
      <c r="A30" s="35">
        <v>28</v>
      </c>
      <c r="B30" s="41"/>
      <c r="C30" s="42" t="s">
        <v>125</v>
      </c>
      <c r="D30" s="42" t="s">
        <v>126</v>
      </c>
      <c r="E30" s="48">
        <f t="shared" si="0"/>
        <v>22</v>
      </c>
      <c r="F30" s="49">
        <v>10</v>
      </c>
      <c r="G30" s="49">
        <v>11</v>
      </c>
      <c r="H30" s="49">
        <v>12</v>
      </c>
      <c r="I30" s="54">
        <f t="shared" si="1"/>
        <v>11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</row>
    <row r="31" ht="26.1" customHeight="1" spans="1:248">
      <c r="A31" s="35">
        <v>29</v>
      </c>
      <c r="B31" s="41"/>
      <c r="C31" s="42" t="s">
        <v>127</v>
      </c>
      <c r="D31" s="42" t="s">
        <v>128</v>
      </c>
      <c r="E31" s="48">
        <f t="shared" si="0"/>
        <v>8</v>
      </c>
      <c r="F31" s="49">
        <v>3</v>
      </c>
      <c r="G31" s="49">
        <v>4</v>
      </c>
      <c r="H31" s="49">
        <v>5</v>
      </c>
      <c r="I31" s="54">
        <f t="shared" si="1"/>
        <v>4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</row>
    <row r="32" ht="26.1" customHeight="1" spans="1:248">
      <c r="A32" s="35">
        <v>30</v>
      </c>
      <c r="B32" s="41"/>
      <c r="C32" s="42" t="s">
        <v>129</v>
      </c>
      <c r="D32" s="42" t="s">
        <v>130</v>
      </c>
      <c r="E32" s="48">
        <f t="shared" si="0"/>
        <v>12</v>
      </c>
      <c r="F32" s="49">
        <v>5</v>
      </c>
      <c r="G32" s="49">
        <v>6</v>
      </c>
      <c r="H32" s="49">
        <v>7</v>
      </c>
      <c r="I32" s="54">
        <f t="shared" si="1"/>
        <v>6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</row>
    <row r="33" ht="26.1" customHeight="1" spans="1:248">
      <c r="A33" s="35">
        <v>31</v>
      </c>
      <c r="B33" s="41"/>
      <c r="C33" s="42" t="s">
        <v>131</v>
      </c>
      <c r="D33" s="42" t="s">
        <v>132</v>
      </c>
      <c r="E33" s="48">
        <f t="shared" si="0"/>
        <v>8</v>
      </c>
      <c r="F33" s="49">
        <v>3</v>
      </c>
      <c r="G33" s="49">
        <v>4</v>
      </c>
      <c r="H33" s="49">
        <v>5</v>
      </c>
      <c r="I33" s="54">
        <f t="shared" si="1"/>
        <v>4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</row>
    <row r="34" ht="26.1" customHeight="1" spans="1:248">
      <c r="A34" s="35">
        <v>32</v>
      </c>
      <c r="B34" s="41"/>
      <c r="C34" s="42" t="s">
        <v>133</v>
      </c>
      <c r="D34" s="42" t="s">
        <v>134</v>
      </c>
      <c r="E34" s="48">
        <f t="shared" si="0"/>
        <v>6</v>
      </c>
      <c r="F34" s="49">
        <v>2</v>
      </c>
      <c r="G34" s="49">
        <v>3</v>
      </c>
      <c r="H34" s="49">
        <v>4</v>
      </c>
      <c r="I34" s="54">
        <f t="shared" si="1"/>
        <v>3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</row>
    <row r="35" ht="26.1" customHeight="1" spans="1:248">
      <c r="A35" s="35">
        <v>33</v>
      </c>
      <c r="B35" s="41"/>
      <c r="C35" s="42" t="s">
        <v>135</v>
      </c>
      <c r="D35" s="42" t="s">
        <v>136</v>
      </c>
      <c r="E35" s="48">
        <f t="shared" si="0"/>
        <v>10</v>
      </c>
      <c r="F35" s="49">
        <v>4</v>
      </c>
      <c r="G35" s="49">
        <v>5</v>
      </c>
      <c r="H35" s="49">
        <v>6</v>
      </c>
      <c r="I35" s="54">
        <f t="shared" si="1"/>
        <v>5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</row>
    <row r="36" ht="26.1" customHeight="1" spans="1:248">
      <c r="A36" s="35">
        <v>34</v>
      </c>
      <c r="B36" s="41"/>
      <c r="C36" s="42" t="s">
        <v>137</v>
      </c>
      <c r="D36" s="42" t="s">
        <v>138</v>
      </c>
      <c r="E36" s="48">
        <f t="shared" ref="E36:E64" si="2">ROUND($I36*$J$1,1)</f>
        <v>8</v>
      </c>
      <c r="F36" s="49">
        <v>3</v>
      </c>
      <c r="G36" s="49">
        <v>4</v>
      </c>
      <c r="H36" s="49">
        <v>5</v>
      </c>
      <c r="I36" s="54">
        <f t="shared" ref="I36:I64" si="3">SUM(F36,G36*4,H36)/6</f>
        <v>4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</row>
    <row r="37" ht="26.1" customHeight="1" spans="1:248">
      <c r="A37" s="35">
        <v>35</v>
      </c>
      <c r="B37" s="44" t="s">
        <v>139</v>
      </c>
      <c r="C37" s="42" t="s">
        <v>140</v>
      </c>
      <c r="D37" s="42" t="s">
        <v>141</v>
      </c>
      <c r="E37" s="48">
        <f t="shared" si="2"/>
        <v>6</v>
      </c>
      <c r="F37" s="49">
        <v>2</v>
      </c>
      <c r="G37" s="49">
        <v>3</v>
      </c>
      <c r="H37" s="49">
        <v>4</v>
      </c>
      <c r="I37" s="54">
        <f t="shared" si="3"/>
        <v>3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</row>
    <row r="38" ht="26.1" customHeight="1" spans="1:248">
      <c r="A38" s="35">
        <v>36</v>
      </c>
      <c r="B38" s="41"/>
      <c r="C38" s="42" t="s">
        <v>142</v>
      </c>
      <c r="D38" s="42" t="s">
        <v>143</v>
      </c>
      <c r="E38" s="48">
        <f t="shared" si="2"/>
        <v>6</v>
      </c>
      <c r="F38" s="49">
        <v>2</v>
      </c>
      <c r="G38" s="49">
        <v>3</v>
      </c>
      <c r="H38" s="49">
        <v>4</v>
      </c>
      <c r="I38" s="54">
        <f t="shared" si="3"/>
        <v>3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</row>
    <row r="39" ht="26.1" customHeight="1" spans="1:248">
      <c r="A39" s="35">
        <v>37</v>
      </c>
      <c r="B39" s="41"/>
      <c r="C39" s="42" t="s">
        <v>144</v>
      </c>
      <c r="D39" s="42" t="s">
        <v>145</v>
      </c>
      <c r="E39" s="48">
        <f t="shared" si="2"/>
        <v>6</v>
      </c>
      <c r="F39" s="49">
        <v>2</v>
      </c>
      <c r="G39" s="49">
        <v>3</v>
      </c>
      <c r="H39" s="49">
        <v>4</v>
      </c>
      <c r="I39" s="54">
        <f t="shared" si="3"/>
        <v>3</v>
      </c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</row>
    <row r="40" ht="26.1" customHeight="1" spans="1:248">
      <c r="A40" s="35">
        <v>38</v>
      </c>
      <c r="B40" s="41"/>
      <c r="C40" s="42" t="s">
        <v>146</v>
      </c>
      <c r="D40" s="42" t="s">
        <v>147</v>
      </c>
      <c r="E40" s="48">
        <f t="shared" si="2"/>
        <v>6</v>
      </c>
      <c r="F40" s="49">
        <v>2</v>
      </c>
      <c r="G40" s="49">
        <v>3</v>
      </c>
      <c r="H40" s="49">
        <v>4</v>
      </c>
      <c r="I40" s="54">
        <f t="shared" si="3"/>
        <v>3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</row>
    <row r="41" ht="26.1" customHeight="1" spans="1:248">
      <c r="A41" s="35">
        <v>39</v>
      </c>
      <c r="B41" s="41"/>
      <c r="C41" s="42" t="s">
        <v>148</v>
      </c>
      <c r="D41" s="42" t="s">
        <v>149</v>
      </c>
      <c r="E41" s="48">
        <f t="shared" si="2"/>
        <v>8</v>
      </c>
      <c r="F41" s="49">
        <v>3</v>
      </c>
      <c r="G41" s="49">
        <v>4</v>
      </c>
      <c r="H41" s="49">
        <v>5</v>
      </c>
      <c r="I41" s="54">
        <f t="shared" si="3"/>
        <v>4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</row>
    <row r="42" ht="27.95" customHeight="1" spans="1:248">
      <c r="A42" s="35">
        <v>40</v>
      </c>
      <c r="B42" s="42"/>
      <c r="C42" s="42" t="s">
        <v>150</v>
      </c>
      <c r="D42" s="42" t="s">
        <v>151</v>
      </c>
      <c r="E42" s="48">
        <f t="shared" si="2"/>
        <v>8</v>
      </c>
      <c r="F42" s="49">
        <v>3</v>
      </c>
      <c r="G42" s="49">
        <v>4</v>
      </c>
      <c r="H42" s="49">
        <v>5</v>
      </c>
      <c r="I42" s="54">
        <f t="shared" si="3"/>
        <v>4</v>
      </c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</row>
    <row r="43" ht="27.95" customHeight="1" spans="1:248">
      <c r="A43" s="35">
        <v>41</v>
      </c>
      <c r="B43" s="41" t="s">
        <v>152</v>
      </c>
      <c r="C43" s="42" t="s">
        <v>153</v>
      </c>
      <c r="D43" s="42" t="s">
        <v>154</v>
      </c>
      <c r="E43" s="48">
        <f t="shared" si="2"/>
        <v>6</v>
      </c>
      <c r="F43" s="49">
        <v>2</v>
      </c>
      <c r="G43" s="49">
        <v>3</v>
      </c>
      <c r="H43" s="49">
        <v>4</v>
      </c>
      <c r="I43" s="54">
        <f t="shared" si="3"/>
        <v>3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</row>
    <row r="44" ht="27.95" customHeight="1" spans="1:248">
      <c r="A44" s="35">
        <v>42</v>
      </c>
      <c r="B44" s="41"/>
      <c r="C44" s="42" t="s">
        <v>155</v>
      </c>
      <c r="D44" s="42" t="s">
        <v>156</v>
      </c>
      <c r="E44" s="48">
        <f t="shared" si="2"/>
        <v>6</v>
      </c>
      <c r="F44" s="49">
        <v>2</v>
      </c>
      <c r="G44" s="49">
        <v>3</v>
      </c>
      <c r="H44" s="49">
        <v>4</v>
      </c>
      <c r="I44" s="54">
        <f t="shared" si="3"/>
        <v>3</v>
      </c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</row>
    <row r="45" ht="27.95" customHeight="1" spans="1:248">
      <c r="A45" s="35">
        <v>43</v>
      </c>
      <c r="B45" s="41"/>
      <c r="C45" s="42" t="s">
        <v>157</v>
      </c>
      <c r="D45" s="42" t="s">
        <v>158</v>
      </c>
      <c r="E45" s="48">
        <f t="shared" si="2"/>
        <v>6</v>
      </c>
      <c r="F45" s="49">
        <v>2</v>
      </c>
      <c r="G45" s="49">
        <v>3</v>
      </c>
      <c r="H45" s="49">
        <v>4</v>
      </c>
      <c r="I45" s="54">
        <f t="shared" si="3"/>
        <v>3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</row>
    <row r="46" ht="27.95" customHeight="1" spans="1:248">
      <c r="A46" s="35">
        <v>44</v>
      </c>
      <c r="B46" s="41"/>
      <c r="C46" s="42" t="s">
        <v>159</v>
      </c>
      <c r="D46" s="42" t="s">
        <v>160</v>
      </c>
      <c r="E46" s="48">
        <f t="shared" si="2"/>
        <v>6</v>
      </c>
      <c r="F46" s="49">
        <v>2</v>
      </c>
      <c r="G46" s="49">
        <v>3</v>
      </c>
      <c r="H46" s="49">
        <v>4</v>
      </c>
      <c r="I46" s="54">
        <f t="shared" si="3"/>
        <v>3</v>
      </c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</row>
    <row r="47" ht="27.95" customHeight="1" spans="1:248">
      <c r="A47" s="35">
        <v>45</v>
      </c>
      <c r="B47" s="41"/>
      <c r="C47" s="42" t="s">
        <v>161</v>
      </c>
      <c r="D47" s="42" t="s">
        <v>162</v>
      </c>
      <c r="E47" s="48">
        <f t="shared" si="2"/>
        <v>12</v>
      </c>
      <c r="F47" s="49">
        <v>5</v>
      </c>
      <c r="G47" s="49">
        <v>6</v>
      </c>
      <c r="H47" s="49">
        <v>7</v>
      </c>
      <c r="I47" s="54">
        <f t="shared" si="3"/>
        <v>6</v>
      </c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</row>
    <row r="48" ht="27.95" customHeight="1" spans="1:248">
      <c r="A48" s="35">
        <v>46</v>
      </c>
      <c r="B48" s="41"/>
      <c r="C48" s="42" t="s">
        <v>163</v>
      </c>
      <c r="D48" s="42" t="s">
        <v>164</v>
      </c>
      <c r="E48" s="48">
        <f t="shared" si="2"/>
        <v>8</v>
      </c>
      <c r="F48" s="49">
        <v>3</v>
      </c>
      <c r="G48" s="49">
        <v>4</v>
      </c>
      <c r="H48" s="49">
        <v>5</v>
      </c>
      <c r="I48" s="54">
        <f t="shared" si="3"/>
        <v>4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</row>
    <row r="49" ht="27.95" customHeight="1" spans="1:248">
      <c r="A49" s="35">
        <v>47</v>
      </c>
      <c r="B49" s="41"/>
      <c r="C49" s="42" t="s">
        <v>165</v>
      </c>
      <c r="D49" s="42" t="s">
        <v>166</v>
      </c>
      <c r="E49" s="48">
        <f t="shared" si="2"/>
        <v>6</v>
      </c>
      <c r="F49" s="49">
        <v>2</v>
      </c>
      <c r="G49" s="49">
        <v>3</v>
      </c>
      <c r="H49" s="49">
        <v>4</v>
      </c>
      <c r="I49" s="54">
        <f t="shared" si="3"/>
        <v>3</v>
      </c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</row>
    <row r="50" ht="27.95" customHeight="1" spans="1:248">
      <c r="A50" s="35">
        <v>48</v>
      </c>
      <c r="B50" s="41"/>
      <c r="C50" s="42" t="s">
        <v>167</v>
      </c>
      <c r="D50" s="42" t="s">
        <v>168</v>
      </c>
      <c r="E50" s="48">
        <f t="shared" si="2"/>
        <v>10</v>
      </c>
      <c r="F50" s="49">
        <v>4</v>
      </c>
      <c r="G50" s="49">
        <v>5</v>
      </c>
      <c r="H50" s="49">
        <v>6</v>
      </c>
      <c r="I50" s="54">
        <f t="shared" si="3"/>
        <v>5</v>
      </c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</row>
    <row r="51" ht="27.95" customHeight="1" spans="1:248">
      <c r="A51" s="35">
        <v>49</v>
      </c>
      <c r="B51" s="45"/>
      <c r="C51" s="42" t="s">
        <v>169</v>
      </c>
      <c r="D51" s="42" t="s">
        <v>170</v>
      </c>
      <c r="E51" s="48">
        <f t="shared" si="2"/>
        <v>6</v>
      </c>
      <c r="F51" s="49">
        <v>2</v>
      </c>
      <c r="G51" s="49">
        <v>3</v>
      </c>
      <c r="H51" s="49">
        <v>4</v>
      </c>
      <c r="I51" s="54">
        <f t="shared" si="3"/>
        <v>3</v>
      </c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</row>
    <row r="52" ht="23.1" customHeight="1" spans="1:248">
      <c r="A52" s="35">
        <v>50</v>
      </c>
      <c r="B52" s="41" t="s">
        <v>171</v>
      </c>
      <c r="C52" s="42" t="s">
        <v>172</v>
      </c>
      <c r="D52" s="42" t="s">
        <v>173</v>
      </c>
      <c r="E52" s="48">
        <f t="shared" si="2"/>
        <v>8</v>
      </c>
      <c r="F52" s="49">
        <v>3</v>
      </c>
      <c r="G52" s="49">
        <v>4</v>
      </c>
      <c r="H52" s="49">
        <v>5</v>
      </c>
      <c r="I52" s="54">
        <f t="shared" si="3"/>
        <v>4</v>
      </c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</row>
    <row r="53" ht="23.1" customHeight="1" spans="1:248">
      <c r="A53" s="35">
        <v>51</v>
      </c>
      <c r="B53" s="41"/>
      <c r="C53" s="42" t="s">
        <v>174</v>
      </c>
      <c r="D53" s="42" t="s">
        <v>175</v>
      </c>
      <c r="E53" s="48">
        <f t="shared" si="2"/>
        <v>10</v>
      </c>
      <c r="F53" s="49">
        <v>4</v>
      </c>
      <c r="G53" s="49">
        <v>5</v>
      </c>
      <c r="H53" s="49">
        <v>6</v>
      </c>
      <c r="I53" s="54">
        <f t="shared" si="3"/>
        <v>5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</row>
    <row r="54" ht="23.1" customHeight="1" spans="1:248">
      <c r="A54" s="35">
        <v>52</v>
      </c>
      <c r="B54" s="41"/>
      <c r="C54" s="42" t="s">
        <v>176</v>
      </c>
      <c r="D54" s="42" t="s">
        <v>177</v>
      </c>
      <c r="E54" s="48">
        <f t="shared" si="2"/>
        <v>18</v>
      </c>
      <c r="F54" s="49">
        <v>8</v>
      </c>
      <c r="G54" s="49">
        <v>9</v>
      </c>
      <c r="H54" s="49">
        <v>10</v>
      </c>
      <c r="I54" s="54">
        <f t="shared" si="3"/>
        <v>9</v>
      </c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</row>
    <row r="55" ht="23.1" customHeight="1" spans="1:248">
      <c r="A55" s="35">
        <v>53</v>
      </c>
      <c r="B55" s="41"/>
      <c r="C55" s="42" t="s">
        <v>178</v>
      </c>
      <c r="D55" s="42" t="s">
        <v>179</v>
      </c>
      <c r="E55" s="48">
        <f t="shared" si="2"/>
        <v>10</v>
      </c>
      <c r="F55" s="49">
        <v>4</v>
      </c>
      <c r="G55" s="49">
        <v>5</v>
      </c>
      <c r="H55" s="49">
        <v>6</v>
      </c>
      <c r="I55" s="54">
        <f t="shared" si="3"/>
        <v>5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</row>
    <row r="56" ht="23.1" customHeight="1" spans="1:248">
      <c r="A56" s="35">
        <v>54</v>
      </c>
      <c r="B56" s="41"/>
      <c r="C56" s="42" t="s">
        <v>180</v>
      </c>
      <c r="D56" s="42" t="s">
        <v>181</v>
      </c>
      <c r="E56" s="48">
        <f t="shared" si="2"/>
        <v>6</v>
      </c>
      <c r="F56" s="49">
        <v>2</v>
      </c>
      <c r="G56" s="49">
        <v>3</v>
      </c>
      <c r="H56" s="49">
        <v>4</v>
      </c>
      <c r="I56" s="54">
        <f t="shared" si="3"/>
        <v>3</v>
      </c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</row>
    <row r="57" ht="23.1" customHeight="1" spans="1:248">
      <c r="A57" s="35">
        <v>55</v>
      </c>
      <c r="B57" s="41"/>
      <c r="C57" s="42" t="s">
        <v>182</v>
      </c>
      <c r="D57" s="42" t="s">
        <v>183</v>
      </c>
      <c r="E57" s="48">
        <f t="shared" si="2"/>
        <v>8</v>
      </c>
      <c r="F57" s="49">
        <v>3</v>
      </c>
      <c r="G57" s="49">
        <v>4</v>
      </c>
      <c r="H57" s="49">
        <v>5</v>
      </c>
      <c r="I57" s="54">
        <f t="shared" si="3"/>
        <v>4</v>
      </c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</row>
    <row r="58" ht="23.1" customHeight="1" spans="1:248">
      <c r="A58" s="35">
        <v>56</v>
      </c>
      <c r="B58" s="41"/>
      <c r="C58" s="42" t="s">
        <v>184</v>
      </c>
      <c r="D58" s="42" t="s">
        <v>185</v>
      </c>
      <c r="E58" s="48">
        <f t="shared" si="2"/>
        <v>6</v>
      </c>
      <c r="F58" s="49">
        <v>2</v>
      </c>
      <c r="G58" s="49">
        <v>3</v>
      </c>
      <c r="H58" s="49">
        <v>4</v>
      </c>
      <c r="I58" s="54">
        <f t="shared" si="3"/>
        <v>3</v>
      </c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</row>
    <row r="59" ht="23.1" customHeight="1" spans="1:248">
      <c r="A59" s="35">
        <v>57</v>
      </c>
      <c r="B59" s="41"/>
      <c r="C59" s="42" t="s">
        <v>186</v>
      </c>
      <c r="D59" s="42" t="s">
        <v>187</v>
      </c>
      <c r="E59" s="48">
        <f t="shared" si="2"/>
        <v>6</v>
      </c>
      <c r="F59" s="49">
        <v>2</v>
      </c>
      <c r="G59" s="49">
        <v>3</v>
      </c>
      <c r="H59" s="49">
        <v>4</v>
      </c>
      <c r="I59" s="54">
        <f t="shared" si="3"/>
        <v>3</v>
      </c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</row>
    <row r="60" ht="23.1" customHeight="1" spans="1:248">
      <c r="A60" s="35">
        <v>58</v>
      </c>
      <c r="B60" s="41"/>
      <c r="C60" s="42" t="s">
        <v>188</v>
      </c>
      <c r="D60" s="42" t="s">
        <v>189</v>
      </c>
      <c r="E60" s="48">
        <f t="shared" si="2"/>
        <v>6</v>
      </c>
      <c r="F60" s="49">
        <v>2</v>
      </c>
      <c r="G60" s="49">
        <v>3</v>
      </c>
      <c r="H60" s="49">
        <v>4</v>
      </c>
      <c r="I60" s="54">
        <f t="shared" si="3"/>
        <v>3</v>
      </c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</row>
    <row r="61" ht="23.1" customHeight="1" spans="1:248">
      <c r="A61" s="35">
        <v>59</v>
      </c>
      <c r="B61" s="41"/>
      <c r="C61" s="42" t="s">
        <v>190</v>
      </c>
      <c r="D61" s="42" t="s">
        <v>191</v>
      </c>
      <c r="E61" s="48">
        <f t="shared" si="2"/>
        <v>2.3</v>
      </c>
      <c r="F61" s="49">
        <v>1</v>
      </c>
      <c r="G61" s="49">
        <v>1</v>
      </c>
      <c r="H61" s="49">
        <v>2</v>
      </c>
      <c r="I61" s="54">
        <f t="shared" si="3"/>
        <v>1.16666666666667</v>
      </c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</row>
    <row r="62" ht="23.1" customHeight="1" spans="1:248">
      <c r="A62" s="35">
        <v>60</v>
      </c>
      <c r="B62" s="45"/>
      <c r="C62" s="42" t="s">
        <v>192</v>
      </c>
      <c r="D62" s="42" t="s">
        <v>193</v>
      </c>
      <c r="E62" s="48">
        <f t="shared" si="2"/>
        <v>12</v>
      </c>
      <c r="F62" s="49">
        <v>5</v>
      </c>
      <c r="G62" s="49">
        <v>6</v>
      </c>
      <c r="H62" s="49">
        <v>7</v>
      </c>
      <c r="I62" s="54">
        <f t="shared" si="3"/>
        <v>6</v>
      </c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</row>
    <row r="63" ht="23.1" customHeight="1" spans="1:248">
      <c r="A63" s="35">
        <v>61</v>
      </c>
      <c r="B63" s="41" t="s">
        <v>194</v>
      </c>
      <c r="C63" s="42" t="s">
        <v>195</v>
      </c>
      <c r="D63" s="42"/>
      <c r="E63" s="48">
        <f t="shared" si="2"/>
        <v>10</v>
      </c>
      <c r="F63" s="49">
        <v>4</v>
      </c>
      <c r="G63" s="49">
        <v>5</v>
      </c>
      <c r="H63" s="49">
        <v>6</v>
      </c>
      <c r="I63" s="54">
        <f t="shared" si="3"/>
        <v>5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</row>
    <row r="64" ht="23.1" customHeight="1" spans="1:248">
      <c r="A64" s="35">
        <v>62</v>
      </c>
      <c r="B64" s="41"/>
      <c r="C64" s="42" t="s">
        <v>196</v>
      </c>
      <c r="D64" s="42"/>
      <c r="E64" s="48">
        <f t="shared" si="2"/>
        <v>8</v>
      </c>
      <c r="F64" s="49">
        <v>3</v>
      </c>
      <c r="G64" s="49">
        <v>4</v>
      </c>
      <c r="H64" s="49">
        <v>5</v>
      </c>
      <c r="I64" s="54">
        <f t="shared" si="3"/>
        <v>4</v>
      </c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</row>
    <row r="65" s="33" customFormat="1" spans="2:10">
      <c r="B65" s="14" t="s">
        <v>197</v>
      </c>
      <c r="C65" s="14"/>
      <c r="D65" s="14"/>
      <c r="E65" s="23">
        <f>SUM(E11:E64)</f>
        <v>440.1</v>
      </c>
      <c r="F65" s="24"/>
      <c r="G65" s="24"/>
      <c r="H65" s="24"/>
      <c r="I65" s="32"/>
      <c r="J65" s="24"/>
    </row>
    <row r="66" s="33" customFormat="1" spans="2:10">
      <c r="B66" s="15" t="s">
        <v>198</v>
      </c>
      <c r="C66" s="16"/>
      <c r="D66" s="24"/>
      <c r="E66" s="25"/>
      <c r="F66" s="24"/>
      <c r="G66" s="24"/>
      <c r="H66" s="24"/>
      <c r="I66" s="32"/>
      <c r="J66" s="24"/>
    </row>
    <row r="67" s="33" customFormat="1" ht="18" spans="1:248">
      <c r="A67" s="35"/>
      <c r="B67" s="15"/>
      <c r="C67" s="16"/>
      <c r="D67" s="55"/>
      <c r="E67" s="55"/>
      <c r="F67" s="24"/>
      <c r="G67" s="24"/>
      <c r="H67" s="24"/>
      <c r="I67" s="32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</row>
  </sheetData>
  <mergeCells count="10">
    <mergeCell ref="B65:D65"/>
    <mergeCell ref="B3:B10"/>
    <mergeCell ref="B11:B18"/>
    <mergeCell ref="B19:B20"/>
    <mergeCell ref="B21:B23"/>
    <mergeCell ref="B24:B36"/>
    <mergeCell ref="B37:B42"/>
    <mergeCell ref="B43:B51"/>
    <mergeCell ref="B52:B62"/>
    <mergeCell ref="B63:B6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9"/>
  <sheetViews>
    <sheetView workbookViewId="0">
      <pane ySplit="2" topLeftCell="A3" activePane="bottomLeft" state="frozen"/>
      <selection/>
      <selection pane="bottomLeft" activeCell="C17" sqref="C17:C21"/>
    </sheetView>
  </sheetViews>
  <sheetFormatPr defaultColWidth="9" defaultRowHeight="15.2"/>
  <cols>
    <col min="2" max="2" width="16" customWidth="1"/>
    <col min="3" max="3" width="22.75" customWidth="1"/>
    <col min="4" max="4" width="50.125" customWidth="1"/>
    <col min="10" max="10" width="9.50833333333333"/>
  </cols>
  <sheetData>
    <row r="1" s="1" customFormat="1" ht="18" spans="1:16">
      <c r="A1" s="2"/>
      <c r="B1" s="3" t="s">
        <v>199</v>
      </c>
      <c r="C1" s="4"/>
      <c r="D1" s="5"/>
      <c r="E1" s="5"/>
      <c r="F1" s="18" t="s">
        <v>54</v>
      </c>
      <c r="G1" s="18"/>
      <c r="H1" s="18"/>
      <c r="I1" s="26"/>
      <c r="J1" s="27">
        <v>2.4</v>
      </c>
      <c r="K1" s="28" t="s">
        <v>55</v>
      </c>
      <c r="L1" s="29"/>
      <c r="M1" s="29"/>
      <c r="N1" s="29"/>
      <c r="O1" s="29"/>
      <c r="P1" s="29"/>
    </row>
    <row r="2" s="1" customFormat="1" ht="30" customHeight="1" spans="1:16">
      <c r="A2" s="6" t="s">
        <v>56</v>
      </c>
      <c r="B2" s="7" t="s">
        <v>57</v>
      </c>
      <c r="C2" s="7" t="s">
        <v>58</v>
      </c>
      <c r="D2" s="7" t="s">
        <v>59</v>
      </c>
      <c r="E2" s="7" t="s">
        <v>60</v>
      </c>
      <c r="F2" s="19" t="s">
        <v>61</v>
      </c>
      <c r="G2" s="19" t="s">
        <v>62</v>
      </c>
      <c r="H2" s="19" t="s">
        <v>63</v>
      </c>
      <c r="I2" s="30" t="s">
        <v>64</v>
      </c>
      <c r="J2" s="19" t="s">
        <v>65</v>
      </c>
      <c r="K2" s="29"/>
      <c r="L2" s="29"/>
      <c r="M2" s="29"/>
      <c r="N2" s="29"/>
      <c r="O2" s="29"/>
      <c r="P2" s="29"/>
    </row>
    <row r="3" ht="18" spans="1:9">
      <c r="A3" s="2">
        <v>1</v>
      </c>
      <c r="B3" s="8" t="s">
        <v>200</v>
      </c>
      <c r="C3" s="9"/>
      <c r="D3" s="9"/>
      <c r="E3" s="20">
        <f t="shared" ref="E3:E21" si="0">ROUND($I3*$J$1,1)</f>
        <v>9.6</v>
      </c>
      <c r="F3" s="21">
        <v>3</v>
      </c>
      <c r="G3" s="21">
        <v>4</v>
      </c>
      <c r="H3" s="21">
        <v>5</v>
      </c>
      <c r="I3" s="31">
        <f t="shared" ref="I3:I21" si="1">SUM(F3,G3*4,H3)/6</f>
        <v>4</v>
      </c>
    </row>
    <row r="4" ht="18" spans="1:9">
      <c r="A4" s="2">
        <v>2</v>
      </c>
      <c r="B4" s="10"/>
      <c r="C4" s="9"/>
      <c r="D4" s="9"/>
      <c r="E4" s="20">
        <f t="shared" si="0"/>
        <v>7.2</v>
      </c>
      <c r="F4" s="21">
        <v>2</v>
      </c>
      <c r="G4" s="21">
        <v>3</v>
      </c>
      <c r="H4" s="21">
        <v>4</v>
      </c>
      <c r="I4" s="31">
        <f t="shared" si="1"/>
        <v>3</v>
      </c>
    </row>
    <row r="5" ht="18" spans="1:9">
      <c r="A5" s="2">
        <v>3</v>
      </c>
      <c r="B5" s="10"/>
      <c r="C5" s="9"/>
      <c r="D5" s="9"/>
      <c r="E5" s="20">
        <f t="shared" si="0"/>
        <v>7.2</v>
      </c>
      <c r="F5" s="21">
        <v>2</v>
      </c>
      <c r="G5" s="21">
        <v>3</v>
      </c>
      <c r="H5" s="21">
        <v>4</v>
      </c>
      <c r="I5" s="31">
        <f t="shared" si="1"/>
        <v>3</v>
      </c>
    </row>
    <row r="6" ht="18" spans="1:9">
      <c r="A6" s="2">
        <v>4</v>
      </c>
      <c r="B6" s="11"/>
      <c r="C6" s="9"/>
      <c r="D6" s="9"/>
      <c r="E6" s="20">
        <f t="shared" si="0"/>
        <v>12</v>
      </c>
      <c r="F6" s="21">
        <v>3</v>
      </c>
      <c r="G6" s="21">
        <v>5</v>
      </c>
      <c r="H6" s="21">
        <v>7</v>
      </c>
      <c r="I6" s="31">
        <f t="shared" si="1"/>
        <v>5</v>
      </c>
    </row>
    <row r="7" ht="18" spans="1:9">
      <c r="A7" s="2">
        <v>5</v>
      </c>
      <c r="B7" s="8" t="s">
        <v>201</v>
      </c>
      <c r="C7" s="12"/>
      <c r="D7" s="9"/>
      <c r="E7" s="20">
        <f t="shared" si="0"/>
        <v>9.6</v>
      </c>
      <c r="F7" s="21">
        <v>3</v>
      </c>
      <c r="G7" s="21">
        <v>4</v>
      </c>
      <c r="H7" s="21">
        <v>5</v>
      </c>
      <c r="I7" s="31">
        <f t="shared" si="1"/>
        <v>4</v>
      </c>
    </row>
    <row r="8" ht="18" spans="1:9">
      <c r="A8" s="2">
        <v>6</v>
      </c>
      <c r="B8" s="10"/>
      <c r="C8" s="12"/>
      <c r="D8" s="9"/>
      <c r="E8" s="20">
        <f t="shared" si="0"/>
        <v>2.6</v>
      </c>
      <c r="F8" s="21">
        <v>0.5</v>
      </c>
      <c r="G8" s="21">
        <v>1</v>
      </c>
      <c r="H8" s="21">
        <v>2</v>
      </c>
      <c r="I8" s="31">
        <f t="shared" si="1"/>
        <v>1.08333333333333</v>
      </c>
    </row>
    <row r="9" ht="18" spans="1:9">
      <c r="A9" s="2">
        <v>11</v>
      </c>
      <c r="B9" s="8" t="s">
        <v>202</v>
      </c>
      <c r="C9" s="9"/>
      <c r="D9" s="9"/>
      <c r="E9" s="20">
        <f t="shared" si="0"/>
        <v>14.4</v>
      </c>
      <c r="F9" s="21">
        <v>4</v>
      </c>
      <c r="G9" s="21">
        <v>6</v>
      </c>
      <c r="H9" s="21">
        <v>8</v>
      </c>
      <c r="I9" s="31">
        <f t="shared" si="1"/>
        <v>6</v>
      </c>
    </row>
    <row r="10" ht="18" spans="1:9">
      <c r="A10" s="2">
        <v>12</v>
      </c>
      <c r="B10" s="10"/>
      <c r="C10" s="9"/>
      <c r="D10" s="9"/>
      <c r="E10" s="20">
        <f t="shared" si="0"/>
        <v>14.4</v>
      </c>
      <c r="F10" s="21">
        <v>4</v>
      </c>
      <c r="G10" s="21">
        <v>6</v>
      </c>
      <c r="H10" s="21">
        <v>8</v>
      </c>
      <c r="I10" s="31">
        <f t="shared" si="1"/>
        <v>6</v>
      </c>
    </row>
    <row r="11" ht="18" spans="1:9">
      <c r="A11" s="2">
        <v>13</v>
      </c>
      <c r="B11" s="10"/>
      <c r="C11" s="9"/>
      <c r="D11" s="9"/>
      <c r="E11" s="20">
        <f t="shared" si="0"/>
        <v>14.4</v>
      </c>
      <c r="F11" s="21">
        <v>4</v>
      </c>
      <c r="G11" s="21">
        <v>6</v>
      </c>
      <c r="H11" s="21">
        <v>8</v>
      </c>
      <c r="I11" s="31">
        <f t="shared" si="1"/>
        <v>6</v>
      </c>
    </row>
    <row r="12" ht="18" spans="1:9">
      <c r="A12" s="2">
        <v>17</v>
      </c>
      <c r="B12" s="8" t="s">
        <v>203</v>
      </c>
      <c r="C12" s="9"/>
      <c r="D12" s="9"/>
      <c r="E12" s="20">
        <f t="shared" si="0"/>
        <v>12</v>
      </c>
      <c r="F12" s="21">
        <v>4</v>
      </c>
      <c r="G12" s="21">
        <v>5</v>
      </c>
      <c r="H12" s="21">
        <v>6</v>
      </c>
      <c r="I12" s="31">
        <f t="shared" si="1"/>
        <v>5</v>
      </c>
    </row>
    <row r="13" ht="18" spans="1:9">
      <c r="A13" s="2">
        <v>18</v>
      </c>
      <c r="B13" s="10"/>
      <c r="C13" s="9"/>
      <c r="D13" s="9"/>
      <c r="E13" s="20">
        <f t="shared" si="0"/>
        <v>12</v>
      </c>
      <c r="F13" s="21">
        <v>4</v>
      </c>
      <c r="G13" s="21">
        <v>5</v>
      </c>
      <c r="H13" s="21">
        <v>6</v>
      </c>
      <c r="I13" s="31">
        <f t="shared" si="1"/>
        <v>5</v>
      </c>
    </row>
    <row r="14" ht="36.75" customHeight="1" spans="1:9">
      <c r="A14" s="2">
        <v>19</v>
      </c>
      <c r="B14" s="10"/>
      <c r="C14" s="9"/>
      <c r="D14" s="9"/>
      <c r="E14" s="20">
        <f t="shared" si="0"/>
        <v>12</v>
      </c>
      <c r="F14" s="21">
        <v>4</v>
      </c>
      <c r="G14" s="21">
        <v>5</v>
      </c>
      <c r="H14" s="21">
        <v>6</v>
      </c>
      <c r="I14" s="31">
        <f t="shared" si="1"/>
        <v>5</v>
      </c>
    </row>
    <row r="15" ht="30" customHeight="1" spans="1:9">
      <c r="A15" s="2">
        <v>20</v>
      </c>
      <c r="B15" s="10"/>
      <c r="C15" s="9"/>
      <c r="D15" s="9"/>
      <c r="E15" s="20">
        <f t="shared" si="0"/>
        <v>12</v>
      </c>
      <c r="F15" s="21">
        <v>4</v>
      </c>
      <c r="G15" s="21">
        <v>5</v>
      </c>
      <c r="H15" s="21">
        <v>6</v>
      </c>
      <c r="I15" s="31">
        <f t="shared" si="1"/>
        <v>5</v>
      </c>
    </row>
    <row r="16" ht="50.25" customHeight="1" spans="1:9">
      <c r="A16" s="2">
        <v>21</v>
      </c>
      <c r="B16" s="10"/>
      <c r="C16" s="12"/>
      <c r="D16" s="13"/>
      <c r="E16" s="20">
        <f t="shared" si="0"/>
        <v>14.4</v>
      </c>
      <c r="F16" s="21">
        <v>5</v>
      </c>
      <c r="G16" s="21">
        <v>6</v>
      </c>
      <c r="H16" s="21">
        <v>7</v>
      </c>
      <c r="I16" s="31">
        <f t="shared" si="1"/>
        <v>6</v>
      </c>
    </row>
    <row r="17" ht="31.5" customHeight="1" spans="1:9">
      <c r="A17" s="2">
        <v>22</v>
      </c>
      <c r="B17" s="10"/>
      <c r="C17" s="12"/>
      <c r="D17" s="13"/>
      <c r="E17" s="20">
        <f t="shared" si="0"/>
        <v>14.4</v>
      </c>
      <c r="F17" s="21">
        <v>5</v>
      </c>
      <c r="G17" s="21">
        <v>6</v>
      </c>
      <c r="H17" s="21">
        <v>7</v>
      </c>
      <c r="I17" s="31">
        <f t="shared" si="1"/>
        <v>6</v>
      </c>
    </row>
    <row r="18" ht="18" spans="1:9">
      <c r="A18" s="2">
        <v>23</v>
      </c>
      <c r="B18" s="10"/>
      <c r="C18" s="12"/>
      <c r="D18" s="13"/>
      <c r="E18" s="20">
        <f t="shared" si="0"/>
        <v>7.2</v>
      </c>
      <c r="F18" s="21">
        <v>2</v>
      </c>
      <c r="G18" s="21">
        <v>3</v>
      </c>
      <c r="H18" s="21">
        <v>4</v>
      </c>
      <c r="I18" s="31">
        <f t="shared" si="1"/>
        <v>3</v>
      </c>
    </row>
    <row r="19" ht="18" spans="1:9">
      <c r="A19" s="2">
        <v>24</v>
      </c>
      <c r="B19" s="10"/>
      <c r="C19" s="12"/>
      <c r="D19" s="13"/>
      <c r="E19" s="20">
        <f t="shared" si="0"/>
        <v>14.4</v>
      </c>
      <c r="F19" s="21">
        <v>4</v>
      </c>
      <c r="G19" s="21">
        <v>6</v>
      </c>
      <c r="H19" s="21">
        <v>8</v>
      </c>
      <c r="I19" s="31">
        <f t="shared" si="1"/>
        <v>6</v>
      </c>
    </row>
    <row r="20" ht="46.5" customHeight="1" spans="1:9">
      <c r="A20" s="2">
        <v>25</v>
      </c>
      <c r="B20" s="10"/>
      <c r="C20" s="12"/>
      <c r="D20" s="13"/>
      <c r="E20" s="20">
        <f t="shared" si="0"/>
        <v>9.6</v>
      </c>
      <c r="F20" s="21">
        <v>3</v>
      </c>
      <c r="G20" s="21">
        <v>4</v>
      </c>
      <c r="H20" s="21">
        <v>5</v>
      </c>
      <c r="I20" s="31">
        <f t="shared" si="1"/>
        <v>4</v>
      </c>
    </row>
    <row r="21" ht="18" spans="1:9">
      <c r="A21" s="2">
        <v>26</v>
      </c>
      <c r="B21" s="11"/>
      <c r="C21" s="12"/>
      <c r="D21" s="13"/>
      <c r="E21" s="20">
        <f t="shared" si="0"/>
        <v>14</v>
      </c>
      <c r="F21" s="21">
        <v>4</v>
      </c>
      <c r="G21" s="21">
        <v>6</v>
      </c>
      <c r="H21" s="21">
        <v>7</v>
      </c>
      <c r="I21" s="31">
        <f t="shared" si="1"/>
        <v>5.83333333333333</v>
      </c>
    </row>
    <row r="22" customFormat="1" ht="18" spans="1:9">
      <c r="A22" s="2"/>
      <c r="B22" s="11" t="s">
        <v>204</v>
      </c>
      <c r="C22" s="12"/>
      <c r="D22" s="13"/>
      <c r="E22" s="22"/>
      <c r="F22" s="21"/>
      <c r="G22" s="21"/>
      <c r="H22" s="21"/>
      <c r="I22" s="31"/>
    </row>
    <row r="23" customFormat="1" ht="18" spans="1:9">
      <c r="A23" s="2"/>
      <c r="B23" s="11" t="s">
        <v>205</v>
      </c>
      <c r="C23" s="12"/>
      <c r="D23" s="13"/>
      <c r="E23" s="22"/>
      <c r="F23" s="21"/>
      <c r="G23" s="21"/>
      <c r="H23" s="21"/>
      <c r="I23" s="31"/>
    </row>
    <row r="24" customFormat="1" ht="18" spans="1:9">
      <c r="A24" s="2"/>
      <c r="B24" s="11" t="s">
        <v>206</v>
      </c>
      <c r="C24" s="12"/>
      <c r="D24" s="13"/>
      <c r="E24" s="22"/>
      <c r="F24" s="21"/>
      <c r="G24" s="21"/>
      <c r="H24" s="21"/>
      <c r="I24" s="31"/>
    </row>
    <row r="25" customFormat="1" ht="18" spans="1:9">
      <c r="A25" s="2"/>
      <c r="B25" s="11" t="s">
        <v>207</v>
      </c>
      <c r="C25" s="12"/>
      <c r="D25" s="13"/>
      <c r="E25" s="22"/>
      <c r="F25" s="21"/>
      <c r="G25" s="21"/>
      <c r="H25" s="21"/>
      <c r="I25" s="31"/>
    </row>
    <row r="26" customFormat="1" ht="18" spans="1:9">
      <c r="A26" s="2"/>
      <c r="B26" s="11" t="s">
        <v>208</v>
      </c>
      <c r="C26" s="12"/>
      <c r="D26" s="13"/>
      <c r="E26" s="22"/>
      <c r="F26" s="21"/>
      <c r="G26" s="21"/>
      <c r="H26" s="21"/>
      <c r="I26" s="31"/>
    </row>
    <row r="27" customFormat="1" ht="18" spans="1:9">
      <c r="A27" s="2"/>
      <c r="B27" s="10" t="s">
        <v>209</v>
      </c>
      <c r="C27" s="12"/>
      <c r="D27" s="13"/>
      <c r="E27" s="22"/>
      <c r="F27" s="21"/>
      <c r="G27" s="21"/>
      <c r="H27" s="21"/>
      <c r="I27" s="31"/>
    </row>
    <row r="28" customFormat="1" spans="1:9">
      <c r="A28" s="1"/>
      <c r="B28" s="14" t="s">
        <v>197</v>
      </c>
      <c r="C28" s="14"/>
      <c r="D28" s="14"/>
      <c r="E28" s="23">
        <f>SUM(E3:E21)</f>
        <v>213.4</v>
      </c>
      <c r="F28" s="24"/>
      <c r="G28" s="24"/>
      <c r="H28" s="24"/>
      <c r="I28" s="32"/>
    </row>
    <row r="29" customFormat="1" spans="1:9">
      <c r="A29" s="1"/>
      <c r="B29" s="15" t="s">
        <v>198</v>
      </c>
      <c r="C29" s="16"/>
      <c r="D29" s="17"/>
      <c r="E29" s="25"/>
      <c r="F29" s="24"/>
      <c r="G29" s="24"/>
      <c r="H29" s="24"/>
      <c r="I29" s="32"/>
    </row>
  </sheetData>
  <mergeCells count="5">
    <mergeCell ref="B28:D28"/>
    <mergeCell ref="B3:B6"/>
    <mergeCell ref="B7:B8"/>
    <mergeCell ref="B9:B11"/>
    <mergeCell ref="B12:B2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中软国际公司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</vt:lpstr>
      <vt:lpstr>用户端APP</vt:lpstr>
      <vt:lpstr>综合管理系统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Chinasofti</dc:creator>
  <cp:lastModifiedBy>沉寂，走了、</cp:lastModifiedBy>
  <dcterms:created xsi:type="dcterms:W3CDTF">2014-04-09T21:55:00Z</dcterms:created>
  <cp:lastPrinted>2015-02-14T15:02:00Z</cp:lastPrinted>
  <dcterms:modified xsi:type="dcterms:W3CDTF">2020-08-03T09:44:39Z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