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5" windowHeight="8265" tabRatio="769"/>
  </bookViews>
  <sheets>
    <sheet name="报价" sheetId="1" r:id="rId1"/>
    <sheet name="综合管理系统" sheetId="9" r:id="rId2"/>
    <sheet name="用户端APP" sheetId="11" r:id="rId3"/>
    <sheet name="物业APP" sheetId="12" r:id="rId4"/>
    <sheet name="微信公众号及应用" sheetId="14" r:id="rId5"/>
  </sheets>
  <definedNames>
    <definedName name="_xlnm.Print_Area" localSheetId="0">报价!$A$1:$AR$45</definedName>
    <definedName name="_xlnm.Print_Titles" localSheetId="0">报价!$A:AQ</definedName>
    <definedName name="项目名称">报价!$G$4</definedName>
  </definedNames>
  <calcPr calcId="144525"/>
</workbook>
</file>

<file path=xl/sharedStrings.xml><?xml version="1.0" encoding="utf-8"?>
<sst xmlns="http://schemas.openxmlformats.org/spreadsheetml/2006/main" count="249" uniqueCount="171">
  <si>
    <t>（下称甲方）</t>
  </si>
  <si>
    <t>项目名：</t>
  </si>
  <si>
    <t>xxx平台</t>
  </si>
  <si>
    <t>作成者：</t>
  </si>
  <si>
    <t>（下称乙方）</t>
  </si>
  <si>
    <t>作成日：</t>
  </si>
  <si>
    <t>１．作业工期</t>
  </si>
  <si>
    <t>作业期间</t>
  </si>
  <si>
    <t>S月</t>
  </si>
  <si>
    <t>～</t>
  </si>
  <si>
    <t>S+N月</t>
  </si>
  <si>
    <t>※ S月为项目启动时间。以上仅为预估工期，实际工期甲乙双方根据实际情况经协商而定。</t>
  </si>
  <si>
    <t>２．功能范围</t>
  </si>
  <si>
    <t>No</t>
  </si>
  <si>
    <t>功能模块名称</t>
  </si>
  <si>
    <t>内容描述</t>
  </si>
  <si>
    <t>综合管理系统</t>
  </si>
  <si>
    <t>用户APP</t>
  </si>
  <si>
    <t>物业APP</t>
  </si>
  <si>
    <t>微信公众号及应用</t>
  </si>
  <si>
    <t>３．费用</t>
  </si>
  <si>
    <t>研发单价</t>
  </si>
  <si>
    <t>地图：</t>
  </si>
  <si>
    <t>元/㎡</t>
  </si>
  <si>
    <t>应用系统开发</t>
  </si>
  <si>
    <t>小计（工时)</t>
  </si>
  <si>
    <t>小计（金额)</t>
  </si>
  <si>
    <t>人天</t>
  </si>
  <si>
    <t>元</t>
  </si>
  <si>
    <t>合计</t>
  </si>
  <si>
    <t>第三方费用</t>
  </si>
  <si>
    <t>小计（面积)</t>
  </si>
  <si>
    <t>室内地图建模-根据实际情况调整</t>
  </si>
  <si>
    <t>㎡</t>
  </si>
  <si>
    <t>总计</t>
  </si>
  <si>
    <t>2).其他费用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</si>
  <si>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在甲方现场作业时，所发生的办公费用（水、电、网络、机器等）由甲方提供。</t>
    </r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</si>
  <si>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若因甲方要求到</t>
    </r>
    <r>
      <rPr>
        <sz val="9"/>
        <rFont val="MS Gothic"/>
        <charset val="128"/>
      </rPr>
      <t>客</t>
    </r>
    <r>
      <rPr>
        <sz val="9"/>
        <rFont val="微软雅黑"/>
        <charset val="134"/>
      </rPr>
      <t>户所在市区以外的地区进行需求调研、开发、或安装部署等作业，期间产生的额外费用应另行计算。</t>
    </r>
  </si>
  <si>
    <t>4．约束条件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</si>
  <si>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本报价是基于甲方提供的项目需求信息，整理的系统功能清单而进行估算的结果，如有新需求或需求范围变更，双方要另外评估变更费用。</t>
    </r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</si>
  <si>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以上报价包含系统设计&lt;含架构、功能、UI&gt;、制造&lt;编码、单元测试&gt;、系统测试、上线协助等 工作的预计时间。</t>
    </r>
  </si>
  <si>
    <t>项目需求分析及需求规格说明书，由甲方提供。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</si>
  <si>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若需求范围或作业范围发生较大幅度改变时（±5%以上），需要重新进行估算和报价。</t>
    </r>
  </si>
  <si>
    <t>5．交货物品</t>
  </si>
  <si>
    <t>交货物品</t>
  </si>
  <si>
    <t>需求分析</t>
  </si>
  <si>
    <t>系统设计</t>
  </si>
  <si>
    <t>制造</t>
  </si>
  <si>
    <t>系统测试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</si>
  <si>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需求分析说明书</t>
    </r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</si>
  <si>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系统设计说明书</t>
    </r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</si>
  <si>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系统源代码</t>
    </r>
  </si>
  <si>
    <t>・系统测试报告
・安装配置手册
・用户使用手册</t>
  </si>
  <si>
    <t>综合管理系统报价</t>
  </si>
  <si>
    <t>制造(编码+单元测试)规模估计(人天)</t>
  </si>
  <si>
    <t>制造，指编码&amp;单元测试的工作，其他工作以系数考虑；系数指项目整体工作(需求分析、系统设计&lt;含架构、功能、UI&gt;、制造、系统测试、上线协助等)对制造工作的比例，全流程的比例，一般为1.7-2.25，若复杂度提升，则需加大该系数。</t>
  </si>
  <si>
    <t>№</t>
  </si>
  <si>
    <t>一级栏目/子系统</t>
  </si>
  <si>
    <t>二级栏目/模块名称</t>
  </si>
  <si>
    <t>功能说明/备注</t>
  </si>
  <si>
    <t>工作量(人天)</t>
  </si>
  <si>
    <t>乐观值</t>
  </si>
  <si>
    <t>最可能值</t>
  </si>
  <si>
    <t>悲观值</t>
  </si>
  <si>
    <t>估算结果</t>
  </si>
  <si>
    <t>备注2</t>
  </si>
  <si>
    <t>用户</t>
  </si>
  <si>
    <t>用户管理</t>
  </si>
  <si>
    <t>用户增、删、改、查，重置密码，启用停用</t>
  </si>
  <si>
    <t>角色管理</t>
  </si>
  <si>
    <t>角色增删改查</t>
  </si>
  <si>
    <t>菜单功能管理</t>
  </si>
  <si>
    <t>菜单目录和菜单页面管理</t>
  </si>
  <si>
    <t>分配角色、权限</t>
  </si>
  <si>
    <t>给用户分配角色，给角色分配用户，给角色添加菜单权限</t>
  </si>
  <si>
    <t>登录</t>
  </si>
  <si>
    <t>接入各子系统，统一入口登录</t>
  </si>
  <si>
    <t>登出</t>
  </si>
  <si>
    <t>注销退出</t>
  </si>
  <si>
    <t>数据接入</t>
  </si>
  <si>
    <t>人车出入记录</t>
  </si>
  <si>
    <t>人行数据、车行数据汇聚，人车报警数据接入</t>
  </si>
  <si>
    <t>能源数据接入</t>
  </si>
  <si>
    <t>水、电能源使用量数据直观显示</t>
  </si>
  <si>
    <t>环境数据接入</t>
  </si>
  <si>
    <t>楼层温度、湿度、PM2.5数值实时更新显示</t>
  </si>
  <si>
    <t>管理</t>
  </si>
  <si>
    <t>停车管理</t>
  </si>
  <si>
    <t>车位租赁管理、可以查询车辆进出场记录，查询车辆缴费历史记录</t>
  </si>
  <si>
    <t>会议预约管理</t>
  </si>
  <si>
    <t>管理用户App端提交的培训室预约，可查询记录，并审核预约</t>
  </si>
  <si>
    <t>报修管理</t>
  </si>
  <si>
    <t>处理App用户提交的报修请求，接收、驳回工单，接收后可以指派物业维修工</t>
  </si>
  <si>
    <t>投诉建议管理</t>
  </si>
  <si>
    <t>查看投诉建议表扬内容，立即处理或者驳回反馈待沟通处理完成后，填写处理结果，待用户同意处理结果后，结束工单</t>
  </si>
  <si>
    <t>服务预约管理</t>
  </si>
  <si>
    <t>处理用户App端提交的服务预约，可指派、取消；针对用户选择线下付款的订单，在收到物业服务人员的费用后需要在系统里回填费用信息</t>
  </si>
  <si>
    <t>缴费管理</t>
  </si>
  <si>
    <t>选择企业及缴费项目，相应生成企业的网络费、租赁费的缴费单，通知给APP端进行缴费</t>
  </si>
  <si>
    <t>物业服务人员管理</t>
  </si>
  <si>
    <t>物业账号的维护</t>
  </si>
  <si>
    <t>大厦综合网站</t>
  </si>
  <si>
    <t>综合体企业宣传平台及设施管理</t>
  </si>
  <si>
    <t>企业推介管理</t>
  </si>
  <si>
    <t>维护企业推介信息，具有查询、新增、编辑、启用/停用、删除等功能，启用状态的信息可在用户App端进行查看</t>
  </si>
  <si>
    <t>信息管理</t>
  </si>
  <si>
    <t>日常通知、公告信息管理</t>
  </si>
  <si>
    <t>合计工作量(人天)</t>
  </si>
  <si>
    <t>注：以上工作量，包含系统设计&lt;含架构、功能、UI&gt;、制造&lt;编码、单元测试&gt;、系统测试、上线协助等 工作的预计时间。</t>
  </si>
  <si>
    <t>用户端app报价</t>
  </si>
  <si>
    <t>智能停车</t>
  </si>
  <si>
    <t>车位租赁</t>
  </si>
  <si>
    <t>车位导引</t>
  </si>
  <si>
    <t>自助寻车</t>
  </si>
  <si>
    <t>智能预约缴费</t>
  </si>
  <si>
    <t>一卡通服务</t>
  </si>
  <si>
    <t>在线充值</t>
  </si>
  <si>
    <t>蓝牙开门</t>
  </si>
  <si>
    <t>消费查询</t>
  </si>
  <si>
    <t>手机支付</t>
  </si>
  <si>
    <t>会议预约</t>
  </si>
  <si>
    <t>空余会议室查询</t>
  </si>
  <si>
    <t>在线预约</t>
  </si>
  <si>
    <t>会议提醒</t>
  </si>
  <si>
    <t>在线报修</t>
  </si>
  <si>
    <t>办公区、公共区域在线报修</t>
  </si>
  <si>
    <t>实时跟踪工单状态</t>
  </si>
  <si>
    <t>投诉建议</t>
  </si>
  <si>
    <t>用户投诉、使用反馈在线提交</t>
  </si>
  <si>
    <t>预约办事</t>
  </si>
  <si>
    <t>用户在线提交办事预约申请</t>
  </si>
  <si>
    <t>在线缴费</t>
  </si>
  <si>
    <t>在线缴纳水、电、物业费</t>
  </si>
  <si>
    <t>环境信息</t>
  </si>
  <si>
    <t>温湿度、PM2.5等信息接入</t>
  </si>
  <si>
    <t>酒店信息</t>
  </si>
  <si>
    <t>酒店信息接入</t>
  </si>
  <si>
    <t>室内全景地图</t>
  </si>
  <si>
    <t>大厦商场、酒店、停车场室内地图显示</t>
  </si>
  <si>
    <t>室内导航</t>
  </si>
  <si>
    <t>大厦内导航</t>
  </si>
  <si>
    <t>能耗查询</t>
  </si>
  <si>
    <t>能耗信息接入，实时查询、显示</t>
  </si>
  <si>
    <t>物业APP报价</t>
  </si>
  <si>
    <t>报修接单</t>
  </si>
  <si>
    <t>准时上门确定维修内容并填写工时费用和材料费用及备注；维修完成，拍上传，并填写报修结果备注</t>
  </si>
  <si>
    <t>预约接单</t>
  </si>
  <si>
    <t>联系用户回填服务价格，并提供服务；若用户选择线下付款，需将费用交给物业管理员</t>
  </si>
  <si>
    <t>物品放行</t>
  </si>
  <si>
    <t>根据放行状态放行或者拒绝放行</t>
  </si>
  <si>
    <t>学习园地</t>
  </si>
  <si>
    <t>实时查看后台发布的物业技能信息</t>
  </si>
  <si>
    <t>知识库</t>
  </si>
  <si>
    <t>实时查询物业知识</t>
  </si>
  <si>
    <t>微信公众号报价</t>
  </si>
  <si>
    <t>公告推送</t>
  </si>
  <si>
    <t>查看日常通知信息</t>
  </si>
  <si>
    <t>日常资讯</t>
  </si>
  <si>
    <t>相关优惠、政策信息</t>
  </si>
  <si>
    <t>停车缴费</t>
  </si>
  <si>
    <t>临时车辆在线缴纳停车费</t>
  </si>
  <si>
    <t>访客预约</t>
  </si>
  <si>
    <t>访客在线预约，获取通行二维码</t>
  </si>
  <si>
    <t>商城</t>
  </si>
  <si>
    <t>商业首页</t>
  </si>
  <si>
    <t>客服中心</t>
  </si>
  <si>
    <t>商城主页</t>
  </si>
  <si>
    <t>线上线下门店</t>
  </si>
  <si>
    <t>个人中心</t>
  </si>
  <si>
    <t>首页，分类，推广，购物车，会员中心、推广海报，个人中心，领取收益</t>
  </si>
  <si>
    <t>联系客服，客服二维码，大厦社群</t>
  </si>
</sst>
</file>

<file path=xl/styles.xml><?xml version="1.0" encoding="utf-8"?>
<styleSheet xmlns="http://schemas.openxmlformats.org/spreadsheetml/2006/main">
  <numFmts count="1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yyyy&quot;年&quot;mm&quot;月&quot;dd&quot;日&quot;;@"/>
    <numFmt numFmtId="178" formatCode="###&quot;人&quot;&quot;天&quot;"/>
    <numFmt numFmtId="179" formatCode="[$-F800]dddd\,\ mmmm\ dd\,\ yyyy"/>
    <numFmt numFmtId="180" formatCode="yyyy&quot;年&quot;m&quot;月&quot;d&quot;日&quot;;@"/>
    <numFmt numFmtId="181" formatCode="&quot;系&quot;&quot;数&quot;\=#.00"/>
    <numFmt numFmtId="182" formatCode="##0\ &quot;元/人天&quot;"/>
    <numFmt numFmtId="183" formatCode="#\ &quot;ページ/人月&quot;\ "/>
    <numFmt numFmtId="184" formatCode="yyyy&quot;年&quot;mm&quot;月&quot;dd&quot;日&quot;"/>
    <numFmt numFmtId="185" formatCode="0.0"/>
    <numFmt numFmtId="186" formatCode="#,##0.0_);[Red]\(#,##0.0\)"/>
    <numFmt numFmtId="187" formatCode="#,##0_);[Red]\(#,##0\)"/>
  </numFmts>
  <fonts count="44">
    <font>
      <sz val="10"/>
      <name val="DejaVu Sans"/>
      <charset val="134"/>
    </font>
    <font>
      <sz val="10"/>
      <name val="DejaVu Sans"/>
      <charset val="134"/>
    </font>
    <font>
      <b/>
      <sz val="14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b/>
      <sz val="14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9"/>
      <name val="微软雅黑"/>
      <charset val="134"/>
    </font>
    <font>
      <sz val="12"/>
      <name val="微软雅黑"/>
      <charset val="134"/>
    </font>
    <font>
      <sz val="9"/>
      <color indexed="10"/>
      <name val="微软雅黑"/>
      <charset val="134"/>
    </font>
    <font>
      <i/>
      <u/>
      <sz val="20"/>
      <color indexed="12"/>
      <name val="微软雅黑"/>
      <charset val="134"/>
    </font>
    <font>
      <b/>
      <sz val="9"/>
      <color indexed="12"/>
      <name val="微软雅黑"/>
      <charset val="134"/>
    </font>
    <font>
      <b/>
      <sz val="9"/>
      <name val="微软雅黑"/>
      <charset val="134"/>
    </font>
    <font>
      <sz val="9"/>
      <color rgb="FFFF0000"/>
      <name val="微软雅黑"/>
      <charset val="134"/>
    </font>
    <font>
      <sz val="12"/>
      <name val="Times New Roman"/>
      <charset val="134"/>
    </font>
    <font>
      <sz val="12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ＭＳ Ｐゴシック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MS Gothic"/>
      <charset val="128"/>
    </font>
  </fonts>
  <fills count="3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0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7" fillId="28" borderId="12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0" fillId="37" borderId="16" applyNumberFormat="0" applyFont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4" fillId="12" borderId="9" applyNumberFormat="0" applyAlignment="0" applyProtection="0">
      <alignment vertical="center"/>
    </xf>
    <xf numFmtId="0" fontId="23" fillId="0" borderId="0" applyProtection="0">
      <alignment vertical="center"/>
    </xf>
    <xf numFmtId="0" fontId="33" fillId="12" borderId="12" applyNumberFormat="0" applyAlignment="0" applyProtection="0">
      <alignment vertical="center"/>
    </xf>
    <xf numFmtId="0" fontId="35" fillId="0" borderId="0" applyProtection="0">
      <alignment vertical="center"/>
    </xf>
    <xf numFmtId="0" fontId="34" fillId="22" borderId="13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" fillId="0" borderId="0" applyProtection="0">
      <alignment vertical="center"/>
    </xf>
    <xf numFmtId="0" fontId="32" fillId="0" borderId="0">
      <alignment vertical="center"/>
    </xf>
    <xf numFmtId="0" fontId="36" fillId="0" borderId="0"/>
    <xf numFmtId="0" fontId="18" fillId="0" borderId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</cellStyleXfs>
  <cellXfs count="122">
    <xf numFmtId="0" fontId="0" fillId="0" borderId="0" xfId="0" applyAlignment="1"/>
    <xf numFmtId="0" fontId="1" fillId="0" borderId="1" xfId="14" applyBorder="1" applyAlignment="1"/>
    <xf numFmtId="0" fontId="1" fillId="0" borderId="0" xfId="14" applyAlignment="1"/>
    <xf numFmtId="0" fontId="2" fillId="2" borderId="1" xfId="29" applyFont="1" applyFill="1" applyBorder="1">
      <alignment vertical="center"/>
    </xf>
    <xf numFmtId="0" fontId="2" fillId="0" borderId="1" xfId="29" applyFont="1" applyBorder="1" applyAlignment="1">
      <alignment horizontal="left" vertical="center"/>
    </xf>
    <xf numFmtId="0" fontId="3" fillId="0" borderId="1" xfId="29" applyFont="1" applyBorder="1" applyAlignment="1">
      <alignment horizontal="center" vertical="center" wrapText="1"/>
    </xf>
    <xf numFmtId="0" fontId="3" fillId="0" borderId="1" xfId="29" applyFont="1" applyBorder="1" applyAlignment="1">
      <alignment vertical="center" wrapText="1"/>
    </xf>
    <xf numFmtId="0" fontId="4" fillId="3" borderId="1" xfId="14" applyFont="1" applyFill="1" applyBorder="1" applyAlignment="1">
      <alignment horizontal="centerContinuous" vertical="center"/>
    </xf>
    <xf numFmtId="0" fontId="5" fillId="2" borderId="1" xfId="29" applyFont="1" applyFill="1" applyBorder="1">
      <alignment vertical="center"/>
    </xf>
    <xf numFmtId="0" fontId="4" fillId="3" borderId="1" xfId="14" applyFont="1" applyFill="1" applyBorder="1" applyAlignment="1">
      <alignment horizontal="center" vertical="center" wrapText="1"/>
    </xf>
    <xf numFmtId="49" fontId="4" fillId="3" borderId="1" xfId="54" applyNumberFormat="1" applyFont="1" applyFill="1" applyBorder="1" applyAlignment="1">
      <alignment horizontal="center" vertical="center" wrapText="1"/>
    </xf>
    <xf numFmtId="0" fontId="3" fillId="0" borderId="2" xfId="14" applyFont="1" applyBorder="1" applyAlignment="1">
      <alignment horizontal="center" vertical="center" wrapText="1"/>
    </xf>
    <xf numFmtId="0" fontId="3" fillId="0" borderId="3" xfId="14" applyFont="1" applyBorder="1" applyAlignment="1">
      <alignment vertical="center" wrapText="1"/>
    </xf>
    <xf numFmtId="0" fontId="6" fillId="0" borderId="4" xfId="14" applyFont="1" applyBorder="1" applyAlignment="1">
      <alignment vertical="center" wrapText="1"/>
    </xf>
    <xf numFmtId="0" fontId="3" fillId="4" borderId="1" xfId="14" applyFont="1" applyFill="1" applyBorder="1" applyAlignment="1">
      <alignment horizontal="center" vertical="center"/>
    </xf>
    <xf numFmtId="0" fontId="3" fillId="0" borderId="5" xfId="14" applyFont="1" applyBorder="1" applyAlignment="1">
      <alignment horizontal="center" vertical="center" wrapText="1"/>
    </xf>
    <xf numFmtId="0" fontId="7" fillId="0" borderId="6" xfId="6" applyFont="1" applyBorder="1" applyAlignment="1">
      <alignment horizontal="center" vertical="center"/>
    </xf>
    <xf numFmtId="0" fontId="7" fillId="0" borderId="7" xfId="6" applyFont="1" applyBorder="1" applyAlignment="1">
      <alignment horizontal="center" vertical="center"/>
    </xf>
    <xf numFmtId="0" fontId="7" fillId="0" borderId="4" xfId="6" applyFont="1" applyBorder="1" applyAlignment="1">
      <alignment horizontal="center" vertical="center"/>
    </xf>
    <xf numFmtId="178" fontId="8" fillId="0" borderId="3" xfId="6" applyNumberFormat="1" applyFont="1" applyBorder="1" applyAlignment="1">
      <alignment vertical="center" wrapText="1"/>
    </xf>
    <xf numFmtId="0" fontId="8" fillId="0" borderId="1" xfId="6" applyFont="1" applyBorder="1">
      <alignment vertical="center"/>
    </xf>
    <xf numFmtId="0" fontId="8" fillId="0" borderId="1" xfId="6" applyFont="1" applyBorder="1" applyAlignment="1">
      <alignment horizontal="center" vertical="center"/>
    </xf>
    <xf numFmtId="0" fontId="8" fillId="0" borderId="1" xfId="6" applyFont="1" applyBorder="1" applyAlignment="1">
      <alignment horizontal="center" vertical="center" wrapText="1"/>
    </xf>
    <xf numFmtId="178" fontId="8" fillId="0" borderId="1" xfId="6" applyNumberFormat="1" applyFont="1" applyBorder="1" applyAlignment="1">
      <alignment vertical="center" wrapText="1"/>
    </xf>
    <xf numFmtId="0" fontId="8" fillId="0" borderId="1" xfId="6" applyFont="1" applyBorder="1" applyAlignment="1">
      <alignment vertical="center" wrapText="1"/>
    </xf>
    <xf numFmtId="176" fontId="4" fillId="3" borderId="1" xfId="14" applyNumberFormat="1" applyFont="1" applyFill="1" applyBorder="1" applyAlignment="1">
      <alignment horizontal="centerContinuous" vertical="center"/>
    </xf>
    <xf numFmtId="181" fontId="1" fillId="0" borderId="1" xfId="14" applyNumberFormat="1" applyBorder="1" applyAlignment="1">
      <alignment horizontal="center" vertical="center" wrapText="1"/>
    </xf>
    <xf numFmtId="0" fontId="1" fillId="0" borderId="1" xfId="14" applyBorder="1">
      <alignment vertical="center"/>
    </xf>
    <xf numFmtId="176" fontId="4" fillId="3" borderId="1" xfId="54" applyNumberFormat="1" applyFont="1" applyFill="1" applyBorder="1" applyAlignment="1">
      <alignment horizontal="center" vertical="center" wrapText="1"/>
    </xf>
    <xf numFmtId="176" fontId="3" fillId="5" borderId="1" xfId="14" applyNumberFormat="1" applyFont="1" applyFill="1" applyBorder="1" applyAlignment="1">
      <alignment horizontal="center" vertical="center"/>
    </xf>
    <xf numFmtId="176" fontId="8" fillId="0" borderId="1" xfId="6" applyNumberFormat="1" applyFont="1" applyBorder="1">
      <alignment vertical="center"/>
    </xf>
    <xf numFmtId="0" fontId="7" fillId="0" borderId="1" xfId="6" applyFont="1" applyBorder="1" applyAlignment="1">
      <alignment horizontal="center" vertical="center"/>
    </xf>
    <xf numFmtId="0" fontId="3" fillId="0" borderId="3" xfId="14" applyFont="1" applyBorder="1" applyAlignment="1">
      <alignment horizontal="center" vertical="center" wrapText="1"/>
    </xf>
    <xf numFmtId="0" fontId="3" fillId="0" borderId="2" xfId="14" applyFont="1" applyBorder="1" applyAlignment="1">
      <alignment vertical="center" wrapText="1"/>
    </xf>
    <xf numFmtId="0" fontId="0" fillId="0" borderId="1" xfId="0" applyBorder="1" applyAlignment="1"/>
    <xf numFmtId="0" fontId="2" fillId="2" borderId="1" xfId="29" applyNumberFormat="1" applyFont="1" applyFill="1" applyBorder="1" applyAlignment="1">
      <alignment vertical="center"/>
    </xf>
    <xf numFmtId="0" fontId="2" fillId="0" borderId="1" xfId="29" applyNumberFormat="1" applyFont="1" applyFill="1" applyBorder="1" applyAlignment="1">
      <alignment horizontal="left" vertical="center"/>
    </xf>
    <xf numFmtId="0" fontId="3" fillId="0" borderId="1" xfId="29" applyNumberFormat="1" applyFont="1" applyFill="1" applyBorder="1" applyAlignment="1">
      <alignment horizontal="center" vertical="center" wrapText="1"/>
    </xf>
    <xf numFmtId="0" fontId="3" fillId="0" borderId="1" xfId="29" applyNumberFormat="1" applyFont="1" applyFill="1" applyBorder="1" applyAlignment="1">
      <alignment vertical="center" wrapText="1"/>
    </xf>
    <xf numFmtId="0" fontId="4" fillId="3" borderId="1" xfId="0" applyNumberFormat="1" applyFont="1" applyFill="1" applyBorder="1" applyAlignment="1">
      <alignment horizontal="centerContinuous" vertical="center"/>
    </xf>
    <xf numFmtId="0" fontId="5" fillId="2" borderId="1" xfId="29" applyNumberFormat="1" applyFont="1" applyFill="1" applyBorder="1" applyAlignment="1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49" fontId="4" fillId="3" borderId="1" xfId="54" applyNumberFormat="1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 wrapText="1"/>
    </xf>
    <xf numFmtId="0" fontId="6" fillId="0" borderId="4" xfId="0" applyNumberFormat="1" applyFont="1" applyBorder="1" applyAlignment="1">
      <alignment vertical="center" wrapText="1"/>
    </xf>
    <xf numFmtId="0" fontId="3" fillId="4" borderId="1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 wrapText="1"/>
    </xf>
    <xf numFmtId="0" fontId="8" fillId="0" borderId="1" xfId="6" applyFont="1" applyBorder="1" applyAlignment="1">
      <alignment vertical="center"/>
    </xf>
    <xf numFmtId="176" fontId="4" fillId="3" borderId="1" xfId="0" applyNumberFormat="1" applyFont="1" applyFill="1" applyBorder="1" applyAlignment="1">
      <alignment horizontal="centerContinuous" vertical="center"/>
    </xf>
    <xf numFmtId="181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/>
    <xf numFmtId="176" fontId="4" fillId="3" borderId="1" xfId="54" applyNumberFormat="1" applyFont="1" applyFill="1" applyBorder="1" applyAlignment="1" applyProtection="1">
      <alignment horizontal="center" vertical="center" wrapText="1"/>
    </xf>
    <xf numFmtId="176" fontId="3" fillId="5" borderId="1" xfId="0" applyNumberFormat="1" applyFont="1" applyFill="1" applyBorder="1" applyAlignment="1">
      <alignment horizontal="center" vertical="center"/>
    </xf>
    <xf numFmtId="0" fontId="10" fillId="0" borderId="0" xfId="58" applyNumberFormat="1" applyFont="1" applyFill="1" applyBorder="1" applyAlignment="1"/>
    <xf numFmtId="0" fontId="11" fillId="0" borderId="0" xfId="27" applyNumberFormat="1" applyFont="1" applyFill="1" applyBorder="1" applyAlignment="1">
      <alignment vertical="center"/>
    </xf>
    <xf numFmtId="0" fontId="10" fillId="0" borderId="0" xfId="27" applyNumberFormat="1" applyFont="1" applyFill="1" applyBorder="1" applyAlignment="1">
      <alignment vertical="center"/>
    </xf>
    <xf numFmtId="0" fontId="10" fillId="0" borderId="0" xfId="58" applyNumberFormat="1" applyFont="1" applyFill="1" applyBorder="1" applyAlignment="1">
      <alignment vertical="center"/>
    </xf>
    <xf numFmtId="0" fontId="10" fillId="0" borderId="0" xfId="27" applyNumberFormat="1" applyFont="1" applyFill="1" applyBorder="1" applyAlignment="1">
      <alignment horizontal="center" vertical="center"/>
    </xf>
    <xf numFmtId="0" fontId="12" fillId="0" borderId="0" xfId="58" applyNumberFormat="1" applyFont="1" applyFill="1" applyBorder="1" applyAlignment="1"/>
    <xf numFmtId="0" fontId="3" fillId="0" borderId="0" xfId="0" applyFont="1" applyAlignment="1"/>
    <xf numFmtId="0" fontId="2" fillId="0" borderId="0" xfId="58" applyNumberFormat="1" applyFont="1" applyFill="1" applyBorder="1" applyAlignment="1"/>
    <xf numFmtId="184" fontId="10" fillId="0" borderId="0" xfId="58" applyNumberFormat="1" applyFont="1" applyFill="1" applyBorder="1" applyAlignment="1">
      <alignment horizontal="centerContinuous"/>
    </xf>
    <xf numFmtId="0" fontId="10" fillId="0" borderId="0" xfId="58" applyNumberFormat="1" applyFont="1" applyFill="1" applyBorder="1" applyAlignment="1">
      <alignment horizontal="centerContinuous"/>
    </xf>
    <xf numFmtId="179" fontId="10" fillId="0" borderId="0" xfId="58" applyNumberFormat="1" applyFont="1" applyFill="1" applyBorder="1" applyAlignment="1">
      <alignment horizontal="centerContinuous"/>
    </xf>
    <xf numFmtId="0" fontId="13" fillId="0" borderId="0" xfId="27" applyNumberFormat="1" applyFont="1" applyFill="1" applyBorder="1" applyAlignment="1">
      <alignment horizontal="left" vertical="center"/>
    </xf>
    <xf numFmtId="0" fontId="11" fillId="0" borderId="0" xfId="27" applyNumberFormat="1" applyFont="1" applyFill="1" applyBorder="1" applyAlignment="1">
      <alignment horizontal="left" vertical="center"/>
    </xf>
    <xf numFmtId="0" fontId="11" fillId="0" borderId="0" xfId="27" applyNumberFormat="1" applyFont="1" applyFill="1" applyBorder="1" applyAlignment="1">
      <alignment horizontal="left" vertical="center" wrapText="1"/>
    </xf>
    <xf numFmtId="0" fontId="10" fillId="0" borderId="0" xfId="27" applyNumberFormat="1" applyFont="1" applyFill="1" applyBorder="1" applyAlignment="1">
      <alignment horizontal="left" vertical="center"/>
    </xf>
    <xf numFmtId="0" fontId="14" fillId="0" borderId="0" xfId="27" applyNumberFormat="1" applyFont="1" applyFill="1" applyBorder="1" applyAlignment="1">
      <alignment horizontal="left" vertical="center"/>
    </xf>
    <xf numFmtId="183" fontId="14" fillId="0" borderId="0" xfId="27" applyNumberFormat="1" applyFont="1" applyFill="1" applyBorder="1" applyAlignment="1">
      <alignment horizontal="left" vertical="center"/>
    </xf>
    <xf numFmtId="0" fontId="14" fillId="0" borderId="0" xfId="27" applyNumberFormat="1" applyFont="1" applyFill="1" applyBorder="1" applyAlignment="1">
      <alignment horizontal="left" vertical="center" wrapText="1" shrinkToFit="1"/>
    </xf>
    <xf numFmtId="0" fontId="15" fillId="0" borderId="0" xfId="58" applyNumberFormat="1" applyFont="1" applyFill="1" applyBorder="1" applyAlignment="1"/>
    <xf numFmtId="180" fontId="10" fillId="0" borderId="6" xfId="58" applyNumberFormat="1" applyFont="1" applyFill="1" applyBorder="1" applyAlignment="1">
      <alignment horizontal="centerContinuous" vertical="center"/>
    </xf>
    <xf numFmtId="180" fontId="10" fillId="0" borderId="7" xfId="58" applyNumberFormat="1" applyFont="1" applyFill="1" applyBorder="1" applyAlignment="1">
      <alignment horizontal="centerContinuous" vertical="center"/>
    </xf>
    <xf numFmtId="0" fontId="12" fillId="0" borderId="0" xfId="58" applyNumberFormat="1" applyFont="1" applyFill="1" applyBorder="1" applyAlignment="1">
      <alignment vertical="center"/>
    </xf>
    <xf numFmtId="0" fontId="15" fillId="3" borderId="1" xfId="27" applyNumberFormat="1" applyFont="1" applyFill="1" applyBorder="1" applyAlignment="1">
      <alignment horizontal="center" vertical="center"/>
    </xf>
    <xf numFmtId="0" fontId="10" fillId="4" borderId="1" xfId="27" applyNumberFormat="1" applyFont="1" applyFill="1" applyBorder="1" applyAlignment="1">
      <alignment horizontal="center" vertical="center"/>
    </xf>
    <xf numFmtId="0" fontId="10" fillId="4" borderId="6" xfId="27" applyNumberFormat="1" applyFont="1" applyFill="1" applyBorder="1" applyAlignment="1">
      <alignment horizontal="left" vertical="center" wrapText="1"/>
    </xf>
    <xf numFmtId="0" fontId="10" fillId="4" borderId="7" xfId="27" applyNumberFormat="1" applyFont="1" applyFill="1" applyBorder="1" applyAlignment="1">
      <alignment horizontal="left" vertical="center"/>
    </xf>
    <xf numFmtId="0" fontId="15" fillId="0" borderId="0" xfId="27" applyNumberFormat="1" applyFont="1" applyFill="1" applyBorder="1" applyAlignment="1">
      <alignment horizontal="left" vertical="center"/>
    </xf>
    <xf numFmtId="183" fontId="15" fillId="0" borderId="0" xfId="27" applyNumberFormat="1" applyFont="1" applyFill="1" applyBorder="1" applyAlignment="1">
      <alignment horizontal="left" vertical="center"/>
    </xf>
    <xf numFmtId="0" fontId="15" fillId="0" borderId="0" xfId="27" applyNumberFormat="1" applyFont="1" applyFill="1" applyBorder="1" applyAlignment="1">
      <alignment horizontal="left" vertical="center" wrapText="1" shrinkToFit="1"/>
    </xf>
    <xf numFmtId="0" fontId="10" fillId="4" borderId="6" xfId="58" applyNumberFormat="1" applyFont="1" applyFill="1" applyBorder="1" applyAlignment="1">
      <alignment horizontal="center" vertical="center"/>
    </xf>
    <xf numFmtId="0" fontId="10" fillId="4" borderId="7" xfId="58" applyNumberFormat="1" applyFont="1" applyFill="1" applyBorder="1" applyAlignment="1">
      <alignment horizontal="center" vertical="center"/>
    </xf>
    <xf numFmtId="0" fontId="10" fillId="4" borderId="4" xfId="58" applyNumberFormat="1" applyFont="1" applyFill="1" applyBorder="1" applyAlignment="1">
      <alignment horizontal="center" vertical="center"/>
    </xf>
    <xf numFmtId="0" fontId="10" fillId="4" borderId="6" xfId="58" applyNumberFormat="1" applyFont="1" applyFill="1" applyBorder="1" applyAlignment="1">
      <alignment horizontal="left" vertical="center"/>
    </xf>
    <xf numFmtId="0" fontId="10" fillId="4" borderId="7" xfId="58" applyNumberFormat="1" applyFont="1" applyFill="1" applyBorder="1" applyAlignment="1">
      <alignment horizontal="left" vertical="center"/>
    </xf>
    <xf numFmtId="0" fontId="10" fillId="6" borderId="1" xfId="58" applyNumberFormat="1" applyFont="1" applyFill="1" applyBorder="1" applyAlignment="1">
      <alignment horizontal="center" vertical="center"/>
    </xf>
    <xf numFmtId="0" fontId="10" fillId="3" borderId="1" xfId="27" applyNumberFormat="1" applyFont="1" applyFill="1" applyBorder="1" applyAlignment="1">
      <alignment horizontal="center" vertical="center"/>
    </xf>
    <xf numFmtId="0" fontId="10" fillId="4" borderId="1" xfId="58" applyNumberFormat="1" applyFont="1" applyFill="1" applyBorder="1" applyAlignment="1">
      <alignment horizontal="center" vertical="center"/>
    </xf>
    <xf numFmtId="0" fontId="10" fillId="4" borderId="1" xfId="58" applyNumberFormat="1" applyFont="1" applyFill="1" applyBorder="1" applyAlignment="1">
      <alignment horizontal="left" vertical="center"/>
    </xf>
    <xf numFmtId="0" fontId="15" fillId="7" borderId="1" xfId="58" applyNumberFormat="1" applyFont="1" applyFill="1" applyBorder="1" applyAlignment="1">
      <alignment horizontal="center" vertical="center"/>
    </xf>
    <xf numFmtId="0" fontId="16" fillId="0" borderId="0" xfId="58" applyNumberFormat="1" applyFont="1" applyFill="1" applyBorder="1" applyAlignment="1"/>
    <xf numFmtId="0" fontId="10" fillId="3" borderId="1" xfId="27" applyNumberFormat="1" applyFont="1" applyFill="1" applyBorder="1" applyAlignment="1">
      <alignment horizontal="center" vertical="center" wrapText="1"/>
    </xf>
    <xf numFmtId="0" fontId="10" fillId="4" borderId="1" xfId="58" applyNumberFormat="1" applyFont="1" applyFill="1" applyBorder="1" applyAlignment="1">
      <alignment horizontal="left" vertical="center" wrapText="1"/>
    </xf>
    <xf numFmtId="0" fontId="10" fillId="0" borderId="7" xfId="58" applyNumberFormat="1" applyFont="1" applyFill="1" applyBorder="1" applyAlignment="1">
      <alignment horizontal="centerContinuous" vertical="center"/>
    </xf>
    <xf numFmtId="0" fontId="10" fillId="4" borderId="4" xfId="27" applyNumberFormat="1" applyFont="1" applyFill="1" applyBorder="1" applyAlignment="1">
      <alignment horizontal="left" vertical="center"/>
    </xf>
    <xf numFmtId="0" fontId="10" fillId="4" borderId="1" xfId="27" applyNumberFormat="1" applyFont="1" applyFill="1" applyBorder="1" applyAlignment="1">
      <alignment horizontal="left" vertical="center" wrapText="1"/>
    </xf>
    <xf numFmtId="0" fontId="10" fillId="0" borderId="0" xfId="27" applyNumberFormat="1" applyFont="1" applyFill="1" applyBorder="1" applyAlignment="1">
      <alignment horizontal="centerContinuous" vertical="center"/>
    </xf>
    <xf numFmtId="177" fontId="10" fillId="0" borderId="7" xfId="58" applyNumberFormat="1" applyFont="1" applyFill="1" applyBorder="1" applyAlignment="1">
      <alignment horizontal="centerContinuous" vertical="center"/>
    </xf>
    <xf numFmtId="177" fontId="10" fillId="0" borderId="4" xfId="58" applyNumberFormat="1" applyFont="1" applyFill="1" applyBorder="1" applyAlignment="1">
      <alignment horizontal="centerContinuous" vertical="center"/>
    </xf>
    <xf numFmtId="0" fontId="11" fillId="0" borderId="0" xfId="58" applyNumberFormat="1" applyFont="1" applyFill="1" applyBorder="1" applyAlignment="1"/>
    <xf numFmtId="0" fontId="10" fillId="0" borderId="8" xfId="27" applyNumberFormat="1" applyFont="1" applyFill="1" applyBorder="1" applyAlignment="1">
      <alignment horizontal="center" vertical="center"/>
    </xf>
    <xf numFmtId="182" fontId="10" fillId="0" borderId="8" xfId="27" applyNumberFormat="1" applyFont="1" applyFill="1" applyBorder="1" applyAlignment="1">
      <alignment horizontal="left" vertical="center"/>
    </xf>
    <xf numFmtId="0" fontId="15" fillId="3" borderId="1" xfId="27" applyNumberFormat="1" applyFont="1" applyFill="1" applyBorder="1" applyAlignment="1">
      <alignment horizontal="center" vertical="center" wrapText="1"/>
    </xf>
    <xf numFmtId="0" fontId="10" fillId="4" borderId="4" xfId="58" applyNumberFormat="1" applyFont="1" applyFill="1" applyBorder="1" applyAlignment="1">
      <alignment horizontal="left" vertical="center"/>
    </xf>
    <xf numFmtId="186" fontId="10" fillId="6" borderId="6" xfId="59" applyNumberFormat="1" applyFont="1" applyFill="1" applyBorder="1" applyAlignment="1">
      <alignment horizontal="right" vertical="center"/>
    </xf>
    <xf numFmtId="186" fontId="10" fillId="6" borderId="7" xfId="59" applyNumberFormat="1" applyFont="1" applyFill="1" applyBorder="1" applyAlignment="1">
      <alignment horizontal="right" vertical="center"/>
    </xf>
    <xf numFmtId="187" fontId="10" fillId="6" borderId="6" xfId="59" applyNumberFormat="1" applyFont="1" applyFill="1" applyBorder="1" applyAlignment="1">
      <alignment horizontal="right" vertical="center"/>
    </xf>
    <xf numFmtId="187" fontId="10" fillId="6" borderId="7" xfId="59" applyNumberFormat="1" applyFont="1" applyFill="1" applyBorder="1" applyAlignment="1">
      <alignment horizontal="right" vertical="center"/>
    </xf>
    <xf numFmtId="187" fontId="10" fillId="7" borderId="6" xfId="59" applyNumberFormat="1" applyFont="1" applyFill="1" applyBorder="1" applyAlignment="1">
      <alignment horizontal="right" vertical="center"/>
    </xf>
    <xf numFmtId="187" fontId="10" fillId="7" borderId="7" xfId="59" applyNumberFormat="1" applyFont="1" applyFill="1" applyBorder="1" applyAlignment="1">
      <alignment horizontal="right" vertical="center"/>
    </xf>
    <xf numFmtId="0" fontId="10" fillId="0" borderId="0" xfId="58" applyNumberFormat="1" applyFont="1" applyFill="1" applyAlignment="1">
      <alignment horizontal="center"/>
    </xf>
    <xf numFmtId="185" fontId="10" fillId="6" borderId="7" xfId="59" applyNumberFormat="1" applyFont="1" applyFill="1" applyBorder="1" applyAlignment="1">
      <alignment horizontal="left" vertical="center"/>
    </xf>
    <xf numFmtId="185" fontId="10" fillId="6" borderId="4" xfId="59" applyNumberFormat="1" applyFont="1" applyFill="1" applyBorder="1" applyAlignment="1">
      <alignment horizontal="left" vertical="center"/>
    </xf>
    <xf numFmtId="185" fontId="10" fillId="7" borderId="7" xfId="59" applyNumberFormat="1" applyFont="1" applyFill="1" applyBorder="1" applyAlignment="1">
      <alignment horizontal="left" vertical="center"/>
    </xf>
    <xf numFmtId="185" fontId="10" fillId="7" borderId="4" xfId="59" applyNumberFormat="1" applyFont="1" applyFill="1" applyBorder="1" applyAlignment="1">
      <alignment horizontal="left"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常规_功能列表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標準_【UMK】改修工数見積書_051108（POW）_日本側見解_20070515-JTB京都おこしやすシステム 見積もり(5月以降作業分)(長沙)_ＣＴＳ－Ｇ／ＷのＰＤ書作成工数見積もり(chinki)" xfId="27"/>
    <cellStyle name="计算" xfId="28" builtinId="22"/>
    <cellStyle name="常规_功能一览 (2)_附件1_规模概算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Normal" xfId="53"/>
    <cellStyle name="常规 2" xfId="54"/>
    <cellStyle name="常规 3" xfId="55"/>
    <cellStyle name="常规 4" xfId="56"/>
    <cellStyle name="常规 5" xfId="57"/>
    <cellStyle name="常规_报价" xfId="58"/>
    <cellStyle name="常规_报价_2" xfId="5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R58"/>
  <sheetViews>
    <sheetView tabSelected="1" topLeftCell="A16" workbookViewId="0">
      <selection activeCell="AI32" sqref="AI32:AL32"/>
    </sheetView>
  </sheetViews>
  <sheetFormatPr defaultColWidth="2.125" defaultRowHeight="16.5" customHeight="1"/>
  <cols>
    <col min="1" max="37" width="2.375" style="58" customWidth="1"/>
    <col min="38" max="38" width="5.125" style="58" customWidth="1"/>
    <col min="39" max="43" width="2.375" style="58" customWidth="1"/>
    <col min="44" max="44" width="2.875" style="58" customWidth="1"/>
    <col min="45" max="174" width="2.125" style="58" customWidth="1"/>
    <col min="175" max="194" width="2.125" style="64" customWidth="1"/>
    <col min="195" max="16384" width="2.125" style="64"/>
  </cols>
  <sheetData>
    <row r="1" s="58" customFormat="1" ht="21" spans="1:24">
      <c r="A1" s="65"/>
      <c r="X1" s="58" t="s">
        <v>0</v>
      </c>
    </row>
    <row r="3" s="58" customFormat="1" ht="14.25" spans="1:6">
      <c r="A3" s="58" t="s">
        <v>1</v>
      </c>
      <c r="F3" s="58" t="s">
        <v>2</v>
      </c>
    </row>
    <row r="4" s="58" customFormat="1" ht="14.25" spans="1:24">
      <c r="A4" s="58" t="s">
        <v>3</v>
      </c>
      <c r="X4" s="58" t="s">
        <v>4</v>
      </c>
    </row>
    <row r="5" s="58" customFormat="1" ht="14.25" spans="1:11">
      <c r="A5" s="58" t="s">
        <v>5</v>
      </c>
      <c r="F5" s="66">
        <v>43649</v>
      </c>
      <c r="G5" s="67"/>
      <c r="H5" s="67"/>
      <c r="I5" s="67"/>
      <c r="J5" s="67"/>
      <c r="K5" s="67"/>
    </row>
    <row r="6" s="58" customFormat="1" ht="8.25" customHeight="1" spans="6:12">
      <c r="F6" s="68"/>
      <c r="G6" s="67"/>
      <c r="H6" s="67"/>
      <c r="I6" s="67"/>
      <c r="J6" s="67"/>
      <c r="K6" s="67"/>
      <c r="L6" s="67"/>
    </row>
    <row r="7" s="59" customFormat="1" ht="32.25" customHeight="1" spans="1:174">
      <c r="A7" s="69" t="str">
        <f>F3&amp;" 报价"</f>
        <v>xxx平台 报价</v>
      </c>
      <c r="B7" s="70"/>
      <c r="C7" s="70"/>
      <c r="D7" s="70"/>
      <c r="E7" s="70"/>
      <c r="F7" s="70"/>
      <c r="G7" s="70"/>
      <c r="H7" s="71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H7" s="106"/>
      <c r="DI7" s="106"/>
      <c r="DJ7" s="106"/>
      <c r="DK7" s="106"/>
      <c r="DL7" s="106"/>
      <c r="DM7" s="106"/>
      <c r="DN7" s="106"/>
      <c r="DO7" s="106"/>
      <c r="DP7" s="106"/>
      <c r="DQ7" s="106"/>
      <c r="DR7" s="106"/>
      <c r="DS7" s="106"/>
      <c r="DT7" s="106"/>
      <c r="DU7" s="106"/>
      <c r="DV7" s="106"/>
      <c r="DW7" s="106"/>
      <c r="DX7" s="106"/>
      <c r="DY7" s="106"/>
      <c r="DZ7" s="106"/>
      <c r="EA7" s="106"/>
      <c r="EB7" s="106"/>
      <c r="EC7" s="106"/>
      <c r="ED7" s="106"/>
      <c r="EE7" s="106"/>
      <c r="EF7" s="106"/>
      <c r="EG7" s="106"/>
      <c r="EH7" s="106"/>
      <c r="EI7" s="106"/>
      <c r="EJ7" s="106"/>
      <c r="EK7" s="106"/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06"/>
      <c r="EZ7" s="106"/>
      <c r="FA7" s="106"/>
      <c r="FB7" s="106"/>
      <c r="FC7" s="106"/>
      <c r="FD7" s="106"/>
      <c r="FE7" s="106"/>
      <c r="FF7" s="106"/>
      <c r="FG7" s="106"/>
      <c r="FH7" s="106"/>
      <c r="FI7" s="106"/>
      <c r="FJ7" s="106"/>
      <c r="FK7" s="106"/>
      <c r="FL7" s="106"/>
      <c r="FM7" s="106"/>
      <c r="FN7" s="106"/>
      <c r="FO7" s="106"/>
      <c r="FP7" s="106"/>
      <c r="FQ7" s="106"/>
      <c r="FR7" s="106"/>
    </row>
    <row r="8" s="60" customFormat="1" ht="11.25" customHeight="1" spans="1:7">
      <c r="A8" s="72"/>
      <c r="B8" s="73"/>
      <c r="C8" s="74"/>
      <c r="D8" s="75"/>
      <c r="E8" s="73"/>
      <c r="F8" s="72"/>
      <c r="G8" s="72"/>
    </row>
    <row r="9" s="60" customFormat="1" ht="14.25" spans="1:52">
      <c r="A9" s="76" t="s">
        <v>6</v>
      </c>
      <c r="B9" s="73"/>
      <c r="C9" s="74"/>
      <c r="D9" s="75"/>
      <c r="E9" s="73"/>
      <c r="F9" s="72"/>
      <c r="G9" s="72"/>
      <c r="AS9" s="58"/>
      <c r="AT9" s="58"/>
      <c r="AU9" s="58"/>
      <c r="AV9" s="58"/>
      <c r="AW9" s="58"/>
      <c r="AX9" s="58"/>
      <c r="AY9" s="58"/>
      <c r="AZ9" s="58"/>
    </row>
    <row r="10" s="61" customFormat="1" ht="15" customHeight="1" spans="1:52">
      <c r="A10" s="61" t="s">
        <v>7</v>
      </c>
      <c r="G10" s="77" t="s">
        <v>8</v>
      </c>
      <c r="H10" s="78"/>
      <c r="I10" s="78"/>
      <c r="J10" s="78"/>
      <c r="K10" s="78"/>
      <c r="L10" s="78"/>
      <c r="M10" s="78"/>
      <c r="N10" s="100" t="s">
        <v>9</v>
      </c>
      <c r="O10" s="100"/>
      <c r="P10" s="100"/>
      <c r="Q10" s="104" t="s">
        <v>10</v>
      </c>
      <c r="R10" s="104"/>
      <c r="S10" s="104"/>
      <c r="T10" s="104"/>
      <c r="U10" s="104"/>
      <c r="V10" s="104"/>
      <c r="W10" s="105"/>
      <c r="AS10" s="60"/>
      <c r="AT10" s="60"/>
      <c r="AU10" s="60"/>
      <c r="AV10" s="60"/>
      <c r="AW10" s="60"/>
      <c r="AX10" s="60"/>
      <c r="AY10" s="60"/>
      <c r="AZ10" s="60"/>
    </row>
    <row r="11" s="61" customFormat="1" ht="15" customHeight="1" spans="1:52">
      <c r="A11" s="79" t="s">
        <v>11</v>
      </c>
      <c r="AS11" s="60"/>
      <c r="AT11" s="60"/>
      <c r="AU11" s="60"/>
      <c r="AV11" s="60"/>
      <c r="AW11" s="60"/>
      <c r="AX11" s="60"/>
      <c r="AY11" s="60"/>
      <c r="AZ11" s="60"/>
    </row>
    <row r="12" s="58" customFormat="1" ht="14.25" spans="45:52">
      <c r="AS12" s="60"/>
      <c r="AT12" s="60"/>
      <c r="AU12" s="60"/>
      <c r="AV12" s="60"/>
      <c r="AW12" s="60"/>
      <c r="AX12" s="60"/>
      <c r="AY12" s="60"/>
      <c r="AZ12" s="60"/>
    </row>
    <row r="13" s="60" customFormat="1" ht="14.25" spans="1:7">
      <c r="A13" s="76" t="s">
        <v>12</v>
      </c>
      <c r="B13" s="73"/>
      <c r="C13" s="74"/>
      <c r="D13" s="75"/>
      <c r="E13" s="73"/>
      <c r="F13" s="72"/>
      <c r="G13" s="72"/>
    </row>
    <row r="14" s="62" customFormat="1" customHeight="1" spans="1:52">
      <c r="A14" s="80" t="s">
        <v>13</v>
      </c>
      <c r="B14" s="80"/>
      <c r="C14" s="80"/>
      <c r="D14" s="80" t="s">
        <v>14</v>
      </c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 t="s">
        <v>15</v>
      </c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S14" s="60"/>
      <c r="AT14" s="60"/>
      <c r="AU14" s="60"/>
      <c r="AV14" s="60"/>
      <c r="AW14" s="60"/>
      <c r="AX14" s="60"/>
      <c r="AY14" s="60"/>
      <c r="AZ14" s="60"/>
    </row>
    <row r="15" s="60" customFormat="1" ht="29.25" customHeight="1" spans="1:43">
      <c r="A15" s="81">
        <v>1</v>
      </c>
      <c r="B15" s="81"/>
      <c r="C15" s="81"/>
      <c r="D15" s="82" t="s">
        <v>16</v>
      </c>
      <c r="E15" s="83"/>
      <c r="F15" s="83"/>
      <c r="G15" s="83"/>
      <c r="H15" s="83"/>
      <c r="I15" s="83"/>
      <c r="J15" s="83"/>
      <c r="K15" s="83"/>
      <c r="L15" s="83"/>
      <c r="M15" s="83"/>
      <c r="N15" s="101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</row>
    <row r="16" s="60" customFormat="1" ht="29.25" customHeight="1" spans="1:43">
      <c r="A16" s="81">
        <v>2</v>
      </c>
      <c r="B16" s="81"/>
      <c r="C16" s="81"/>
      <c r="D16" s="82" t="s">
        <v>17</v>
      </c>
      <c r="E16" s="83"/>
      <c r="F16" s="83"/>
      <c r="G16" s="83"/>
      <c r="H16" s="83"/>
      <c r="I16" s="83"/>
      <c r="J16" s="83"/>
      <c r="K16" s="83"/>
      <c r="L16" s="83"/>
      <c r="M16" s="83"/>
      <c r="N16" s="101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</row>
    <row r="17" s="60" customFormat="1" ht="29.25" customHeight="1" spans="1:43">
      <c r="A17" s="81">
        <v>3</v>
      </c>
      <c r="B17" s="81"/>
      <c r="C17" s="81"/>
      <c r="D17" s="82" t="s">
        <v>18</v>
      </c>
      <c r="E17" s="83"/>
      <c r="F17" s="83"/>
      <c r="G17" s="83"/>
      <c r="H17" s="83"/>
      <c r="I17" s="83"/>
      <c r="J17" s="83"/>
      <c r="K17" s="83"/>
      <c r="L17" s="83"/>
      <c r="M17" s="83"/>
      <c r="N17" s="101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</row>
    <row r="18" s="60" customFormat="1" ht="29.25" customHeight="1" spans="1:43">
      <c r="A18" s="81">
        <v>4</v>
      </c>
      <c r="B18" s="81"/>
      <c r="C18" s="81"/>
      <c r="D18" s="82" t="s">
        <v>19</v>
      </c>
      <c r="E18" s="83"/>
      <c r="F18" s="83"/>
      <c r="G18" s="83"/>
      <c r="H18" s="83"/>
      <c r="I18" s="83"/>
      <c r="J18" s="83"/>
      <c r="K18" s="83"/>
      <c r="L18" s="83"/>
      <c r="M18" s="83"/>
      <c r="N18" s="101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</row>
    <row r="19" s="60" customFormat="1" customHeight="1" spans="1:43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</row>
    <row r="20" s="60" customFormat="1" customHeight="1" spans="1:52">
      <c r="A20" s="76" t="s">
        <v>20</v>
      </c>
      <c r="B20" s="84"/>
      <c r="C20" s="85"/>
      <c r="D20" s="86"/>
      <c r="E20" s="84"/>
      <c r="F20" s="72"/>
      <c r="G20" s="72"/>
      <c r="L20" s="103"/>
      <c r="O20" s="103"/>
      <c r="AS20" s="58"/>
      <c r="AT20" s="58"/>
      <c r="AU20" s="58"/>
      <c r="AV20" s="58"/>
      <c r="AW20" s="58"/>
      <c r="AX20" s="58"/>
      <c r="AY20" s="58"/>
      <c r="AZ20" s="62"/>
    </row>
    <row r="21" s="60" customFormat="1" customHeight="1" spans="1:52">
      <c r="A21" s="76"/>
      <c r="B21" s="84"/>
      <c r="C21" s="85"/>
      <c r="D21" s="86"/>
      <c r="E21" s="84"/>
      <c r="F21" s="72"/>
      <c r="G21" s="72"/>
      <c r="L21" s="103"/>
      <c r="O21" s="103"/>
      <c r="AS21" s="58"/>
      <c r="AT21" s="58"/>
      <c r="AU21" s="58"/>
      <c r="AV21" s="58"/>
      <c r="AW21" s="58"/>
      <c r="AX21" s="58"/>
      <c r="AY21" s="58"/>
      <c r="AZ21" s="62"/>
    </row>
    <row r="22" s="60" customFormat="1" customHeight="1" spans="1:52">
      <c r="A22" s="76"/>
      <c r="B22" s="84"/>
      <c r="C22" s="85"/>
      <c r="D22" s="86"/>
      <c r="E22" s="84"/>
      <c r="F22" s="72"/>
      <c r="G22" s="72"/>
      <c r="L22" s="103"/>
      <c r="O22" s="103"/>
      <c r="Y22" s="107" t="s">
        <v>21</v>
      </c>
      <c r="Z22" s="107"/>
      <c r="AA22" s="107"/>
      <c r="AB22" s="107"/>
      <c r="AC22" s="108">
        <v>800</v>
      </c>
      <c r="AD22" s="108"/>
      <c r="AE22" s="108"/>
      <c r="AF22" s="108"/>
      <c r="AG22" s="108"/>
      <c r="AH22" s="108"/>
      <c r="AI22" s="58"/>
      <c r="AJ22" s="117" t="s">
        <v>22</v>
      </c>
      <c r="AK22" s="117"/>
      <c r="AL22" s="58">
        <v>1.5</v>
      </c>
      <c r="AM22" s="58" t="s">
        <v>23</v>
      </c>
      <c r="AN22" s="58"/>
      <c r="AO22" s="58"/>
      <c r="AP22" s="58"/>
      <c r="AQ22" s="58"/>
      <c r="AS22" s="58"/>
      <c r="AT22" s="58"/>
      <c r="AU22" s="58"/>
      <c r="AV22" s="58"/>
      <c r="AW22" s="58"/>
      <c r="AX22" s="58"/>
      <c r="AY22" s="58"/>
      <c r="AZ22" s="62"/>
    </row>
    <row r="23" s="60" customFormat="1" customHeight="1" spans="1:52">
      <c r="A23" s="80" t="s">
        <v>13</v>
      </c>
      <c r="B23" s="80"/>
      <c r="C23" s="80"/>
      <c r="D23" s="80" t="s">
        <v>24</v>
      </c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109" t="s">
        <v>25</v>
      </c>
      <c r="AD23" s="109"/>
      <c r="AE23" s="109"/>
      <c r="AF23" s="109"/>
      <c r="AG23" s="109"/>
      <c r="AH23" s="109"/>
      <c r="AI23" s="109" t="s">
        <v>26</v>
      </c>
      <c r="AJ23" s="109"/>
      <c r="AK23" s="109"/>
      <c r="AL23" s="109"/>
      <c r="AM23" s="109"/>
      <c r="AN23" s="109"/>
      <c r="AO23" s="58"/>
      <c r="AP23" s="58"/>
      <c r="AQ23" s="58"/>
      <c r="AZ23" s="58"/>
    </row>
    <row r="24" s="60" customFormat="1" ht="14.25" customHeight="1" spans="1:52">
      <c r="A24" s="87">
        <v>1</v>
      </c>
      <c r="B24" s="88"/>
      <c r="C24" s="89"/>
      <c r="D24" s="90" t="str">
        <f>D15</f>
        <v>综合管理系统</v>
      </c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110"/>
      <c r="AC24" s="111">
        <f>综合管理系统!E22</f>
        <v>213.4</v>
      </c>
      <c r="AD24" s="112"/>
      <c r="AE24" s="112"/>
      <c r="AF24" s="112"/>
      <c r="AG24" s="118" t="s">
        <v>27</v>
      </c>
      <c r="AH24" s="119"/>
      <c r="AI24" s="113">
        <f>AC24*AC22</f>
        <v>170720</v>
      </c>
      <c r="AJ24" s="114"/>
      <c r="AK24" s="114"/>
      <c r="AL24" s="114"/>
      <c r="AM24" s="118" t="s">
        <v>28</v>
      </c>
      <c r="AN24" s="119"/>
      <c r="AO24" s="58"/>
      <c r="AP24" s="58"/>
      <c r="AQ24" s="58"/>
      <c r="AS24" s="62"/>
      <c r="AT24" s="62"/>
      <c r="AU24" s="62"/>
      <c r="AV24" s="62"/>
      <c r="AW24" s="62"/>
      <c r="AX24" s="62"/>
      <c r="AY24" s="62"/>
      <c r="AZ24" s="58"/>
    </row>
    <row r="25" s="60" customFormat="1" ht="14.25" customHeight="1" spans="1:52">
      <c r="A25" s="87">
        <v>1</v>
      </c>
      <c r="B25" s="88"/>
      <c r="C25" s="89"/>
      <c r="D25" s="90" t="str">
        <f>D16</f>
        <v>用户APP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110"/>
      <c r="AC25" s="111">
        <f>用户端APP!E24</f>
        <v>100</v>
      </c>
      <c r="AD25" s="112"/>
      <c r="AE25" s="112"/>
      <c r="AF25" s="112"/>
      <c r="AG25" s="118" t="s">
        <v>27</v>
      </c>
      <c r="AH25" s="119"/>
      <c r="AI25" s="113">
        <f>AC25*AC22</f>
        <v>80000</v>
      </c>
      <c r="AJ25" s="114"/>
      <c r="AK25" s="114"/>
      <c r="AL25" s="114"/>
      <c r="AM25" s="118" t="s">
        <v>28</v>
      </c>
      <c r="AN25" s="119"/>
      <c r="AO25" s="58"/>
      <c r="AP25" s="58"/>
      <c r="AQ25" s="58"/>
      <c r="AS25" s="62"/>
      <c r="AT25" s="62"/>
      <c r="AU25" s="62"/>
      <c r="AV25" s="62"/>
      <c r="AW25" s="62"/>
      <c r="AX25" s="62"/>
      <c r="AY25" s="62"/>
      <c r="AZ25" s="58"/>
    </row>
    <row r="26" s="60" customFormat="1" ht="14.25" customHeight="1" spans="1:52">
      <c r="A26" s="87">
        <v>1</v>
      </c>
      <c r="B26" s="88"/>
      <c r="C26" s="89"/>
      <c r="D26" s="90" t="str">
        <f>D17</f>
        <v>物业APP</v>
      </c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110"/>
      <c r="AC26" s="111">
        <f>物业APP!E8</f>
        <v>38.6</v>
      </c>
      <c r="AD26" s="112"/>
      <c r="AE26" s="112"/>
      <c r="AF26" s="112"/>
      <c r="AG26" s="118" t="s">
        <v>27</v>
      </c>
      <c r="AH26" s="119"/>
      <c r="AI26" s="113">
        <f>AC26*AC22</f>
        <v>30880</v>
      </c>
      <c r="AJ26" s="114"/>
      <c r="AK26" s="114"/>
      <c r="AL26" s="114"/>
      <c r="AM26" s="118" t="s">
        <v>28</v>
      </c>
      <c r="AN26" s="119"/>
      <c r="AO26" s="58"/>
      <c r="AP26" s="58"/>
      <c r="AQ26" s="58"/>
      <c r="AS26" s="62"/>
      <c r="AT26" s="62"/>
      <c r="AU26" s="62"/>
      <c r="AV26" s="62"/>
      <c r="AW26" s="62"/>
      <c r="AX26" s="62"/>
      <c r="AY26" s="62"/>
      <c r="AZ26" s="58"/>
    </row>
    <row r="27" s="60" customFormat="1" ht="14.25" customHeight="1" spans="1:52">
      <c r="A27" s="87">
        <v>1</v>
      </c>
      <c r="B27" s="88"/>
      <c r="C27" s="89"/>
      <c r="D27" s="90" t="str">
        <f>D18</f>
        <v>微信公众号及应用</v>
      </c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110"/>
      <c r="AC27" s="111">
        <f>微信公众号及应用!E13</f>
        <v>169.6</v>
      </c>
      <c r="AD27" s="112"/>
      <c r="AE27" s="112"/>
      <c r="AF27" s="112"/>
      <c r="AG27" s="118" t="s">
        <v>27</v>
      </c>
      <c r="AH27" s="119"/>
      <c r="AI27" s="113">
        <f>AC27*AC22</f>
        <v>135680</v>
      </c>
      <c r="AJ27" s="114"/>
      <c r="AK27" s="114"/>
      <c r="AL27" s="114"/>
      <c r="AM27" s="118" t="s">
        <v>28</v>
      </c>
      <c r="AN27" s="119"/>
      <c r="AO27" s="58"/>
      <c r="AP27" s="58"/>
      <c r="AQ27" s="58"/>
      <c r="AS27" s="62"/>
      <c r="AT27" s="62"/>
      <c r="AU27" s="62"/>
      <c r="AV27" s="62"/>
      <c r="AW27" s="62"/>
      <c r="AX27" s="62"/>
      <c r="AY27" s="62"/>
      <c r="AZ27" s="58"/>
    </row>
    <row r="28" s="60" customFormat="1" customHeight="1" spans="1:52">
      <c r="A28" s="92" t="s">
        <v>29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111">
        <f>SUM(AC24:AF27)</f>
        <v>521.6</v>
      </c>
      <c r="AD28" s="112"/>
      <c r="AE28" s="112"/>
      <c r="AF28" s="112"/>
      <c r="AG28" s="118" t="s">
        <v>27</v>
      </c>
      <c r="AH28" s="119"/>
      <c r="AI28" s="113">
        <f>SUM(AI24:AL27)</f>
        <v>417280</v>
      </c>
      <c r="AJ28" s="114"/>
      <c r="AK28" s="114"/>
      <c r="AL28" s="114"/>
      <c r="AM28" s="118" t="s">
        <v>28</v>
      </c>
      <c r="AN28" s="119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62"/>
    </row>
    <row r="29" s="58" customFormat="1" customHeight="1" spans="1:51">
      <c r="A29" s="93" t="s">
        <v>13</v>
      </c>
      <c r="B29" s="93"/>
      <c r="C29" s="93"/>
      <c r="D29" s="80" t="s">
        <v>30</v>
      </c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109" t="s">
        <v>31</v>
      </c>
      <c r="AD29" s="109"/>
      <c r="AE29" s="109"/>
      <c r="AF29" s="109"/>
      <c r="AG29" s="109"/>
      <c r="AH29" s="109"/>
      <c r="AI29" s="109" t="s">
        <v>26</v>
      </c>
      <c r="AJ29" s="109"/>
      <c r="AK29" s="109"/>
      <c r="AL29" s="109"/>
      <c r="AM29" s="109"/>
      <c r="AN29" s="109"/>
      <c r="AR29" s="60"/>
      <c r="AS29" s="60"/>
      <c r="AT29" s="60"/>
      <c r="AU29" s="60"/>
      <c r="AV29" s="60"/>
      <c r="AW29" s="60"/>
      <c r="AX29" s="60"/>
      <c r="AY29" s="60"/>
    </row>
    <row r="30" s="60" customFormat="1" customHeight="1" spans="1:52">
      <c r="A30" s="94">
        <v>1</v>
      </c>
      <c r="B30" s="94"/>
      <c r="C30" s="94"/>
      <c r="D30" s="95" t="s">
        <v>32</v>
      </c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113">
        <v>10000</v>
      </c>
      <c r="AD30" s="114"/>
      <c r="AE30" s="114"/>
      <c r="AF30" s="114"/>
      <c r="AG30" s="118" t="s">
        <v>33</v>
      </c>
      <c r="AH30" s="119"/>
      <c r="AI30" s="113">
        <f>AC30*AL22</f>
        <v>15000</v>
      </c>
      <c r="AJ30" s="114"/>
      <c r="AK30" s="114"/>
      <c r="AL30" s="114"/>
      <c r="AM30" s="118" t="s">
        <v>28</v>
      </c>
      <c r="AN30" s="119"/>
      <c r="AO30" s="58"/>
      <c r="AP30" s="58"/>
      <c r="AQ30" s="58"/>
      <c r="AS30" s="62"/>
      <c r="AT30" s="62"/>
      <c r="AU30" s="62"/>
      <c r="AV30" s="62"/>
      <c r="AW30" s="62"/>
      <c r="AX30" s="62"/>
      <c r="AY30" s="62"/>
      <c r="AZ30" s="58"/>
    </row>
    <row r="31" s="62" customFormat="1" customHeight="1" spans="1:52">
      <c r="A31" s="92" t="s">
        <v>29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113">
        <f>SUM(AC30:AC30)</f>
        <v>10000</v>
      </c>
      <c r="AD31" s="114"/>
      <c r="AE31" s="114"/>
      <c r="AF31" s="114"/>
      <c r="AG31" s="118" t="s">
        <v>33</v>
      </c>
      <c r="AH31" s="119"/>
      <c r="AI31" s="113">
        <f>SUM(AI30:AI30)</f>
        <v>15000</v>
      </c>
      <c r="AJ31" s="114"/>
      <c r="AK31" s="114"/>
      <c r="AL31" s="114"/>
      <c r="AM31" s="118" t="s">
        <v>28</v>
      </c>
      <c r="AN31" s="119"/>
      <c r="AO31" s="58"/>
      <c r="AP31" s="58"/>
      <c r="AQ31" s="58"/>
      <c r="AS31" s="58"/>
      <c r="AT31" s="58"/>
      <c r="AU31" s="58"/>
      <c r="AV31" s="58"/>
      <c r="AW31" s="58"/>
      <c r="AX31" s="58"/>
      <c r="AY31" s="58"/>
      <c r="AZ31" s="58"/>
    </row>
    <row r="32" s="58" customFormat="1" customHeight="1" spans="1:40">
      <c r="A32" s="96" t="s">
        <v>34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115">
        <f>AC28</f>
        <v>521.6</v>
      </c>
      <c r="AD32" s="116"/>
      <c r="AE32" s="116"/>
      <c r="AF32" s="116"/>
      <c r="AG32" s="120" t="s">
        <v>27</v>
      </c>
      <c r="AH32" s="121"/>
      <c r="AI32" s="115">
        <f>AI28+AI31</f>
        <v>432280</v>
      </c>
      <c r="AJ32" s="116"/>
      <c r="AK32" s="116"/>
      <c r="AL32" s="116"/>
      <c r="AM32" s="120" t="s">
        <v>28</v>
      </c>
      <c r="AN32" s="121"/>
    </row>
    <row r="33" s="58" customFormat="1" customHeight="1" spans="2:52">
      <c r="B33" s="76" t="s">
        <v>35</v>
      </c>
      <c r="AU33" s="63"/>
      <c r="AV33" s="63"/>
      <c r="AW33" s="63"/>
      <c r="AX33" s="63"/>
      <c r="AY33" s="63"/>
      <c r="AZ33" s="63"/>
    </row>
    <row r="34" s="58" customFormat="1" customHeight="1" spans="2:2">
      <c r="B34" s="58" t="s">
        <v>36</v>
      </c>
    </row>
    <row r="35" s="58" customFormat="1" ht="14.25" spans="2:46">
      <c r="B35" s="58" t="s">
        <v>37</v>
      </c>
      <c r="AS35" s="63"/>
      <c r="AT35" s="63"/>
    </row>
    <row r="36" s="58" customFormat="1" ht="14.25" spans="1:46">
      <c r="A36" s="76" t="s">
        <v>38</v>
      </c>
      <c r="B36" s="63"/>
      <c r="AS36" s="63"/>
      <c r="AT36" s="63"/>
    </row>
    <row r="37" s="58" customFormat="1" ht="14.25" spans="1:1">
      <c r="A37" s="58" t="s">
        <v>39</v>
      </c>
    </row>
    <row r="38" s="58" customFormat="1" ht="14.25" spans="1:1">
      <c r="A38" s="58" t="s">
        <v>40</v>
      </c>
    </row>
    <row r="39" s="58" customFormat="1" ht="14.25" spans="2:2">
      <c r="B39" s="58" t="s">
        <v>41</v>
      </c>
    </row>
    <row r="40" s="58" customFormat="1" ht="14.25" spans="1:1">
      <c r="A40" s="58" t="s">
        <v>42</v>
      </c>
    </row>
    <row r="41" s="58" customFormat="1" ht="14.25" spans="1:2">
      <c r="A41" s="97"/>
      <c r="B41" s="97"/>
    </row>
    <row r="42" s="58" customFormat="1" customHeight="1" spans="1:43">
      <c r="A42" s="84" t="s">
        <v>43</v>
      </c>
      <c r="B42" s="73"/>
      <c r="C42" s="74"/>
      <c r="D42" s="75"/>
      <c r="E42" s="73"/>
      <c r="F42" s="72"/>
      <c r="G42" s="72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</row>
    <row r="43" s="58" customFormat="1" ht="14.25" spans="1:43">
      <c r="A43" s="98" t="s">
        <v>44</v>
      </c>
      <c r="B43" s="93"/>
      <c r="C43" s="93"/>
      <c r="D43" s="93"/>
      <c r="E43" s="93"/>
      <c r="F43" s="93"/>
      <c r="G43" s="93" t="s">
        <v>45</v>
      </c>
      <c r="H43" s="93"/>
      <c r="I43" s="93"/>
      <c r="J43" s="93"/>
      <c r="K43" s="93"/>
      <c r="L43" s="93"/>
      <c r="M43" s="93"/>
      <c r="N43" s="93"/>
      <c r="O43" s="93"/>
      <c r="P43" s="93" t="s">
        <v>46</v>
      </c>
      <c r="Q43" s="93"/>
      <c r="R43" s="93"/>
      <c r="S43" s="93"/>
      <c r="T43" s="93"/>
      <c r="U43" s="93"/>
      <c r="V43" s="93"/>
      <c r="W43" s="93"/>
      <c r="X43" s="93"/>
      <c r="Y43" s="93" t="s">
        <v>47</v>
      </c>
      <c r="Z43" s="93"/>
      <c r="AA43" s="93"/>
      <c r="AB43" s="93"/>
      <c r="AC43" s="93"/>
      <c r="AD43" s="93"/>
      <c r="AE43" s="93"/>
      <c r="AF43" s="93"/>
      <c r="AG43" s="93"/>
      <c r="AH43" s="93" t="s">
        <v>48</v>
      </c>
      <c r="AI43" s="93"/>
      <c r="AJ43" s="93"/>
      <c r="AK43" s="93"/>
      <c r="AL43" s="93"/>
      <c r="AM43" s="93"/>
      <c r="AN43" s="93"/>
      <c r="AO43" s="93"/>
      <c r="AP43" s="93"/>
      <c r="AQ43" s="93"/>
    </row>
    <row r="44" s="58" customFormat="1" ht="42" customHeight="1" spans="1:43">
      <c r="A44" s="93"/>
      <c r="B44" s="93"/>
      <c r="C44" s="93"/>
      <c r="D44" s="93"/>
      <c r="E44" s="93"/>
      <c r="F44" s="93"/>
      <c r="G44" s="99" t="s">
        <v>49</v>
      </c>
      <c r="H44" s="95"/>
      <c r="I44" s="95"/>
      <c r="J44" s="95"/>
      <c r="K44" s="95"/>
      <c r="L44" s="95"/>
      <c r="M44" s="95"/>
      <c r="N44" s="95"/>
      <c r="O44" s="95"/>
      <c r="P44" s="99" t="s">
        <v>50</v>
      </c>
      <c r="Q44" s="95"/>
      <c r="R44" s="95"/>
      <c r="S44" s="95"/>
      <c r="T44" s="95"/>
      <c r="U44" s="95"/>
      <c r="V44" s="95"/>
      <c r="W44" s="95"/>
      <c r="X44" s="95"/>
      <c r="Y44" s="99" t="s">
        <v>51</v>
      </c>
      <c r="Z44" s="95"/>
      <c r="AA44" s="95"/>
      <c r="AB44" s="95"/>
      <c r="AC44" s="95"/>
      <c r="AD44" s="95"/>
      <c r="AE44" s="95"/>
      <c r="AF44" s="95"/>
      <c r="AG44" s="95"/>
      <c r="AH44" s="99" t="s">
        <v>52</v>
      </c>
      <c r="AI44" s="95"/>
      <c r="AJ44" s="95"/>
      <c r="AK44" s="95"/>
      <c r="AL44" s="95"/>
      <c r="AM44" s="95"/>
      <c r="AN44" s="95"/>
      <c r="AO44" s="95"/>
      <c r="AP44" s="95"/>
      <c r="AQ44" s="95"/>
    </row>
    <row r="45" s="63" customFormat="1" ht="14.25" spans="1:52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S45" s="58"/>
      <c r="AT45" s="58"/>
      <c r="AU45" s="58"/>
      <c r="AV45" s="58"/>
      <c r="AW45" s="58"/>
      <c r="AX45" s="58"/>
      <c r="AY45" s="58"/>
      <c r="AZ45" s="58"/>
    </row>
    <row r="46" s="58" customFormat="1" ht="17.1" customHeight="1"/>
    <row r="47" ht="14.25" customHeight="1"/>
    <row r="48" ht="63" customHeight="1"/>
    <row r="58" ht="57.75" customHeight="1"/>
  </sheetData>
  <mergeCells count="80">
    <mergeCell ref="A14:C14"/>
    <mergeCell ref="D14:N14"/>
    <mergeCell ref="O14:AQ14"/>
    <mergeCell ref="A15:C15"/>
    <mergeCell ref="D15:N15"/>
    <mergeCell ref="O15:AQ15"/>
    <mergeCell ref="A16:C16"/>
    <mergeCell ref="D16:N16"/>
    <mergeCell ref="O16:AQ16"/>
    <mergeCell ref="A17:C17"/>
    <mergeCell ref="D17:N17"/>
    <mergeCell ref="O17:AQ17"/>
    <mergeCell ref="A18:C18"/>
    <mergeCell ref="D18:N18"/>
    <mergeCell ref="O18:AQ18"/>
    <mergeCell ref="Y22:AB22"/>
    <mergeCell ref="AC22:AH22"/>
    <mergeCell ref="AJ22:AK22"/>
    <mergeCell ref="A23:C23"/>
    <mergeCell ref="D23:AB23"/>
    <mergeCell ref="AC23:AH23"/>
    <mergeCell ref="AI23:AN23"/>
    <mergeCell ref="A24:C24"/>
    <mergeCell ref="D24:AB24"/>
    <mergeCell ref="AC24:AF24"/>
    <mergeCell ref="AG24:AH24"/>
    <mergeCell ref="AI24:AL24"/>
    <mergeCell ref="AM24:AN24"/>
    <mergeCell ref="A25:C25"/>
    <mergeCell ref="D25:AB25"/>
    <mergeCell ref="AC25:AF25"/>
    <mergeCell ref="AG25:AH25"/>
    <mergeCell ref="AI25:AL25"/>
    <mergeCell ref="AM25:AN25"/>
    <mergeCell ref="A26:C26"/>
    <mergeCell ref="D26:AB26"/>
    <mergeCell ref="AC26:AF26"/>
    <mergeCell ref="AG26:AH26"/>
    <mergeCell ref="AI26:AL26"/>
    <mergeCell ref="AM26:AN26"/>
    <mergeCell ref="A27:C27"/>
    <mergeCell ref="D27:AB27"/>
    <mergeCell ref="AC27:AF27"/>
    <mergeCell ref="AG27:AH27"/>
    <mergeCell ref="AI27:AL27"/>
    <mergeCell ref="AM27:AN27"/>
    <mergeCell ref="A28:AB28"/>
    <mergeCell ref="AC28:AF28"/>
    <mergeCell ref="AG28:AH28"/>
    <mergeCell ref="AI28:AL28"/>
    <mergeCell ref="AM28:AN28"/>
    <mergeCell ref="A29:C29"/>
    <mergeCell ref="D29:AB29"/>
    <mergeCell ref="AC29:AH29"/>
    <mergeCell ref="AI29:AN29"/>
    <mergeCell ref="A30:C30"/>
    <mergeCell ref="D30:AB30"/>
    <mergeCell ref="AC30:AF30"/>
    <mergeCell ref="AG30:AH30"/>
    <mergeCell ref="AI30:AL30"/>
    <mergeCell ref="AM30:AN30"/>
    <mergeCell ref="A31:AB31"/>
    <mergeCell ref="AC31:AF31"/>
    <mergeCell ref="AG31:AH31"/>
    <mergeCell ref="AI31:AL31"/>
    <mergeCell ref="AM31:AN31"/>
    <mergeCell ref="A32:AB32"/>
    <mergeCell ref="AC32:AF32"/>
    <mergeCell ref="AG32:AH32"/>
    <mergeCell ref="AI32:AL32"/>
    <mergeCell ref="AM32:AN32"/>
    <mergeCell ref="G43:O43"/>
    <mergeCell ref="P43:X43"/>
    <mergeCell ref="Y43:AG43"/>
    <mergeCell ref="AH43:AQ43"/>
    <mergeCell ref="G44:O44"/>
    <mergeCell ref="P44:X44"/>
    <mergeCell ref="Y44:AG44"/>
    <mergeCell ref="AH44:AQ44"/>
    <mergeCell ref="A43:F44"/>
  </mergeCells>
  <pageMargins left="0.590277777777778" right="0.55" top="0.747916666666667" bottom="0.707638888888889" header="0.510416666666667" footer="0.510416666666667"/>
  <pageSetup paperSize="256" scale="79" orientation="portrait"/>
  <headerFooter alignWithMargins="0">
    <oddHeader>&amp;R&amp;G</oddHeader>
    <oddFooter>&amp;L中软国际公司&amp;R第&amp;P页/共&amp;N页</oddFooter>
  </headerFooter>
  <rowBreaks count="1" manualBreakCount="1">
    <brk id="32" max="43" man="1"/>
  </rowBreaks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pane ySplit="2" topLeftCell="A15" activePane="bottomLeft" state="frozen"/>
      <selection/>
      <selection pane="bottomLeft" activeCell="E21" sqref="E3:E21"/>
    </sheetView>
  </sheetViews>
  <sheetFormatPr defaultColWidth="9" defaultRowHeight="12.75"/>
  <cols>
    <col min="2" max="2" width="16" customWidth="1"/>
    <col min="3" max="3" width="22.75" customWidth="1"/>
    <col min="4" max="4" width="50.125" customWidth="1"/>
    <col min="10" max="10" width="9.5"/>
  </cols>
  <sheetData>
    <row r="1" s="34" customFormat="1" ht="21" spans="1:16">
      <c r="A1" s="35"/>
      <c r="B1" s="36" t="s">
        <v>53</v>
      </c>
      <c r="C1" s="37"/>
      <c r="D1" s="38"/>
      <c r="E1" s="38"/>
      <c r="F1" s="39" t="s">
        <v>54</v>
      </c>
      <c r="G1" s="39"/>
      <c r="H1" s="39"/>
      <c r="I1" s="52"/>
      <c r="J1" s="53">
        <v>2.4</v>
      </c>
      <c r="K1" s="54" t="s">
        <v>55</v>
      </c>
      <c r="L1" s="55"/>
      <c r="M1" s="55"/>
      <c r="N1" s="55"/>
      <c r="O1" s="55"/>
      <c r="P1" s="55"/>
    </row>
    <row r="2" s="34" customFormat="1" ht="30" customHeight="1" spans="1:16">
      <c r="A2" s="40" t="s">
        <v>56</v>
      </c>
      <c r="B2" s="41" t="s">
        <v>57</v>
      </c>
      <c r="C2" s="41" t="s">
        <v>58</v>
      </c>
      <c r="D2" s="41" t="s">
        <v>59</v>
      </c>
      <c r="E2" s="41" t="s">
        <v>60</v>
      </c>
      <c r="F2" s="42" t="s">
        <v>61</v>
      </c>
      <c r="G2" s="42" t="s">
        <v>62</v>
      </c>
      <c r="H2" s="42" t="s">
        <v>63</v>
      </c>
      <c r="I2" s="56" t="s">
        <v>64</v>
      </c>
      <c r="J2" s="42" t="s">
        <v>65</v>
      </c>
      <c r="K2" s="55"/>
      <c r="L2" s="55"/>
      <c r="M2" s="55"/>
      <c r="N2" s="55"/>
      <c r="O2" s="55"/>
      <c r="P2" s="55"/>
    </row>
    <row r="3" ht="21" spans="1:9">
      <c r="A3" s="35">
        <v>1</v>
      </c>
      <c r="B3" s="43" t="s">
        <v>66</v>
      </c>
      <c r="C3" s="44" t="s">
        <v>67</v>
      </c>
      <c r="D3" s="44" t="s">
        <v>68</v>
      </c>
      <c r="E3" s="45">
        <f t="shared" ref="E3:E21" si="0">ROUND($I3*$J$1,1)</f>
        <v>9.6</v>
      </c>
      <c r="F3" s="46">
        <v>3</v>
      </c>
      <c r="G3" s="46">
        <v>4</v>
      </c>
      <c r="H3" s="46">
        <v>5</v>
      </c>
      <c r="I3" s="57">
        <f t="shared" ref="I3:I21" si="1">SUM(F3,G3*4,H3)/6</f>
        <v>4</v>
      </c>
    </row>
    <row r="4" ht="21" spans="1:9">
      <c r="A4" s="35">
        <v>2</v>
      </c>
      <c r="B4" s="47"/>
      <c r="C4" s="44" t="s">
        <v>69</v>
      </c>
      <c r="D4" s="44" t="s">
        <v>70</v>
      </c>
      <c r="E4" s="45">
        <f t="shared" si="0"/>
        <v>7.2</v>
      </c>
      <c r="F4" s="46">
        <v>2</v>
      </c>
      <c r="G4" s="46">
        <v>3</v>
      </c>
      <c r="H4" s="46">
        <v>4</v>
      </c>
      <c r="I4" s="57">
        <f t="shared" si="1"/>
        <v>3</v>
      </c>
    </row>
    <row r="5" ht="21" spans="1:9">
      <c r="A5" s="35">
        <v>3</v>
      </c>
      <c r="B5" s="47"/>
      <c r="C5" s="44" t="s">
        <v>71</v>
      </c>
      <c r="D5" s="44" t="s">
        <v>72</v>
      </c>
      <c r="E5" s="45">
        <f t="shared" si="0"/>
        <v>7.2</v>
      </c>
      <c r="F5" s="46">
        <v>2</v>
      </c>
      <c r="G5" s="46">
        <v>3</v>
      </c>
      <c r="H5" s="46">
        <v>4</v>
      </c>
      <c r="I5" s="57">
        <f t="shared" si="1"/>
        <v>3</v>
      </c>
    </row>
    <row r="6" ht="21" spans="1:9">
      <c r="A6" s="35">
        <v>4</v>
      </c>
      <c r="B6" s="48"/>
      <c r="C6" s="44" t="s">
        <v>73</v>
      </c>
      <c r="D6" s="44" t="s">
        <v>74</v>
      </c>
      <c r="E6" s="45">
        <f t="shared" si="0"/>
        <v>12</v>
      </c>
      <c r="F6" s="46">
        <v>3</v>
      </c>
      <c r="G6" s="46">
        <v>5</v>
      </c>
      <c r="H6" s="46">
        <v>7</v>
      </c>
      <c r="I6" s="57">
        <f t="shared" si="1"/>
        <v>5</v>
      </c>
    </row>
    <row r="7" ht="21" spans="1:9">
      <c r="A7" s="35">
        <v>5</v>
      </c>
      <c r="B7" s="43" t="s">
        <v>75</v>
      </c>
      <c r="C7" s="49" t="s">
        <v>75</v>
      </c>
      <c r="D7" s="44" t="s">
        <v>76</v>
      </c>
      <c r="E7" s="45">
        <f t="shared" si="0"/>
        <v>9.6</v>
      </c>
      <c r="F7" s="46">
        <v>3</v>
      </c>
      <c r="G7" s="46">
        <v>4</v>
      </c>
      <c r="H7" s="46">
        <v>5</v>
      </c>
      <c r="I7" s="57">
        <f t="shared" si="1"/>
        <v>4</v>
      </c>
    </row>
    <row r="8" ht="21" spans="1:9">
      <c r="A8" s="35">
        <v>6</v>
      </c>
      <c r="B8" s="47"/>
      <c r="C8" s="49" t="s">
        <v>77</v>
      </c>
      <c r="D8" s="44" t="s">
        <v>78</v>
      </c>
      <c r="E8" s="45">
        <f t="shared" si="0"/>
        <v>2.6</v>
      </c>
      <c r="F8" s="46">
        <v>0.5</v>
      </c>
      <c r="G8" s="46">
        <v>1</v>
      </c>
      <c r="H8" s="46">
        <v>2</v>
      </c>
      <c r="I8" s="57">
        <f t="shared" si="1"/>
        <v>1.08333333333333</v>
      </c>
    </row>
    <row r="9" ht="21" spans="1:9">
      <c r="A9" s="35">
        <v>11</v>
      </c>
      <c r="B9" s="43" t="s">
        <v>79</v>
      </c>
      <c r="C9" s="44" t="s">
        <v>80</v>
      </c>
      <c r="D9" s="44" t="s">
        <v>81</v>
      </c>
      <c r="E9" s="45">
        <f t="shared" si="0"/>
        <v>14.4</v>
      </c>
      <c r="F9" s="46">
        <v>4</v>
      </c>
      <c r="G9" s="46">
        <v>6</v>
      </c>
      <c r="H9" s="46">
        <v>8</v>
      </c>
      <c r="I9" s="57">
        <f t="shared" si="1"/>
        <v>6</v>
      </c>
    </row>
    <row r="10" ht="21" spans="1:9">
      <c r="A10" s="35">
        <v>12</v>
      </c>
      <c r="B10" s="47"/>
      <c r="C10" s="44" t="s">
        <v>82</v>
      </c>
      <c r="D10" s="44" t="s">
        <v>83</v>
      </c>
      <c r="E10" s="45">
        <f t="shared" si="0"/>
        <v>14.4</v>
      </c>
      <c r="F10" s="46">
        <v>4</v>
      </c>
      <c r="G10" s="46">
        <v>6</v>
      </c>
      <c r="H10" s="46">
        <v>8</v>
      </c>
      <c r="I10" s="57">
        <f t="shared" si="1"/>
        <v>6</v>
      </c>
    </row>
    <row r="11" ht="21" spans="1:9">
      <c r="A11" s="35">
        <v>13</v>
      </c>
      <c r="B11" s="47"/>
      <c r="C11" s="44" t="s">
        <v>84</v>
      </c>
      <c r="D11" s="44" t="s">
        <v>85</v>
      </c>
      <c r="E11" s="45">
        <f t="shared" si="0"/>
        <v>14.4</v>
      </c>
      <c r="F11" s="46">
        <v>4</v>
      </c>
      <c r="G11" s="46">
        <v>6</v>
      </c>
      <c r="H11" s="46">
        <v>8</v>
      </c>
      <c r="I11" s="57">
        <f t="shared" si="1"/>
        <v>6</v>
      </c>
    </row>
    <row r="12" ht="21" spans="1:9">
      <c r="A12" s="35">
        <v>17</v>
      </c>
      <c r="B12" s="43" t="s">
        <v>86</v>
      </c>
      <c r="C12" s="44" t="s">
        <v>87</v>
      </c>
      <c r="D12" s="44" t="s">
        <v>88</v>
      </c>
      <c r="E12" s="45">
        <f t="shared" si="0"/>
        <v>12</v>
      </c>
      <c r="F12" s="46">
        <v>4</v>
      </c>
      <c r="G12" s="46">
        <v>5</v>
      </c>
      <c r="H12" s="46">
        <v>6</v>
      </c>
      <c r="I12" s="57">
        <f t="shared" si="1"/>
        <v>5</v>
      </c>
    </row>
    <row r="13" ht="21" spans="1:9">
      <c r="A13" s="35">
        <v>18</v>
      </c>
      <c r="B13" s="47"/>
      <c r="C13" s="44" t="s">
        <v>89</v>
      </c>
      <c r="D13" s="44" t="s">
        <v>90</v>
      </c>
      <c r="E13" s="45">
        <f t="shared" si="0"/>
        <v>12</v>
      </c>
      <c r="F13" s="46">
        <v>4</v>
      </c>
      <c r="G13" s="46">
        <v>5</v>
      </c>
      <c r="H13" s="46">
        <v>6</v>
      </c>
      <c r="I13" s="57">
        <f t="shared" si="1"/>
        <v>5</v>
      </c>
    </row>
    <row r="14" ht="36.75" customHeight="1" spans="1:9">
      <c r="A14" s="35">
        <v>19</v>
      </c>
      <c r="B14" s="47"/>
      <c r="C14" s="44" t="s">
        <v>91</v>
      </c>
      <c r="D14" s="44" t="s">
        <v>92</v>
      </c>
      <c r="E14" s="45">
        <f t="shared" si="0"/>
        <v>12</v>
      </c>
      <c r="F14" s="46">
        <v>4</v>
      </c>
      <c r="G14" s="46">
        <v>5</v>
      </c>
      <c r="H14" s="46">
        <v>6</v>
      </c>
      <c r="I14" s="57">
        <f t="shared" si="1"/>
        <v>5</v>
      </c>
    </row>
    <row r="15" ht="30" customHeight="1" spans="1:9">
      <c r="A15" s="35">
        <v>20</v>
      </c>
      <c r="B15" s="47"/>
      <c r="C15" s="44" t="s">
        <v>93</v>
      </c>
      <c r="D15" s="44" t="s">
        <v>94</v>
      </c>
      <c r="E15" s="45">
        <f t="shared" si="0"/>
        <v>12</v>
      </c>
      <c r="F15" s="46">
        <v>4</v>
      </c>
      <c r="G15" s="46">
        <v>5</v>
      </c>
      <c r="H15" s="46">
        <v>6</v>
      </c>
      <c r="I15" s="57">
        <f t="shared" si="1"/>
        <v>5</v>
      </c>
    </row>
    <row r="16" ht="50.25" customHeight="1" spans="1:9">
      <c r="A16" s="35">
        <v>21</v>
      </c>
      <c r="B16" s="47"/>
      <c r="C16" s="49" t="s">
        <v>95</v>
      </c>
      <c r="D16" s="50" t="s">
        <v>96</v>
      </c>
      <c r="E16" s="45">
        <f t="shared" si="0"/>
        <v>14.4</v>
      </c>
      <c r="F16" s="46">
        <v>5</v>
      </c>
      <c r="G16" s="46">
        <v>6</v>
      </c>
      <c r="H16" s="46">
        <v>7</v>
      </c>
      <c r="I16" s="57">
        <f t="shared" si="1"/>
        <v>6</v>
      </c>
    </row>
    <row r="17" ht="31.5" customHeight="1" spans="1:9">
      <c r="A17" s="35">
        <v>22</v>
      </c>
      <c r="B17" s="47"/>
      <c r="C17" s="49" t="s">
        <v>97</v>
      </c>
      <c r="D17" s="50" t="s">
        <v>98</v>
      </c>
      <c r="E17" s="45">
        <f t="shared" si="0"/>
        <v>14.4</v>
      </c>
      <c r="F17" s="46">
        <v>5</v>
      </c>
      <c r="G17" s="46">
        <v>6</v>
      </c>
      <c r="H17" s="46">
        <v>7</v>
      </c>
      <c r="I17" s="57">
        <f t="shared" si="1"/>
        <v>6</v>
      </c>
    </row>
    <row r="18" ht="21" spans="1:9">
      <c r="A18" s="35">
        <v>23</v>
      </c>
      <c r="B18" s="47"/>
      <c r="C18" s="49" t="s">
        <v>99</v>
      </c>
      <c r="D18" s="50" t="s">
        <v>100</v>
      </c>
      <c r="E18" s="45">
        <f t="shared" si="0"/>
        <v>7.2</v>
      </c>
      <c r="F18" s="46">
        <v>2</v>
      </c>
      <c r="G18" s="46">
        <v>3</v>
      </c>
      <c r="H18" s="46">
        <v>4</v>
      </c>
      <c r="I18" s="57">
        <f t="shared" si="1"/>
        <v>3</v>
      </c>
    </row>
    <row r="19" ht="21" spans="1:9">
      <c r="A19" s="35">
        <v>24</v>
      </c>
      <c r="B19" s="47"/>
      <c r="C19" s="49" t="s">
        <v>101</v>
      </c>
      <c r="D19" s="50" t="s">
        <v>102</v>
      </c>
      <c r="E19" s="45">
        <f t="shared" si="0"/>
        <v>14.4</v>
      </c>
      <c r="F19" s="46">
        <v>4</v>
      </c>
      <c r="G19" s="46">
        <v>6</v>
      </c>
      <c r="H19" s="46">
        <v>8</v>
      </c>
      <c r="I19" s="57">
        <f t="shared" si="1"/>
        <v>6</v>
      </c>
    </row>
    <row r="20" ht="46.5" customHeight="1" spans="1:9">
      <c r="A20" s="35">
        <v>25</v>
      </c>
      <c r="B20" s="47"/>
      <c r="C20" s="49" t="s">
        <v>103</v>
      </c>
      <c r="D20" s="50" t="s">
        <v>104</v>
      </c>
      <c r="E20" s="45">
        <f t="shared" si="0"/>
        <v>9.6</v>
      </c>
      <c r="F20" s="46">
        <v>3</v>
      </c>
      <c r="G20" s="46">
        <v>4</v>
      </c>
      <c r="H20" s="46">
        <v>5</v>
      </c>
      <c r="I20" s="57">
        <f t="shared" si="1"/>
        <v>4</v>
      </c>
    </row>
    <row r="21" ht="21" spans="1:9">
      <c r="A21" s="35">
        <v>26</v>
      </c>
      <c r="B21" s="47"/>
      <c r="C21" s="49" t="s">
        <v>105</v>
      </c>
      <c r="D21" s="50" t="s">
        <v>106</v>
      </c>
      <c r="E21" s="45">
        <f t="shared" si="0"/>
        <v>14</v>
      </c>
      <c r="F21" s="46">
        <v>4</v>
      </c>
      <c r="G21" s="46">
        <v>6</v>
      </c>
      <c r="H21" s="46">
        <v>7</v>
      </c>
      <c r="I21" s="57">
        <f t="shared" si="1"/>
        <v>5.83333333333333</v>
      </c>
    </row>
    <row r="22" customFormat="1" ht="16.5" spans="1:9">
      <c r="A22" s="34"/>
      <c r="B22" s="31" t="s">
        <v>107</v>
      </c>
      <c r="C22" s="31"/>
      <c r="D22" s="31"/>
      <c r="E22" s="19">
        <f>SUM(E3:E21)</f>
        <v>213.4</v>
      </c>
      <c r="F22" s="20"/>
      <c r="G22" s="20"/>
      <c r="H22" s="20"/>
      <c r="I22" s="30"/>
    </row>
    <row r="23" customFormat="1" ht="16.5" spans="1:9">
      <c r="A23" s="34"/>
      <c r="B23" s="21" t="s">
        <v>108</v>
      </c>
      <c r="C23" s="22"/>
      <c r="D23" s="51"/>
      <c r="E23" s="23"/>
      <c r="F23" s="20"/>
      <c r="G23" s="20"/>
      <c r="H23" s="20"/>
      <c r="I23" s="30"/>
    </row>
  </sheetData>
  <mergeCells count="5">
    <mergeCell ref="B22:D22"/>
    <mergeCell ref="B3:B6"/>
    <mergeCell ref="B7:B8"/>
    <mergeCell ref="B9:B11"/>
    <mergeCell ref="B12:B2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N26"/>
  <sheetViews>
    <sheetView workbookViewId="0">
      <selection activeCell="F10" sqref="F10:H10"/>
    </sheetView>
  </sheetViews>
  <sheetFormatPr defaultColWidth="9.125" defaultRowHeight="12.75"/>
  <cols>
    <col min="1" max="2" width="9.125" style="2"/>
    <col min="3" max="3" width="21.375" style="2" customWidth="1"/>
    <col min="4" max="4" width="46.375" style="2" customWidth="1"/>
    <col min="5" max="5" width="7.625" style="2" customWidth="1"/>
    <col min="6" max="16384" width="9.125" style="2"/>
  </cols>
  <sheetData>
    <row r="1" s="1" customFormat="1" ht="21" spans="1:11">
      <c r="A1" s="3"/>
      <c r="B1" s="4" t="s">
        <v>109</v>
      </c>
      <c r="C1" s="5"/>
      <c r="D1" s="6"/>
      <c r="E1" s="6"/>
      <c r="F1" s="7" t="s">
        <v>54</v>
      </c>
      <c r="G1" s="7"/>
      <c r="H1" s="7"/>
      <c r="I1" s="25"/>
      <c r="J1" s="26">
        <v>2</v>
      </c>
      <c r="K1" s="27" t="s">
        <v>55</v>
      </c>
    </row>
    <row r="2" s="1" customFormat="1" ht="30" customHeight="1" spans="1:10">
      <c r="A2" s="8" t="s">
        <v>56</v>
      </c>
      <c r="B2" s="9" t="s">
        <v>57</v>
      </c>
      <c r="C2" s="9" t="s">
        <v>58</v>
      </c>
      <c r="D2" s="9" t="s">
        <v>59</v>
      </c>
      <c r="E2" s="9" t="s">
        <v>60</v>
      </c>
      <c r="F2" s="10" t="s">
        <v>61</v>
      </c>
      <c r="G2" s="10" t="s">
        <v>62</v>
      </c>
      <c r="H2" s="10" t="s">
        <v>63</v>
      </c>
      <c r="I2" s="28" t="s">
        <v>64</v>
      </c>
      <c r="J2" s="10" t="s">
        <v>65</v>
      </c>
    </row>
    <row r="3" ht="21" spans="1:248">
      <c r="A3" s="3">
        <v>1</v>
      </c>
      <c r="B3" s="11" t="s">
        <v>110</v>
      </c>
      <c r="C3" s="12" t="s">
        <v>111</v>
      </c>
      <c r="D3" s="12"/>
      <c r="E3" s="13">
        <f>ROUND($I3*$J$1,1)</f>
        <v>6</v>
      </c>
      <c r="F3" s="14">
        <v>2</v>
      </c>
      <c r="G3" s="14">
        <v>3</v>
      </c>
      <c r="H3" s="14">
        <v>4</v>
      </c>
      <c r="I3" s="29">
        <f t="shared" ref="I3:I23" si="0">SUM(F3,G3*4,H3)/6</f>
        <v>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</row>
    <row r="4" ht="21" spans="1:248">
      <c r="A4" s="3">
        <v>2</v>
      </c>
      <c r="B4" s="11"/>
      <c r="C4" s="12" t="s">
        <v>112</v>
      </c>
      <c r="D4" s="12"/>
      <c r="E4" s="13">
        <f>ROUND($I4*$J$1,1)</f>
        <v>6</v>
      </c>
      <c r="F4" s="14">
        <v>2</v>
      </c>
      <c r="G4" s="14">
        <v>3</v>
      </c>
      <c r="H4" s="14">
        <v>4</v>
      </c>
      <c r="I4" s="29">
        <f t="shared" si="0"/>
        <v>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</row>
    <row r="5" ht="21" spans="1:248">
      <c r="A5" s="3">
        <v>3</v>
      </c>
      <c r="B5" s="11"/>
      <c r="C5" s="12" t="s">
        <v>113</v>
      </c>
      <c r="D5" s="12"/>
      <c r="E5" s="13">
        <f>ROUND($I5*$J$1,1)</f>
        <v>6</v>
      </c>
      <c r="F5" s="14">
        <v>2</v>
      </c>
      <c r="G5" s="14">
        <v>3</v>
      </c>
      <c r="H5" s="14">
        <v>4</v>
      </c>
      <c r="I5" s="29">
        <f t="shared" si="0"/>
        <v>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</row>
    <row r="6" ht="21" spans="1:248">
      <c r="A6" s="3">
        <v>4</v>
      </c>
      <c r="B6" s="11"/>
      <c r="C6" s="12" t="s">
        <v>114</v>
      </c>
      <c r="D6" s="12"/>
      <c r="E6" s="13">
        <f>ROUND($I6*$J$1,1)</f>
        <v>6</v>
      </c>
      <c r="F6" s="14">
        <v>2</v>
      </c>
      <c r="G6" s="14">
        <v>3</v>
      </c>
      <c r="H6" s="14">
        <v>4</v>
      </c>
      <c r="I6" s="29">
        <f t="shared" si="0"/>
        <v>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</row>
    <row r="7" ht="36" customHeight="1" spans="1:248">
      <c r="A7" s="3">
        <v>5</v>
      </c>
      <c r="B7" s="15" t="s">
        <v>115</v>
      </c>
      <c r="C7" s="12" t="s">
        <v>116</v>
      </c>
      <c r="D7" s="12"/>
      <c r="E7" s="13">
        <f>ROUND($I7*$J$1,1)</f>
        <v>6</v>
      </c>
      <c r="F7" s="14">
        <v>2</v>
      </c>
      <c r="G7" s="14">
        <v>3</v>
      </c>
      <c r="H7" s="14">
        <v>4</v>
      </c>
      <c r="I7" s="29">
        <f t="shared" si="0"/>
        <v>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</row>
    <row r="8" ht="38.1" customHeight="1" spans="1:248">
      <c r="A8" s="3">
        <v>6</v>
      </c>
      <c r="B8" s="11"/>
      <c r="C8" s="12" t="s">
        <v>117</v>
      </c>
      <c r="D8" s="12"/>
      <c r="E8" s="13">
        <f>ROUND($I8*$J$1,1)</f>
        <v>6</v>
      </c>
      <c r="F8" s="14">
        <v>2</v>
      </c>
      <c r="G8" s="14">
        <v>3</v>
      </c>
      <c r="H8" s="14">
        <v>4</v>
      </c>
      <c r="I8" s="29">
        <f t="shared" si="0"/>
        <v>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</row>
    <row r="9" ht="21" spans="1:248">
      <c r="A9" s="3">
        <v>7</v>
      </c>
      <c r="B9" s="11"/>
      <c r="C9" s="12" t="s">
        <v>118</v>
      </c>
      <c r="D9" s="12"/>
      <c r="E9" s="13">
        <f>ROUND($I9*$J$1,1)</f>
        <v>4</v>
      </c>
      <c r="F9" s="14">
        <v>1</v>
      </c>
      <c r="G9" s="14">
        <v>2</v>
      </c>
      <c r="H9" s="14">
        <v>3</v>
      </c>
      <c r="I9" s="29">
        <f t="shared" si="0"/>
        <v>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</row>
    <row r="10" ht="36" customHeight="1" spans="1:248">
      <c r="A10" s="3">
        <v>8</v>
      </c>
      <c r="B10" s="32"/>
      <c r="C10" s="12" t="s">
        <v>119</v>
      </c>
      <c r="D10" s="12"/>
      <c r="E10" s="13">
        <f>ROUND($I10*$J$1,1)</f>
        <v>6</v>
      </c>
      <c r="F10" s="14">
        <v>2</v>
      </c>
      <c r="G10" s="14">
        <v>3</v>
      </c>
      <c r="H10" s="14">
        <v>4</v>
      </c>
      <c r="I10" s="29">
        <f t="shared" si="0"/>
        <v>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</row>
    <row r="11" ht="21" spans="1:248">
      <c r="A11" s="3">
        <v>9</v>
      </c>
      <c r="B11" s="11" t="s">
        <v>120</v>
      </c>
      <c r="C11" s="12" t="s">
        <v>121</v>
      </c>
      <c r="D11" s="12"/>
      <c r="E11" s="13">
        <f>ROUND($I11*$J$1,1)</f>
        <v>4</v>
      </c>
      <c r="F11" s="14">
        <v>1</v>
      </c>
      <c r="G11" s="14">
        <v>2</v>
      </c>
      <c r="H11" s="14">
        <v>3</v>
      </c>
      <c r="I11" s="29">
        <f t="shared" si="0"/>
        <v>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</row>
    <row r="12" ht="27" customHeight="1" spans="1:248">
      <c r="A12" s="3">
        <v>10</v>
      </c>
      <c r="B12" s="11"/>
      <c r="C12" s="12" t="s">
        <v>122</v>
      </c>
      <c r="D12" s="12"/>
      <c r="E12" s="13">
        <f>ROUND($I12*$J$1,1)</f>
        <v>6</v>
      </c>
      <c r="F12" s="14">
        <v>2</v>
      </c>
      <c r="G12" s="14">
        <v>3</v>
      </c>
      <c r="H12" s="14">
        <v>4</v>
      </c>
      <c r="I12" s="29">
        <f t="shared" si="0"/>
        <v>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</row>
    <row r="13" ht="21" spans="1:248">
      <c r="A13" s="3">
        <v>11</v>
      </c>
      <c r="B13" s="11"/>
      <c r="C13" s="12" t="s">
        <v>123</v>
      </c>
      <c r="D13" s="12"/>
      <c r="E13" s="13">
        <f>ROUND($I13*$J$1,1)</f>
        <v>6</v>
      </c>
      <c r="F13" s="14">
        <v>2</v>
      </c>
      <c r="G13" s="14">
        <v>3</v>
      </c>
      <c r="H13" s="14">
        <v>4</v>
      </c>
      <c r="I13" s="29">
        <f t="shared" si="0"/>
        <v>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</row>
    <row r="14" ht="36" customHeight="1" spans="1:248">
      <c r="A14" s="3">
        <v>12</v>
      </c>
      <c r="B14" s="11" t="s">
        <v>124</v>
      </c>
      <c r="C14" s="12" t="s">
        <v>125</v>
      </c>
      <c r="D14" s="12"/>
      <c r="E14" s="13">
        <f>ROUND($I14*$J$1,1)</f>
        <v>6</v>
      </c>
      <c r="F14" s="14">
        <v>2</v>
      </c>
      <c r="G14" s="14">
        <v>3</v>
      </c>
      <c r="H14" s="14">
        <v>4</v>
      </c>
      <c r="I14" s="29">
        <f t="shared" si="0"/>
        <v>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</row>
    <row r="15" ht="26.1" customHeight="1" spans="1:248">
      <c r="A15" s="3">
        <v>13</v>
      </c>
      <c r="B15" s="32"/>
      <c r="C15" s="12" t="s">
        <v>126</v>
      </c>
      <c r="D15" s="12"/>
      <c r="E15" s="13">
        <f>ROUND($I15*$J$1,1)</f>
        <v>6</v>
      </c>
      <c r="F15" s="14">
        <v>2</v>
      </c>
      <c r="G15" s="14">
        <v>3</v>
      </c>
      <c r="H15" s="14">
        <v>4</v>
      </c>
      <c r="I15" s="29">
        <f t="shared" si="0"/>
        <v>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</row>
    <row r="16" ht="27.95" customHeight="1" spans="1:248">
      <c r="A16" s="3">
        <v>14</v>
      </c>
      <c r="B16" s="12" t="s">
        <v>127</v>
      </c>
      <c r="C16" s="12" t="s">
        <v>127</v>
      </c>
      <c r="D16" s="12" t="s">
        <v>128</v>
      </c>
      <c r="E16" s="13">
        <f>ROUND($I16*$J$1,1)</f>
        <v>6</v>
      </c>
      <c r="F16" s="14">
        <v>2</v>
      </c>
      <c r="G16" s="14">
        <v>3</v>
      </c>
      <c r="H16" s="14">
        <v>4</v>
      </c>
      <c r="I16" s="29">
        <f t="shared" si="0"/>
        <v>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</row>
    <row r="17" ht="21" spans="1:248">
      <c r="A17" s="3">
        <v>15</v>
      </c>
      <c r="B17" s="12" t="s">
        <v>129</v>
      </c>
      <c r="C17" s="12" t="s">
        <v>129</v>
      </c>
      <c r="D17" s="12" t="s">
        <v>130</v>
      </c>
      <c r="E17" s="13">
        <f>ROUND($I17*$J$1,1)</f>
        <v>6</v>
      </c>
      <c r="F17" s="14">
        <v>2</v>
      </c>
      <c r="G17" s="14">
        <v>3</v>
      </c>
      <c r="H17" s="14">
        <v>4</v>
      </c>
      <c r="I17" s="29">
        <f t="shared" si="0"/>
        <v>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</row>
    <row r="18" ht="23.1" customHeight="1" spans="1:248">
      <c r="A18" s="3">
        <v>16</v>
      </c>
      <c r="B18" s="12" t="s">
        <v>131</v>
      </c>
      <c r="C18" s="12" t="s">
        <v>131</v>
      </c>
      <c r="D18" s="12" t="s">
        <v>132</v>
      </c>
      <c r="E18" s="13">
        <f>ROUND($I18*$J$1,1)</f>
        <v>6</v>
      </c>
      <c r="F18" s="14">
        <v>2</v>
      </c>
      <c r="G18" s="14">
        <v>3</v>
      </c>
      <c r="H18" s="14">
        <v>4</v>
      </c>
      <c r="I18" s="29">
        <f t="shared" si="0"/>
        <v>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</row>
    <row r="19" ht="24" customHeight="1" spans="1:248">
      <c r="A19" s="3">
        <v>17</v>
      </c>
      <c r="B19" s="12" t="s">
        <v>133</v>
      </c>
      <c r="C19" s="12" t="s">
        <v>133</v>
      </c>
      <c r="D19" s="12" t="s">
        <v>134</v>
      </c>
      <c r="E19" s="13">
        <f>ROUND($I19*$J$1,1)</f>
        <v>8</v>
      </c>
      <c r="F19" s="14">
        <v>3</v>
      </c>
      <c r="G19" s="14">
        <v>4</v>
      </c>
      <c r="H19" s="14">
        <v>5</v>
      </c>
      <c r="I19" s="29">
        <f t="shared" si="0"/>
        <v>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</row>
    <row r="20" ht="21" spans="1:248">
      <c r="A20" s="3">
        <v>18</v>
      </c>
      <c r="B20" s="12" t="s">
        <v>135</v>
      </c>
      <c r="C20" s="12" t="s">
        <v>135</v>
      </c>
      <c r="D20" s="12" t="s">
        <v>136</v>
      </c>
      <c r="E20" s="13">
        <f>ROUND($I20*$J$1,1)</f>
        <v>8</v>
      </c>
      <c r="F20" s="14">
        <v>3</v>
      </c>
      <c r="G20" s="14">
        <v>4</v>
      </c>
      <c r="H20" s="14">
        <v>5</v>
      </c>
      <c r="I20" s="29">
        <f t="shared" si="0"/>
        <v>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</row>
    <row r="21" ht="26.1" customHeight="1" spans="1:248">
      <c r="A21" s="3">
        <v>19</v>
      </c>
      <c r="B21" s="12" t="s">
        <v>137</v>
      </c>
      <c r="C21" s="12" t="s">
        <v>137</v>
      </c>
      <c r="D21" s="12" t="s">
        <v>138</v>
      </c>
      <c r="E21" s="13">
        <f>ROUND($I21*$J$1,1)</f>
        <v>4</v>
      </c>
      <c r="F21" s="14">
        <v>1</v>
      </c>
      <c r="G21" s="14">
        <v>2</v>
      </c>
      <c r="H21" s="14">
        <v>3</v>
      </c>
      <c r="I21" s="29">
        <f t="shared" si="0"/>
        <v>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</row>
    <row r="22" ht="21" spans="1:248">
      <c r="A22" s="3">
        <v>20</v>
      </c>
      <c r="B22" s="33" t="s">
        <v>139</v>
      </c>
      <c r="C22" s="12" t="s">
        <v>139</v>
      </c>
      <c r="D22" s="12" t="s">
        <v>140</v>
      </c>
      <c r="E22" s="13">
        <f>ROUND($I22*$J$1,1)</f>
        <v>4</v>
      </c>
      <c r="F22" s="14">
        <v>1</v>
      </c>
      <c r="G22" s="14">
        <v>2</v>
      </c>
      <c r="H22" s="14">
        <v>3</v>
      </c>
      <c r="I22" s="29">
        <f t="shared" si="0"/>
        <v>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</row>
    <row r="23" ht="27" customHeight="1" spans="1:248">
      <c r="A23" s="3">
        <v>21</v>
      </c>
      <c r="B23" s="12" t="s">
        <v>141</v>
      </c>
      <c r="C23" s="12" t="s">
        <v>141</v>
      </c>
      <c r="D23" s="12" t="s">
        <v>142</v>
      </c>
      <c r="E23" s="13">
        <f>ROUND($I23*$J$1,1)</f>
        <v>8</v>
      </c>
      <c r="F23" s="14">
        <v>3</v>
      </c>
      <c r="G23" s="14">
        <v>4</v>
      </c>
      <c r="H23" s="14">
        <v>5</v>
      </c>
      <c r="I23" s="29">
        <f t="shared" si="0"/>
        <v>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</row>
    <row r="24" s="1" customFormat="1" ht="16.5" spans="2:10">
      <c r="B24" s="31" t="s">
        <v>107</v>
      </c>
      <c r="C24" s="31"/>
      <c r="D24" s="31"/>
      <c r="E24" s="19">
        <f>SUM(E7:E23)</f>
        <v>100</v>
      </c>
      <c r="F24" s="20"/>
      <c r="G24" s="20"/>
      <c r="H24" s="20"/>
      <c r="I24" s="30"/>
      <c r="J24" s="20"/>
    </row>
    <row r="25" s="1" customFormat="1" ht="16.5" spans="2:10">
      <c r="B25" s="21" t="s">
        <v>108</v>
      </c>
      <c r="C25" s="22"/>
      <c r="D25" s="20"/>
      <c r="E25" s="23"/>
      <c r="F25" s="20"/>
      <c r="G25" s="20"/>
      <c r="H25" s="20"/>
      <c r="I25" s="30"/>
      <c r="J25" s="20"/>
    </row>
    <row r="26" s="1" customFormat="1" ht="21" spans="1:248">
      <c r="A26" s="3"/>
      <c r="B26" s="21"/>
      <c r="C26" s="22"/>
      <c r="D26" s="24"/>
      <c r="E26" s="24"/>
      <c r="F26" s="20"/>
      <c r="G26" s="20"/>
      <c r="H26" s="20"/>
      <c r="I26" s="3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</row>
  </sheetData>
  <mergeCells count="5">
    <mergeCell ref="B24:D24"/>
    <mergeCell ref="B3:B6"/>
    <mergeCell ref="B7:B10"/>
    <mergeCell ref="B11:B13"/>
    <mergeCell ref="B14:B1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N10"/>
  <sheetViews>
    <sheetView workbookViewId="0">
      <selection activeCell="B1" sqref="B1"/>
    </sheetView>
  </sheetViews>
  <sheetFormatPr defaultColWidth="9.125" defaultRowHeight="12.75"/>
  <cols>
    <col min="1" max="2" width="9.125" style="2"/>
    <col min="3" max="3" width="21.375" style="2" customWidth="1"/>
    <col min="4" max="4" width="46.375" style="2" customWidth="1"/>
    <col min="5" max="5" width="7.625" style="2" customWidth="1"/>
    <col min="6" max="16384" width="9.125" style="2"/>
  </cols>
  <sheetData>
    <row r="1" s="1" customFormat="1" ht="21" spans="1:11">
      <c r="A1" s="3"/>
      <c r="B1" s="4" t="s">
        <v>143</v>
      </c>
      <c r="C1" s="5"/>
      <c r="D1" s="6"/>
      <c r="E1" s="6"/>
      <c r="F1" s="7" t="s">
        <v>54</v>
      </c>
      <c r="G1" s="7"/>
      <c r="H1" s="7"/>
      <c r="I1" s="25"/>
      <c r="J1" s="26">
        <v>2</v>
      </c>
      <c r="K1" s="27" t="s">
        <v>55</v>
      </c>
    </row>
    <row r="2" s="1" customFormat="1" ht="30" customHeight="1" spans="1:10">
      <c r="A2" s="8" t="s">
        <v>56</v>
      </c>
      <c r="B2" s="9" t="s">
        <v>57</v>
      </c>
      <c r="C2" s="9" t="s">
        <v>58</v>
      </c>
      <c r="D2" s="9" t="s">
        <v>59</v>
      </c>
      <c r="E2" s="9" t="s">
        <v>60</v>
      </c>
      <c r="F2" s="10" t="s">
        <v>61</v>
      </c>
      <c r="G2" s="10" t="s">
        <v>62</v>
      </c>
      <c r="H2" s="10" t="s">
        <v>63</v>
      </c>
      <c r="I2" s="28" t="s">
        <v>64</v>
      </c>
      <c r="J2" s="10" t="s">
        <v>65</v>
      </c>
    </row>
    <row r="3" ht="35.25" customHeight="1" spans="1:248">
      <c r="A3" s="3">
        <v>1</v>
      </c>
      <c r="B3" s="11" t="s">
        <v>144</v>
      </c>
      <c r="C3" s="12" t="s">
        <v>144</v>
      </c>
      <c r="D3" s="12" t="s">
        <v>145</v>
      </c>
      <c r="E3" s="13">
        <f>ROUND($I3*$J$1,1)</f>
        <v>12</v>
      </c>
      <c r="F3" s="14">
        <v>4</v>
      </c>
      <c r="G3" s="14">
        <v>6</v>
      </c>
      <c r="H3" s="14">
        <v>8</v>
      </c>
      <c r="I3" s="29">
        <f>SUM(F3,G3*4,H3)/6</f>
        <v>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</row>
    <row r="4" ht="36" customHeight="1" spans="1:248">
      <c r="A4" s="3">
        <v>2</v>
      </c>
      <c r="B4" s="15" t="s">
        <v>146</v>
      </c>
      <c r="C4" s="12" t="s">
        <v>146</v>
      </c>
      <c r="D4" s="12" t="s">
        <v>147</v>
      </c>
      <c r="E4" s="13">
        <f>ROUND($I4*$J$1,1)</f>
        <v>12</v>
      </c>
      <c r="F4" s="14">
        <v>4</v>
      </c>
      <c r="G4" s="14">
        <v>6</v>
      </c>
      <c r="H4" s="14">
        <v>8</v>
      </c>
      <c r="I4" s="29">
        <f>SUM(F4,G4*4,H4)/6</f>
        <v>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</row>
    <row r="5" ht="21" spans="1:248">
      <c r="A5" s="3">
        <v>3</v>
      </c>
      <c r="B5" s="11" t="s">
        <v>148</v>
      </c>
      <c r="C5" s="12" t="s">
        <v>148</v>
      </c>
      <c r="D5" s="12" t="s">
        <v>149</v>
      </c>
      <c r="E5" s="13">
        <f>ROUND($I5*$J$1,1)</f>
        <v>10</v>
      </c>
      <c r="F5" s="14">
        <v>4</v>
      </c>
      <c r="G5" s="14">
        <v>5</v>
      </c>
      <c r="H5" s="14">
        <v>6</v>
      </c>
      <c r="I5" s="29">
        <f>SUM(F5,G5*4,H5)/6</f>
        <v>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</row>
    <row r="6" ht="36" customHeight="1" spans="1:248">
      <c r="A6" s="3">
        <v>4</v>
      </c>
      <c r="B6" s="11" t="s">
        <v>150</v>
      </c>
      <c r="C6" s="12" t="s">
        <v>150</v>
      </c>
      <c r="D6" s="12" t="s">
        <v>151</v>
      </c>
      <c r="E6" s="13">
        <f>ROUND($I6*$J$1,1)</f>
        <v>8.3</v>
      </c>
      <c r="F6" s="14">
        <v>3</v>
      </c>
      <c r="G6" s="14">
        <v>4</v>
      </c>
      <c r="H6" s="14">
        <v>6</v>
      </c>
      <c r="I6" s="29">
        <f>SUM(F6,G6*4,H6)/6</f>
        <v>4.16666666666667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</row>
    <row r="7" ht="27.95" customHeight="1" spans="1:248">
      <c r="A7" s="3">
        <v>5</v>
      </c>
      <c r="B7" s="12" t="s">
        <v>152</v>
      </c>
      <c r="C7" s="12" t="s">
        <v>152</v>
      </c>
      <c r="D7" s="12" t="s">
        <v>153</v>
      </c>
      <c r="E7" s="13">
        <f>ROUND($I7*$J$1,1)</f>
        <v>8.3</v>
      </c>
      <c r="F7" s="14">
        <v>3</v>
      </c>
      <c r="G7" s="14">
        <v>4</v>
      </c>
      <c r="H7" s="14">
        <v>6</v>
      </c>
      <c r="I7" s="29">
        <f>SUM(F7,G7*4,H7)/6</f>
        <v>4.16666666666667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</row>
    <row r="8" s="1" customFormat="1" ht="16.5" spans="2:10">
      <c r="B8" s="31" t="s">
        <v>107</v>
      </c>
      <c r="C8" s="31"/>
      <c r="D8" s="31"/>
      <c r="E8" s="19">
        <f>SUM(E4:E7)</f>
        <v>38.6</v>
      </c>
      <c r="F8" s="20"/>
      <c r="G8" s="20"/>
      <c r="H8" s="20"/>
      <c r="I8" s="30"/>
      <c r="J8" s="20"/>
    </row>
    <row r="9" s="1" customFormat="1" ht="16.5" spans="2:10">
      <c r="B9" s="21" t="s">
        <v>108</v>
      </c>
      <c r="C9" s="22"/>
      <c r="D9" s="20"/>
      <c r="E9" s="23"/>
      <c r="F9" s="20"/>
      <c r="G9" s="20"/>
      <c r="H9" s="20"/>
      <c r="I9" s="30"/>
      <c r="J9" s="20"/>
    </row>
    <row r="10" s="1" customFormat="1" ht="21" spans="1:248">
      <c r="A10" s="3"/>
      <c r="B10" s="21"/>
      <c r="C10" s="22"/>
      <c r="D10" s="24"/>
      <c r="E10" s="24"/>
      <c r="F10" s="20"/>
      <c r="G10" s="20"/>
      <c r="H10" s="20"/>
      <c r="I10" s="3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</row>
  </sheetData>
  <mergeCells count="1">
    <mergeCell ref="B8:D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N15"/>
  <sheetViews>
    <sheetView topLeftCell="A4" workbookViewId="0">
      <selection activeCell="B1" sqref="B1"/>
    </sheetView>
  </sheetViews>
  <sheetFormatPr defaultColWidth="9.125" defaultRowHeight="12.75"/>
  <cols>
    <col min="1" max="2" width="9.125" style="2"/>
    <col min="3" max="3" width="21.375" style="2" customWidth="1"/>
    <col min="4" max="4" width="46.375" style="2" customWidth="1"/>
    <col min="5" max="5" width="7.625" style="2" customWidth="1"/>
    <col min="6" max="16384" width="9.125" style="2"/>
  </cols>
  <sheetData>
    <row r="1" s="1" customFormat="1" ht="21" spans="1:11">
      <c r="A1" s="3"/>
      <c r="B1" s="4" t="s">
        <v>154</v>
      </c>
      <c r="C1" s="5"/>
      <c r="D1" s="6"/>
      <c r="E1" s="6"/>
      <c r="F1" s="7" t="s">
        <v>54</v>
      </c>
      <c r="G1" s="7"/>
      <c r="H1" s="7"/>
      <c r="I1" s="25"/>
      <c r="J1" s="26">
        <v>2</v>
      </c>
      <c r="K1" s="27" t="s">
        <v>55</v>
      </c>
    </row>
    <row r="2" s="1" customFormat="1" ht="30" customHeight="1" spans="1:10">
      <c r="A2" s="8" t="s">
        <v>56</v>
      </c>
      <c r="B2" s="9" t="s">
        <v>57</v>
      </c>
      <c r="C2" s="9" t="s">
        <v>58</v>
      </c>
      <c r="D2" s="9" t="s">
        <v>59</v>
      </c>
      <c r="E2" s="9" t="s">
        <v>60</v>
      </c>
      <c r="F2" s="10" t="s">
        <v>61</v>
      </c>
      <c r="G2" s="10" t="s">
        <v>62</v>
      </c>
      <c r="H2" s="10" t="s">
        <v>63</v>
      </c>
      <c r="I2" s="28" t="s">
        <v>64</v>
      </c>
      <c r="J2" s="10" t="s">
        <v>65</v>
      </c>
    </row>
    <row r="3" ht="35.25" customHeight="1" spans="1:248">
      <c r="A3" s="3">
        <v>1</v>
      </c>
      <c r="B3" s="11" t="s">
        <v>155</v>
      </c>
      <c r="C3" s="12" t="s">
        <v>155</v>
      </c>
      <c r="D3" s="12" t="s">
        <v>156</v>
      </c>
      <c r="E3" s="13">
        <f>ROUND($I3*$J$1,1)</f>
        <v>12</v>
      </c>
      <c r="F3" s="14">
        <v>4</v>
      </c>
      <c r="G3" s="14">
        <v>6</v>
      </c>
      <c r="H3" s="14">
        <v>8</v>
      </c>
      <c r="I3" s="29">
        <f t="shared" ref="I3:I12" si="0">SUM(F3,G3*4,H3)/6</f>
        <v>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</row>
    <row r="4" ht="36" customHeight="1" spans="1:248">
      <c r="A4" s="3">
        <v>2</v>
      </c>
      <c r="B4" s="15" t="s">
        <v>157</v>
      </c>
      <c r="C4" s="12" t="s">
        <v>157</v>
      </c>
      <c r="D4" s="12" t="s">
        <v>158</v>
      </c>
      <c r="E4" s="13">
        <f>ROUND($I4*$J$1,1)</f>
        <v>8.3</v>
      </c>
      <c r="F4" s="14">
        <v>3</v>
      </c>
      <c r="G4" s="14">
        <v>4</v>
      </c>
      <c r="H4" s="14">
        <v>6</v>
      </c>
      <c r="I4" s="29">
        <f t="shared" si="0"/>
        <v>4.16666666666667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</row>
    <row r="5" ht="21" spans="1:248">
      <c r="A5" s="3">
        <v>3</v>
      </c>
      <c r="B5" s="11" t="s">
        <v>159</v>
      </c>
      <c r="C5" s="12" t="s">
        <v>159</v>
      </c>
      <c r="D5" s="12" t="s">
        <v>160</v>
      </c>
      <c r="E5" s="13">
        <f>ROUND($I5*$J$1,1)</f>
        <v>12</v>
      </c>
      <c r="F5" s="14">
        <v>4</v>
      </c>
      <c r="G5" s="14">
        <v>6</v>
      </c>
      <c r="H5" s="14">
        <v>8</v>
      </c>
      <c r="I5" s="29">
        <f t="shared" si="0"/>
        <v>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</row>
    <row r="6" ht="36" customHeight="1" spans="1:248">
      <c r="A6" s="3">
        <v>4</v>
      </c>
      <c r="B6" s="11" t="s">
        <v>161</v>
      </c>
      <c r="C6" s="12" t="s">
        <v>161</v>
      </c>
      <c r="D6" s="12" t="s">
        <v>162</v>
      </c>
      <c r="E6" s="13">
        <f>ROUND($I6*$J$1,1)</f>
        <v>8.3</v>
      </c>
      <c r="F6" s="14">
        <v>3</v>
      </c>
      <c r="G6" s="14">
        <v>4</v>
      </c>
      <c r="H6" s="14">
        <v>6</v>
      </c>
      <c r="I6" s="29">
        <f t="shared" si="0"/>
        <v>4.16666666666667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</row>
    <row r="7" ht="36" customHeight="1" spans="1:248">
      <c r="A7" s="3">
        <v>5</v>
      </c>
      <c r="B7" s="12" t="s">
        <v>163</v>
      </c>
      <c r="C7" s="12" t="s">
        <v>164</v>
      </c>
      <c r="D7" s="12"/>
      <c r="E7" s="13">
        <f>ROUND($I7*$J$1,1)</f>
        <v>21</v>
      </c>
      <c r="F7" s="14">
        <v>8</v>
      </c>
      <c r="G7" s="14">
        <v>10</v>
      </c>
      <c r="H7" s="14">
        <v>15</v>
      </c>
      <c r="I7" s="29">
        <f t="shared" si="0"/>
        <v>10.5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</row>
    <row r="8" ht="36" customHeight="1" spans="1:248">
      <c r="A8" s="3">
        <v>7</v>
      </c>
      <c r="B8" s="11"/>
      <c r="C8" s="12" t="s">
        <v>165</v>
      </c>
      <c r="D8" s="12"/>
      <c r="E8" s="13">
        <f>ROUND($I8*$J$1,1)</f>
        <v>21</v>
      </c>
      <c r="F8" s="14">
        <v>8</v>
      </c>
      <c r="G8" s="14">
        <v>10</v>
      </c>
      <c r="H8" s="14">
        <v>15</v>
      </c>
      <c r="I8" s="29">
        <f t="shared" si="0"/>
        <v>10.5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</row>
    <row r="9" ht="36" customHeight="1" spans="1:248">
      <c r="A9" s="3">
        <v>8</v>
      </c>
      <c r="B9" s="11"/>
      <c r="C9" s="12" t="s">
        <v>166</v>
      </c>
      <c r="D9" s="12"/>
      <c r="E9" s="13">
        <f>ROUND($I9*$J$1,1)</f>
        <v>21</v>
      </c>
      <c r="F9" s="14">
        <v>8</v>
      </c>
      <c r="G9" s="14">
        <v>10</v>
      </c>
      <c r="H9" s="14">
        <v>15</v>
      </c>
      <c r="I9" s="29">
        <f t="shared" si="0"/>
        <v>10.5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</row>
    <row r="10" ht="36" customHeight="1" spans="1:248">
      <c r="A10" s="3">
        <v>9</v>
      </c>
      <c r="B10" s="11"/>
      <c r="C10" s="12" t="s">
        <v>167</v>
      </c>
      <c r="D10" s="12"/>
      <c r="E10" s="13">
        <f>ROUND($I10*$J$1,1)</f>
        <v>21</v>
      </c>
      <c r="F10" s="14">
        <v>8</v>
      </c>
      <c r="G10" s="14">
        <v>10</v>
      </c>
      <c r="H10" s="14">
        <v>15</v>
      </c>
      <c r="I10" s="29">
        <f t="shared" si="0"/>
        <v>10.5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</row>
    <row r="11" ht="36" customHeight="1" spans="1:248">
      <c r="A11" s="3">
        <v>10</v>
      </c>
      <c r="B11" s="11"/>
      <c r="C11" s="12" t="s">
        <v>168</v>
      </c>
      <c r="D11" s="12" t="s">
        <v>169</v>
      </c>
      <c r="E11" s="13">
        <f>ROUND($I11*$J$1,1)</f>
        <v>37</v>
      </c>
      <c r="F11" s="14">
        <v>16</v>
      </c>
      <c r="G11" s="14">
        <v>20</v>
      </c>
      <c r="H11" s="14">
        <v>15</v>
      </c>
      <c r="I11" s="29">
        <f t="shared" si="0"/>
        <v>18.5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</row>
    <row r="12" ht="36" customHeight="1" spans="1:248">
      <c r="A12" s="3">
        <v>11</v>
      </c>
      <c r="B12" s="11"/>
      <c r="C12" s="12" t="s">
        <v>165</v>
      </c>
      <c r="D12" s="12" t="s">
        <v>170</v>
      </c>
      <c r="E12" s="13">
        <f>ROUND($I12*$J$1,1)</f>
        <v>20</v>
      </c>
      <c r="F12" s="14">
        <v>8</v>
      </c>
      <c r="G12" s="14">
        <v>10</v>
      </c>
      <c r="H12" s="14">
        <v>12</v>
      </c>
      <c r="I12" s="29">
        <f t="shared" si="0"/>
        <v>10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</row>
    <row r="13" s="1" customFormat="1" ht="16.5" spans="2:10">
      <c r="B13" s="16" t="s">
        <v>107</v>
      </c>
      <c r="C13" s="17"/>
      <c r="D13" s="18"/>
      <c r="E13" s="19">
        <f>SUM(E4:E12)</f>
        <v>169.6</v>
      </c>
      <c r="F13" s="20"/>
      <c r="G13" s="20"/>
      <c r="H13" s="20"/>
      <c r="I13" s="30"/>
      <c r="J13" s="20"/>
    </row>
    <row r="14" s="1" customFormat="1" ht="16.5" spans="2:10">
      <c r="B14" s="21" t="s">
        <v>108</v>
      </c>
      <c r="C14" s="22"/>
      <c r="D14" s="20"/>
      <c r="E14" s="23"/>
      <c r="F14" s="20"/>
      <c r="G14" s="20"/>
      <c r="H14" s="20"/>
      <c r="I14" s="30"/>
      <c r="J14" s="20"/>
    </row>
    <row r="15" s="1" customFormat="1" ht="21" spans="1:248">
      <c r="A15" s="3"/>
      <c r="B15" s="21"/>
      <c r="C15" s="22"/>
      <c r="D15" s="24"/>
      <c r="E15" s="24"/>
      <c r="F15" s="20"/>
      <c r="G15" s="20"/>
      <c r="H15" s="20"/>
      <c r="I15" s="3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</row>
  </sheetData>
  <mergeCells count="1">
    <mergeCell ref="B13:D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中软国际公司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报价</vt:lpstr>
      <vt:lpstr>综合管理系统</vt:lpstr>
      <vt:lpstr>用户端APP</vt:lpstr>
      <vt:lpstr>物业APP</vt:lpstr>
      <vt:lpstr>微信公众号及应用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Chinasofti</dc:creator>
  <cp:lastModifiedBy>丢了面包的筷子</cp:lastModifiedBy>
  <dcterms:created xsi:type="dcterms:W3CDTF">2014-04-09T13:55:00Z</dcterms:created>
  <cp:lastPrinted>2015-02-14T07:02:00Z</cp:lastPrinted>
  <dcterms:modified xsi:type="dcterms:W3CDTF">2019-07-03T02:49:55Z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