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slicers/slicer6.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drawings/drawing8.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defaultThemeVersion="124226"/>
  <mc:AlternateContent xmlns:mc="http://schemas.openxmlformats.org/markup-compatibility/2006">
    <mc:Choice Requires="x15">
      <x15ac:absPath xmlns:x15ac="http://schemas.microsoft.com/office/spreadsheetml/2010/11/ac" url="C:\Users\owner\Desktop\Excel Project 1\"/>
    </mc:Choice>
  </mc:AlternateContent>
  <xr:revisionPtr revIDLastSave="0" documentId="13_ncr:1_{A5D408A7-8306-4718-B3C8-B11E075EB4F7}" xr6:coauthVersionLast="47" xr6:coauthVersionMax="47" xr10:uidLastSave="{00000000-0000-0000-0000-000000000000}"/>
  <bookViews>
    <workbookView xWindow="-110" yWindow="-110" windowWidth="19420" windowHeight="10300" xr2:uid="{00000000-000D-0000-FFFF-FFFF00000000}"/>
  </bookViews>
  <sheets>
    <sheet name="Dashboard" sheetId="5" r:id="rId1"/>
    <sheet name="Marketing" sheetId="7" r:id="rId2"/>
    <sheet name="Operations" sheetId="8" r:id="rId3"/>
    <sheet name="Sales" sheetId="9" r:id="rId4"/>
    <sheet name="HR" sheetId="10" r:id="rId5"/>
    <sheet name="IT" sheetId="11" r:id="rId6"/>
    <sheet name="About" sheetId="12" r:id="rId7"/>
    <sheet name="Finance" sheetId="3" state="hidden" r:id="rId8"/>
    <sheet name="Data_Modeling" sheetId="4" r:id="rId9"/>
    <sheet name="Data" sheetId="2" state="hidden" r:id="rId10"/>
  </sheets>
  <definedNames>
    <definedName name="_xlnm._FilterDatabase" localSheetId="9" hidden="1">Data!$C$1:$C$61</definedName>
    <definedName name="ExternalData_1" localSheetId="7" hidden="1">Finance!$A$1:$I$61</definedName>
    <definedName name="Profit">Data_Modeling!$B$38:$E$49</definedName>
    <definedName name="Profit1">Data_Modeling!$B$37:$E$49</definedName>
    <definedName name="Slicer_Department">#N/A</definedName>
    <definedName name="Slicer_Month">#N/A</definedName>
    <definedName name="Slicer_Quarter">#N/A</definedName>
  </definedNames>
  <calcPr calcId="191029"/>
  <pivotCaches>
    <pivotCache cacheId="6"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7" i="4" l="1"/>
  <c r="H105" i="4"/>
  <c r="H129" i="4"/>
  <c r="H127" i="4"/>
  <c r="H147" i="4"/>
  <c r="H149" i="4"/>
  <c r="H181" i="4"/>
  <c r="H179" i="4"/>
  <c r="H196" i="4"/>
  <c r="H198" i="4"/>
  <c r="H123" i="4"/>
  <c r="H121" i="4"/>
  <c r="H119" i="4"/>
  <c r="H143" i="4"/>
  <c r="H141" i="4"/>
  <c r="H139" i="4"/>
  <c r="H175" i="4"/>
  <c r="H173" i="4"/>
  <c r="H171" i="4"/>
  <c r="H188" i="4"/>
  <c r="H192" i="4"/>
  <c r="H190" i="4"/>
  <c r="H101" i="4"/>
  <c r="H97" i="4"/>
  <c r="H99" i="4"/>
  <c r="H89" i="4"/>
  <c r="H87" i="4"/>
  <c r="H83" i="4"/>
  <c r="H81" i="4"/>
  <c r="F35" i="4"/>
  <c r="B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H125" i="4" l="1"/>
  <c r="H194" i="4"/>
  <c r="H177" i="4"/>
  <c r="H103" i="4"/>
  <c r="H145" i="4"/>
  <c r="H79" i="4"/>
  <c r="H85" i="4" s="1"/>
  <c r="I5" i="4"/>
  <c r="I13" i="4"/>
  <c r="I11" i="4"/>
  <c r="I7" i="4"/>
  <c r="I3" i="4"/>
  <c r="I9" i="4" l="1"/>
  <c r="K1" i="3"/>
  <c r="L10" i="3"/>
  <c r="L4" i="3"/>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 i="2" a="1"/>
  <c r="C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1ED089-555A-43FC-ADFD-5DC74BB50FB5}" keepAlive="1" name="Query - Finance" description="Connection to the 'Finance' query in the workbook." type="5" refreshedVersion="8" background="1" saveData="1">
    <dbPr connection="Provider=Microsoft.Mashup.OleDb.1;Data Source=$Workbook$;Location=Finance;Extended Properties=&quot;&quot;" command="SELECT * FROM [Financ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<sst xmlns="http://schemas.openxmlformats.org/spreadsheetml/2006/main" count="719" uniqueCount="56">
  <si>
    <t>Month</t>
  </si>
  <si>
    <t>Department</t>
  </si>
  <si>
    <t>Planned Revenue ($)</t>
  </si>
  <si>
    <t>Actual Revenue ($)</t>
  </si>
  <si>
    <t>Planned Expense ($)</t>
  </si>
  <si>
    <t>Actual Expense ($)</t>
  </si>
  <si>
    <t>Notes</t>
  </si>
  <si>
    <t>Marketing</t>
  </si>
  <si>
    <t>Sales</t>
  </si>
  <si>
    <t>IT</t>
  </si>
  <si>
    <t>HR</t>
  </si>
  <si>
    <t>Operations</t>
  </si>
  <si>
    <t>Forecast revised</t>
  </si>
  <si>
    <t>Adjusted target</t>
  </si>
  <si>
    <t>Check overspend</t>
  </si>
  <si>
    <t>Cost Savings Achieved</t>
  </si>
  <si>
    <t>Quarter</t>
  </si>
  <si>
    <t>Month2</t>
  </si>
  <si>
    <t>Date</t>
  </si>
  <si>
    <t>Q1</t>
  </si>
  <si>
    <t>Q2</t>
  </si>
  <si>
    <t>May</t>
  </si>
  <si>
    <t>Q3</t>
  </si>
  <si>
    <t>Q4</t>
  </si>
  <si>
    <t>Row Labels</t>
  </si>
  <si>
    <t>Grand Total</t>
  </si>
  <si>
    <t>Sum of Planned Revenue ($)</t>
  </si>
  <si>
    <t>Sum of Actual Revenue ($)</t>
  </si>
  <si>
    <t>Sum of Planned Expense ($)</t>
  </si>
  <si>
    <t>Sum of Actual Expense ($)</t>
  </si>
  <si>
    <t>Net Profit</t>
  </si>
  <si>
    <t>Profit Margin</t>
  </si>
  <si>
    <t>Total Revenue</t>
  </si>
  <si>
    <t>Total Expenses</t>
  </si>
  <si>
    <t>Revenue vs Expense Trends</t>
  </si>
  <si>
    <t>Revenue Variance</t>
  </si>
  <si>
    <t>Expense Variance</t>
  </si>
  <si>
    <t>Sum of Expense_Variance</t>
  </si>
  <si>
    <t>Sum of Revenue_Variance</t>
  </si>
  <si>
    <t>Revenue ($)</t>
  </si>
  <si>
    <t>Expense ($)</t>
  </si>
  <si>
    <t>Jan</t>
  </si>
  <si>
    <t>Feb</t>
  </si>
  <si>
    <t>Mar</t>
  </si>
  <si>
    <t>Apr</t>
  </si>
  <si>
    <t>Jun</t>
  </si>
  <si>
    <t>Jul</t>
  </si>
  <si>
    <t>Aug</t>
  </si>
  <si>
    <t>Sep</t>
  </si>
  <si>
    <t>Oct</t>
  </si>
  <si>
    <t>Nov</t>
  </si>
  <si>
    <t>Dec</t>
  </si>
  <si>
    <t>Total Profit</t>
  </si>
  <si>
    <t>(All)</t>
  </si>
  <si>
    <t>Sum of Profit</t>
  </si>
  <si>
    <t>Dynamic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</si>
</sst>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4"/>
      <color theme="1"/>
      <name val="Calibri"/>
      <family val="2"/>
      <scheme val="minor"/>
    </font>
    <font>
      <sz val="12"/>
      <color theme="1"/>
      <name val="Calibri"/>
      <family val="2"/>
      <scheme val="minor"/>
    </font>
    <font>
      <b/>
      <sz val="36"/>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14" fontId="0" fillId="0" borderId="0" xfId="0" applyNumberFormat="1"/>
    <xf numFmtId="0" fontId="1" fillId="0" borderId="2" xfId="0" applyFont="1" applyFill="1" applyBorder="1" applyAlignment="1">
      <alignment horizontal="center" vertical="top"/>
    </xf>
    <xf numFmtId="14" fontId="0" fillId="0" borderId="1" xfId="0" applyNumberFormat="1" applyBorder="1"/>
    <xf numFmtId="0" fontId="0" fillId="0" borderId="1" xfId="0" applyBorder="1"/>
    <xf numFmtId="14" fontId="0" fillId="0" borderId="3" xfId="0" applyNumberFormat="1" applyBorder="1"/>
    <xf numFmtId="0" fontId="0" fillId="0" borderId="4" xfId="0" applyBorder="1"/>
    <xf numFmtId="0" fontId="1" fillId="0" borderId="5" xfId="0" applyFont="1" applyBorder="1" applyAlignment="1">
      <alignment horizontal="center" vertical="top"/>
    </xf>
    <xf numFmtId="0" fontId="1" fillId="0" borderId="6" xfId="0" applyFont="1" applyFill="1" applyBorder="1" applyAlignment="1">
      <alignment horizontal="center" vertical="top"/>
    </xf>
    <xf numFmtId="0" fontId="1" fillId="0" borderId="6" xfId="0" applyFont="1" applyBorder="1" applyAlignment="1">
      <alignment horizontal="center" vertical="top"/>
    </xf>
    <xf numFmtId="0" fontId="1" fillId="0" borderId="7" xfId="0" applyFont="1" applyBorder="1" applyAlignment="1">
      <alignment horizontal="center" vertical="top"/>
    </xf>
    <xf numFmtId="14" fontId="0" fillId="0" borderId="8" xfId="0" applyNumberFormat="1" applyBorder="1"/>
    <xf numFmtId="0" fontId="0" fillId="0" borderId="9" xfId="0" applyBorder="1"/>
    <xf numFmtId="14" fontId="0" fillId="0" borderId="9" xfId="0" applyNumberFormat="1" applyBorder="1"/>
    <xf numFmtId="0" fontId="0" fillId="0" borderId="10" xfId="0" applyBorder="1"/>
    <xf numFmtId="0" fontId="0" fillId="0" borderId="0" xfId="0" applyNumberFormat="1"/>
    <xf numFmtId="0" fontId="0" fillId="2" borderId="0" xfId="0" applyFill="1"/>
    <xf numFmtId="0" fontId="0" fillId="0" borderId="0" xfId="0" pivotButton="1"/>
    <xf numFmtId="0" fontId="0" fillId="0" borderId="0" xfId="0" applyAlignment="1">
      <alignment horizontal="left"/>
    </xf>
    <xf numFmtId="0" fontId="1" fillId="0" borderId="0" xfId="0" applyFont="1"/>
    <xf numFmtId="9" fontId="0" fillId="0" borderId="0" xfId="1" applyFont="1"/>
    <xf numFmtId="10" fontId="0" fillId="0" borderId="0" xfId="1" applyNumberFormat="1" applyFont="1"/>
    <xf numFmtId="164" fontId="0" fillId="0" borderId="0" xfId="0" applyNumberFormat="1"/>
    <xf numFmtId="0" fontId="3" fillId="2" borderId="0" xfId="0" applyFont="1" applyFill="1"/>
    <xf numFmtId="10" fontId="4" fillId="0" borderId="0" xfId="1" applyNumberFormat="1" applyFont="1" applyAlignment="1">
      <alignment horizontal="center" vertical="center"/>
    </xf>
    <xf numFmtId="10" fontId="5" fillId="0" borderId="0" xfId="1" applyNumberFormat="1" applyFont="1" applyAlignment="1">
      <alignment horizontal="center" vertical="center"/>
    </xf>
    <xf numFmtId="0" fontId="6" fillId="3" borderId="0" xfId="0" applyFont="1" applyFill="1" applyAlignment="1">
      <alignment horizontal="center"/>
    </xf>
  </cellXfs>
  <cellStyles count="2">
    <cellStyle name="Normal" xfId="0" builtinId="0"/>
    <cellStyle name="Percent" xfId="1" builtinId="5"/>
  </cellStyles>
  <dxfs count="33">
    <dxf>
      <font>
        <b/>
        <i val="0"/>
        <color rgb="FFFF0000"/>
      </font>
      <fill>
        <patternFill>
          <bgColor theme="0"/>
        </patternFill>
      </fill>
    </dxf>
    <dxf>
      <font>
        <b/>
        <i val="0"/>
        <color rgb="FF27EA22"/>
      </font>
    </dxf>
    <dxf>
      <font>
        <b/>
        <i val="0"/>
        <color rgb="FFFF0000"/>
      </font>
      <fill>
        <patternFill>
          <bgColor theme="0"/>
        </patternFill>
      </fill>
    </dxf>
    <dxf>
      <font>
        <b/>
        <i val="0"/>
        <color rgb="FF00B050"/>
      </font>
    </dxf>
    <dxf>
      <font>
        <b/>
        <i val="0"/>
        <color rgb="FFFF0000"/>
      </font>
      <fill>
        <patternFill>
          <bgColor theme="0"/>
        </patternFill>
      </fill>
    </dxf>
    <dxf>
      <font>
        <b/>
        <i val="0"/>
        <color rgb="FF00B050"/>
      </font>
    </dxf>
    <dxf>
      <font>
        <b/>
        <i val="0"/>
        <color rgb="FFFF0000"/>
      </font>
      <fill>
        <patternFill>
          <bgColor theme="0"/>
        </patternFill>
      </fill>
    </dxf>
    <dxf>
      <font>
        <b/>
        <i val="0"/>
        <color rgb="FF00B050"/>
      </font>
    </dxf>
    <dxf>
      <font>
        <b/>
        <i val="0"/>
        <color rgb="FFFF0000"/>
      </font>
      <fill>
        <patternFill>
          <bgColor theme="0"/>
        </patternFill>
      </fill>
    </dxf>
    <dxf>
      <font>
        <b/>
        <i val="0"/>
        <color rgb="FF00B050"/>
      </font>
    </dxf>
    <dxf>
      <font>
        <b/>
        <i val="0"/>
        <color rgb="FFFF0000"/>
      </font>
      <fill>
        <patternFill>
          <bgColor theme="0"/>
        </patternFill>
      </fill>
    </dxf>
    <dxf>
      <font>
        <b/>
        <i val="0"/>
        <color rgb="FF27EA22"/>
      </font>
    </dxf>
    <dxf>
      <font>
        <b/>
        <i val="0"/>
        <color rgb="FFFF0000"/>
      </font>
      <fill>
        <patternFill>
          <bgColor theme="0"/>
        </patternFill>
      </fill>
    </dxf>
    <dxf>
      <font>
        <b/>
        <i val="0"/>
        <color rgb="FF27EA22"/>
      </font>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19" formatCode="m/d/yyyy"/>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19" formatCode="m/d/yyyy"/>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0" formatCode="General"/>
    </dxf>
    <dxf>
      <numFmt numFmtId="19" formatCode="m/d/yyyy"/>
    </dxf>
    <dxf>
      <fill>
        <patternFill>
          <bgColor rgb="FF3399FF"/>
        </patternFill>
      </fill>
    </dxf>
  </dxfs>
  <tableStyles count="1" defaultTableStyle="TableStyleMedium9" defaultPivotStyle="PivotStyleLight16">
    <tableStyle name="Slicer Style 1" pivot="0" table="0" count="3" xr9:uid="{1723024B-2023-4FC6-841F-07A3FFF5CC82}">
      <tableStyleElement type="headerRow" dxfId="32"/>
    </tableStyle>
  </tableStyles>
  <colors>
    <mruColors>
      <color rgb="FFFF0000"/>
      <color rgb="FF27EA22"/>
      <color rgb="FF8BF30D"/>
      <color rgb="FF3399FF"/>
      <color rgb="FF66FFFF"/>
      <color rgb="FF065084"/>
      <color rgb="FF78B9B5"/>
      <color rgb="FFF8F8F8"/>
      <color rgb="FFFDF5AA"/>
      <color rgb="FFD7D7D7"/>
    </mruColors>
  </colors>
  <extLst>
    <ext xmlns:x14="http://schemas.microsoft.com/office/spreadsheetml/2009/9/main" uri="{46F421CA-312F-682f-3DD2-61675219B42D}">
      <x14:dxfs count="2">
        <dxf>
          <fill>
            <patternFill>
              <bgColor rgb="FF66FFFF"/>
            </patternFill>
          </fill>
        </dxf>
        <dxf>
          <fill>
            <patternFill>
              <bgColor rgb="FF00B0F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Dashboard.xlsx]Data_Modeling!PivotTable10</c:name>
    <c:fmtId val="8"/>
  </c:pivotSource>
  <c:chart>
    <c:title>
      <c:tx>
        <c:rich>
          <a:bodyPr rot="0" spcFirstLastPara="1" vertOverflow="ellipsis" vert="horz" wrap="square" anchor="ctr" anchorCtr="1"/>
          <a:lstStyle/>
          <a:p>
            <a:pPr>
              <a:defRPr sz="11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100" b="1"/>
              <a:t>Top 3 Departments</a:t>
            </a:r>
          </a:p>
        </c:rich>
      </c:tx>
      <c:layout>
        <c:manualLayout>
          <c:xMode val="edge"/>
          <c:yMode val="edge"/>
          <c:x val="0.16844475799761119"/>
          <c:y val="1.0817357069496747E-2"/>
        </c:manualLayout>
      </c:layout>
      <c:overlay val="0"/>
      <c:spPr>
        <a:noFill/>
        <a:ln>
          <a:noFill/>
        </a:ln>
        <a:effectLst/>
      </c:spPr>
      <c:txPr>
        <a:bodyPr rot="0" spcFirstLastPara="1" vertOverflow="ellipsis" vert="horz" wrap="square" anchor="ctr" anchorCtr="1"/>
        <a:lstStyle/>
        <a:p>
          <a:pPr>
            <a:defRPr sz="11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0B050"/>
          </a:solidFill>
          <a:ln>
            <a:noFill/>
          </a:ln>
          <a:effectLst>
            <a:outerShdw blurRad="40000" dist="23000" dir="5400000" rotWithShape="0">
              <a:srgbClr val="000000">
                <a:alpha val="35000"/>
              </a:srgbClr>
            </a:outerShdw>
          </a:effectLst>
        </c:spPr>
      </c:pivotFmt>
      <c:pivotFmt>
        <c:idx val="2"/>
        <c:spPr>
          <a:solidFill>
            <a:schemeClr val="accent3">
              <a:lumMod val="60000"/>
              <a:lumOff val="40000"/>
            </a:schemeClr>
          </a:solidFill>
          <a:ln>
            <a:noFill/>
          </a:ln>
          <a:effectLst>
            <a:outerShdw blurRad="40000" dist="23000" dir="5400000" rotWithShape="0">
              <a:srgbClr val="000000">
                <a:alpha val="35000"/>
              </a:srgbClr>
            </a:outerShdw>
          </a:effectLst>
        </c:spPr>
      </c:pivotFmt>
      <c:pivotFmt>
        <c:idx val="3"/>
        <c:spPr>
          <a:solidFill>
            <a:srgbClr val="8BF30D">
              <a:alpha val="50000"/>
            </a:srgbClr>
          </a:solidFill>
          <a:ln>
            <a:noFill/>
          </a:ln>
          <a:effectLst>
            <a:outerShdw blurRad="40000" dist="23000" dir="5400000" rotWithShape="0">
              <a:srgbClr val="000000">
                <a:alpha val="35000"/>
              </a:srgbClr>
            </a:outerShdw>
          </a:effectLst>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numFmt formatCode="General" sourceLinked="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00B050"/>
          </a:solidFill>
          <a:ln>
            <a:noFill/>
          </a:ln>
          <a:effectLst>
            <a:outerShdw blurRad="40000" dist="23000" dir="5400000" rotWithShape="0">
              <a:srgbClr val="000000">
                <a:alpha val="35000"/>
              </a:srgbClr>
            </a:outerShdw>
          </a:effectLst>
        </c:spPr>
        <c:dLbl>
          <c:idx val="0"/>
          <c:numFmt formatCode="General" sourceLinked="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8BF30D">
              <a:alpha val="50000"/>
            </a:srgbClr>
          </a:solidFill>
          <a:ln>
            <a:noFill/>
          </a:ln>
          <a:effectLst>
            <a:outerShdw blurRad="40000" dist="23000" dir="5400000" rotWithShape="0">
              <a:srgbClr val="000000">
                <a:alpha val="35000"/>
              </a:srgbClr>
            </a:outerShdw>
          </a:effectLst>
        </c:spPr>
        <c:dLbl>
          <c:idx val="0"/>
          <c:numFmt formatCode="General" sourceLinked="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3">
              <a:lumMod val="60000"/>
              <a:lumOff val="40000"/>
            </a:schemeClr>
          </a:solidFill>
          <a:ln>
            <a:noFill/>
          </a:ln>
          <a:effectLst>
            <a:outerShdw blurRad="40000" dist="23000" dir="5400000" rotWithShape="0">
              <a:srgbClr val="000000">
                <a:alpha val="35000"/>
              </a:srgbClr>
            </a:outerShdw>
          </a:effectLst>
        </c:spPr>
        <c:dLbl>
          <c:idx val="0"/>
          <c:numFmt formatCode="General" sourceLinked="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rgbClr val="00B050"/>
          </a:solidFill>
          <a:ln>
            <a:noFill/>
          </a:ln>
          <a:effectLst>
            <a:outerShdw blurRad="40000" dist="23000" dir="5400000" rotWithShape="0">
              <a:srgbClr val="000000">
                <a:alpha val="35000"/>
              </a:srgbClr>
            </a:outerShdw>
          </a:effectLst>
        </c:spPr>
        <c:dLbl>
          <c:idx val="0"/>
          <c:layout>
            <c:manualLayout>
              <c:x val="0.15800520192952688"/>
              <c:y val="2.158093274407892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35307916105669668"/>
                  <c:h val="0.32647124272509415"/>
                </c:manualLayout>
              </c15:layout>
            </c:ext>
          </c:extLst>
        </c:dLbl>
      </c:pivotFmt>
      <c:pivotFmt>
        <c:idx val="10"/>
        <c:spPr>
          <a:solidFill>
            <a:srgbClr val="8BF30D">
              <a:alpha val="50000"/>
            </a:srgbClr>
          </a:solidFill>
          <a:ln>
            <a:noFill/>
          </a:ln>
          <a:effectLst>
            <a:outerShdw blurRad="40000" dist="23000" dir="5400000" rotWithShape="0">
              <a:srgbClr val="000000">
                <a:alpha val="35000"/>
              </a:srgbClr>
            </a:outerShdw>
          </a:effectLst>
        </c:spPr>
        <c:dLbl>
          <c:idx val="0"/>
          <c:layout>
            <c:manualLayout>
              <c:x val="-0.13793098098173814"/>
              <c:y val="2.181818181818182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3">
              <a:lumMod val="60000"/>
              <a:lumOff val="40000"/>
            </a:schemeClr>
          </a:solidFill>
          <a:ln>
            <a:noFill/>
          </a:ln>
          <a:effectLst>
            <a:outerShdw blurRad="40000" dist="23000" dir="5400000" rotWithShape="0">
              <a:srgbClr val="000000">
                <a:alpha val="35000"/>
              </a:srgbClr>
            </a:outerShdw>
          </a:effectLst>
        </c:spPr>
        <c:dLbl>
          <c:idx val="0"/>
          <c:layout>
            <c:manualLayout>
              <c:x val="-7.9253729389825264E-2"/>
              <c:y val="-9.26865799383772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151473200281518"/>
                  <c:h val="0.28677764464224575"/>
                </c:manualLayout>
              </c15:layout>
            </c:ext>
          </c:extLst>
        </c:dLbl>
      </c:pivotFmt>
      <c:pivotFmt>
        <c:idx val="12"/>
        <c:spPr>
          <a:solidFill>
            <a:schemeClr val="accent3">
              <a:lumMod val="75000"/>
            </a:schemeClr>
          </a:soli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00B050"/>
          </a:solidFill>
          <a:ln>
            <a:noFill/>
          </a:ln>
          <a:effectLst>
            <a:outerShdw blurRad="40000" dist="23000" dir="5400000" rotWithShape="0">
              <a:srgbClr val="000000">
                <a:alpha val="35000"/>
              </a:srgbClr>
            </a:outerShdw>
          </a:effectLst>
        </c:spPr>
        <c:dLbl>
          <c:idx val="0"/>
          <c:layout>
            <c:manualLayout>
              <c:x val="0.25201061746189968"/>
              <c:y val="-6.521739130434782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36351212196824134"/>
                  <c:h val="0.31472868880520372"/>
                </c:manualLayout>
              </c15:layout>
            </c:ext>
          </c:extLst>
        </c:dLbl>
      </c:pivotFmt>
      <c:pivotFmt>
        <c:idx val="14"/>
        <c:spPr>
          <a:solidFill>
            <a:srgbClr val="27EA22">
              <a:alpha val="65000"/>
            </a:srgbClr>
          </a:solidFill>
          <a:ln>
            <a:noFill/>
          </a:ln>
          <a:effectLst>
            <a:outerShdw blurRad="40000" dist="23000" dir="5400000" rotWithShape="0">
              <a:srgbClr val="000000">
                <a:alpha val="35000"/>
              </a:srgbClr>
            </a:outerShdw>
          </a:effectLst>
        </c:spPr>
        <c:dLbl>
          <c:idx val="0"/>
          <c:layout>
            <c:manualLayout>
              <c:x val="-0.13404798967807743"/>
              <c:y val="-7.60869565217391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6383392208991909"/>
                  <c:h val="0.2714130434782609"/>
                </c:manualLayout>
              </c15:layout>
            </c:ext>
          </c:extLst>
        </c:dLbl>
      </c:pivotFmt>
      <c:pivotFmt>
        <c:idx val="15"/>
        <c:spPr>
          <a:solidFill>
            <a:srgbClr val="27EA22">
              <a:alpha val="21000"/>
            </a:srgbClr>
          </a:solidFill>
          <a:ln>
            <a:noFill/>
          </a:ln>
          <a:effectLst>
            <a:outerShdw blurRad="40000" dist="23000" dir="5400000" rotWithShape="0">
              <a:srgbClr val="000000">
                <a:alpha val="35000"/>
              </a:srgbClr>
            </a:outerShdw>
          </a:effectLst>
        </c:spPr>
        <c:dLbl>
          <c:idx val="0"/>
          <c:layout>
            <c:manualLayout>
              <c:x val="-0.2627344735241082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772239229807591"/>
          <c:y val="0.21245635056487508"/>
          <c:w val="0.36056475034736429"/>
          <c:h val="0.73092776446422458"/>
        </c:manualLayout>
      </c:layout>
      <c:doughnutChart>
        <c:varyColors val="1"/>
        <c:ser>
          <c:idx val="0"/>
          <c:order val="0"/>
          <c:tx>
            <c:strRef>
              <c:f>Data_Modeling!$C$11</c:f>
              <c:strCache>
                <c:ptCount val="1"/>
                <c:pt idx="0">
                  <c:v>Total</c:v>
                </c:pt>
              </c:strCache>
            </c:strRef>
          </c:tx>
          <c:spPr>
            <a:solidFill>
              <a:schemeClr val="accent3">
                <a:lumMod val="75000"/>
              </a:schemeClr>
            </a:solidFill>
          </c:spPr>
          <c:dPt>
            <c:idx val="0"/>
            <c:bubble3D val="0"/>
            <c:spPr>
              <a:solidFill>
                <a:srgbClr val="27EA22">
                  <a:alpha val="21000"/>
                </a:srgbClr>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3-6626-46F1-9C52-E5998888EB1F}"/>
              </c:ext>
            </c:extLst>
          </c:dPt>
          <c:dPt>
            <c:idx val="1"/>
            <c:bubble3D val="0"/>
            <c:spPr>
              <a:solidFill>
                <a:srgbClr val="27EA22">
                  <a:alpha val="65000"/>
                </a:srgbClr>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2-6626-46F1-9C52-E5998888EB1F}"/>
              </c:ext>
            </c:extLst>
          </c:dPt>
          <c:dPt>
            <c:idx val="2"/>
            <c:bubble3D val="0"/>
            <c:spPr>
              <a:solidFill>
                <a:srgbClr val="00B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1-6626-46F1-9C52-E5998888EB1F}"/>
              </c:ext>
            </c:extLst>
          </c:dPt>
          <c:dLbls>
            <c:dLbl>
              <c:idx val="0"/>
              <c:layout>
                <c:manualLayout>
                  <c:x val="-0.26273447352410823"/>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6626-46F1-9C52-E5998888EB1F}"/>
                </c:ext>
              </c:extLst>
            </c:dLbl>
            <c:dLbl>
              <c:idx val="1"/>
              <c:layout>
                <c:manualLayout>
                  <c:x val="-0.13404798967807743"/>
                  <c:y val="-7.6086956521739135E-2"/>
                </c:manualLayout>
              </c:layout>
              <c:showLegendKey val="0"/>
              <c:showVal val="0"/>
              <c:showCatName val="1"/>
              <c:showSerName val="0"/>
              <c:showPercent val="1"/>
              <c:showBubbleSize val="0"/>
              <c:extLst>
                <c:ext xmlns:c15="http://schemas.microsoft.com/office/drawing/2012/chart" uri="{CE6537A1-D6FC-4f65-9D91-7224C49458BB}">
                  <c15:layout>
                    <c:manualLayout>
                      <c:w val="0.16383392208991909"/>
                      <c:h val="0.2714130434782609"/>
                    </c:manualLayout>
                  </c15:layout>
                </c:ext>
                <c:ext xmlns:c16="http://schemas.microsoft.com/office/drawing/2014/chart" uri="{C3380CC4-5D6E-409C-BE32-E72D297353CC}">
                  <c16:uniqueId val="{00000012-6626-46F1-9C52-E5998888EB1F}"/>
                </c:ext>
              </c:extLst>
            </c:dLbl>
            <c:dLbl>
              <c:idx val="2"/>
              <c:layout>
                <c:manualLayout>
                  <c:x val="0.25201061746189968"/>
                  <c:y val="-6.521739130434782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36351212196824134"/>
                      <c:h val="0.31472868880520372"/>
                    </c:manualLayout>
                  </c15:layout>
                </c:ext>
                <c:ext xmlns:c16="http://schemas.microsoft.com/office/drawing/2014/chart" uri="{C3380CC4-5D6E-409C-BE32-E72D297353CC}">
                  <c16:uniqueId val="{00000011-6626-46F1-9C52-E5998888EB1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showLeaderLines val="1"/>
            <c:leaderLines>
              <c:spPr>
                <a:ln w="9525">
                  <a:solidFill>
                    <a:srgbClr val="065084"/>
                  </a:solidFill>
                </a:ln>
                <a:effectLst/>
              </c:spPr>
            </c:leaderLines>
            <c:extLst>
              <c:ext xmlns:c15="http://schemas.microsoft.com/office/drawing/2012/chart" uri="{CE6537A1-D6FC-4f65-9D91-7224C49458BB}"/>
            </c:extLst>
          </c:dLbls>
          <c:cat>
            <c:strRef>
              <c:f>Data_Modeling!$B$12:$B$14</c:f>
              <c:strCache>
                <c:ptCount val="3"/>
                <c:pt idx="0">
                  <c:v>HR</c:v>
                </c:pt>
                <c:pt idx="1">
                  <c:v>IT</c:v>
                </c:pt>
                <c:pt idx="2">
                  <c:v>Marketing</c:v>
                </c:pt>
              </c:strCache>
            </c:strRef>
          </c:cat>
          <c:val>
            <c:numRef>
              <c:f>Data_Modeling!$C$12:$C$14</c:f>
              <c:numCache>
                <c:formatCode>General</c:formatCode>
                <c:ptCount val="3"/>
                <c:pt idx="0">
                  <c:v>992768</c:v>
                </c:pt>
                <c:pt idx="1">
                  <c:v>1049400</c:v>
                </c:pt>
                <c:pt idx="2">
                  <c:v>1059877</c:v>
                </c:pt>
              </c:numCache>
            </c:numRef>
          </c:val>
          <c:extLst>
            <c:ext xmlns:c16="http://schemas.microsoft.com/office/drawing/2014/chart" uri="{C3380CC4-5D6E-409C-BE32-E72D297353CC}">
              <c16:uniqueId val="{0000000F-6626-46F1-9C52-E5998888EB1F}"/>
            </c:ext>
          </c:extLst>
        </c:ser>
        <c:dLbls>
          <c:showLegendKey val="0"/>
          <c:showVal val="1"/>
          <c:showCatName val="0"/>
          <c:showSerName val="0"/>
          <c:showPercent val="0"/>
          <c:showBubbleSize val="0"/>
          <c:showLeaderLines val="1"/>
        </c:dLbls>
        <c:firstSliceAng val="124"/>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Dashboard.xlsx]Data_Modeling!PivotTable11</c:name>
    <c:fmtId val="3"/>
  </c:pivotSource>
  <c:chart>
    <c:title>
      <c:tx>
        <c:rich>
          <a:bodyPr rot="0" spcFirstLastPara="1" vertOverflow="ellipsis" vert="horz" wrap="square" anchor="ctr" anchorCtr="1"/>
          <a:lstStyle/>
          <a:p>
            <a:pPr>
              <a:defRPr sz="9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900" b="1" cap="none" spc="0">
                <a:ln w="0"/>
                <a:solidFill>
                  <a:schemeClr val="tx1"/>
                </a:solidFill>
                <a:effectLst>
                  <a:outerShdw blurRad="38100" dist="19050" dir="2700000" algn="tl" rotWithShape="0">
                    <a:schemeClr val="dk1">
                      <a:alpha val="40000"/>
                    </a:schemeClr>
                  </a:outerShdw>
                </a:effectLst>
              </a:rPr>
              <a:t>Expenses</a:t>
            </a:r>
            <a:r>
              <a:rPr lang="en-US" sz="900" b="1" cap="none" spc="0" baseline="0">
                <a:ln w="0"/>
                <a:solidFill>
                  <a:schemeClr val="tx1"/>
                </a:solidFill>
                <a:effectLst>
                  <a:outerShdw blurRad="38100" dist="19050" dir="2700000" algn="tl" rotWithShape="0">
                    <a:schemeClr val="dk1">
                      <a:alpha val="40000"/>
                    </a:schemeClr>
                  </a:outerShdw>
                </a:effectLst>
              </a:rPr>
              <a:t> By Department</a:t>
            </a:r>
            <a:endParaRPr lang="en-US" sz="900" b="1"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18742163801820019"/>
          <c:y val="3.6418816388467376E-2"/>
        </c:manualLayout>
      </c:layout>
      <c:overlay val="0"/>
      <c:spPr>
        <a:noFill/>
        <a:ln>
          <a:noFill/>
        </a:ln>
        <a:effectLst/>
      </c:spPr>
      <c:txPr>
        <a:bodyPr rot="0" spcFirstLastPara="1" vertOverflow="ellipsis" vert="horz" wrap="square" anchor="ctr" anchorCtr="1"/>
        <a:lstStyle/>
        <a:p>
          <a:pPr>
            <a:defRPr sz="9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rgbClr val="FFC000"/>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FFC000">
              <a:alpha val="66000"/>
            </a:srgbClr>
          </a:solidFill>
          <a:ln w="19050">
            <a:solidFill>
              <a:schemeClr val="lt1"/>
            </a:solidFill>
          </a:ln>
          <a:effectLst/>
        </c:spPr>
        <c:dLbl>
          <c:idx val="0"/>
          <c:layout>
            <c:manualLayout>
              <c:x val="-0.10972222222222225"/>
              <c:y val="-5.5555555555555566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212642169728785"/>
                  <c:h val="0.12599008457276173"/>
                </c:manualLayout>
              </c15:layout>
            </c:ext>
          </c:extLst>
        </c:dLbl>
      </c:pivotFmt>
      <c:pivotFmt>
        <c:idx val="2"/>
        <c:spPr>
          <a:solidFill>
            <a:srgbClr val="FF0000"/>
          </a:solidFill>
          <a:ln w="19050">
            <a:solidFill>
              <a:schemeClr val="lt1"/>
            </a:solidFill>
          </a:ln>
          <a:effectLst/>
        </c:spPr>
        <c:dLbl>
          <c:idx val="0"/>
          <c:layout>
            <c:manualLayout>
              <c:x val="0.15"/>
              <c:y val="-6.25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6718700787401575"/>
                  <c:h val="0.13987897346165062"/>
                </c:manualLayout>
              </c15:layout>
            </c:ext>
          </c:extLst>
        </c:dLbl>
      </c:pivotFmt>
      <c:pivotFmt>
        <c:idx val="3"/>
        <c:spPr>
          <a:solidFill>
            <a:srgbClr val="FFC000"/>
          </a:solidFill>
          <a:ln w="19050">
            <a:solidFill>
              <a:schemeClr val="lt1"/>
            </a:solidFill>
          </a:ln>
          <a:effectLst/>
        </c:spPr>
        <c:dLbl>
          <c:idx val="0"/>
          <c:layout>
            <c:manualLayout>
              <c:x val="-0.15416666666666673"/>
              <c:y val="5.5555555555555552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708158355205598"/>
                  <c:h val="0.135249343832021"/>
                </c:manualLayout>
              </c15:layout>
            </c:ext>
          </c:extLst>
        </c:dLbl>
      </c:pivotFmt>
      <c:pivotFmt>
        <c:idx val="4"/>
        <c:spPr>
          <a:solidFill>
            <a:srgbClr val="FFC000"/>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FC000">
              <a:alpha val="66000"/>
            </a:srgbClr>
          </a:solidFill>
          <a:ln w="19050">
            <a:solidFill>
              <a:schemeClr val="lt1"/>
            </a:solidFill>
          </a:ln>
          <a:effectLst/>
        </c:spPr>
        <c:dLbl>
          <c:idx val="0"/>
          <c:layout>
            <c:manualLayout>
              <c:x val="-0.10972222222222225"/>
              <c:y val="-5.5555555555555566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212642169728785"/>
                  <c:h val="0.12599008457276173"/>
                </c:manualLayout>
              </c15:layout>
            </c:ext>
          </c:extLst>
        </c:dLbl>
      </c:pivotFmt>
      <c:pivotFmt>
        <c:idx val="6"/>
        <c:spPr>
          <a:solidFill>
            <a:srgbClr val="FF0000"/>
          </a:solidFill>
          <a:ln w="19050">
            <a:solidFill>
              <a:schemeClr val="lt1"/>
            </a:solidFill>
          </a:ln>
          <a:effectLst/>
        </c:spPr>
        <c:dLbl>
          <c:idx val="0"/>
          <c:layout>
            <c:manualLayout>
              <c:x val="0.15"/>
              <c:y val="-6.25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6718700787401575"/>
                  <c:h val="0.13987897346165062"/>
                </c:manualLayout>
              </c15:layout>
            </c:ext>
          </c:extLst>
        </c:dLbl>
      </c:pivotFmt>
      <c:pivotFmt>
        <c:idx val="7"/>
        <c:spPr>
          <a:solidFill>
            <a:srgbClr val="FFC000"/>
          </a:solidFill>
          <a:ln w="19050">
            <a:solidFill>
              <a:schemeClr val="lt1"/>
            </a:solidFill>
          </a:ln>
          <a:effectLst/>
        </c:spPr>
        <c:dLbl>
          <c:idx val="0"/>
          <c:layout>
            <c:manualLayout>
              <c:x val="-0.15416666666666673"/>
              <c:y val="5.5555555555555552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708158355205598"/>
                  <c:h val="0.135249343832021"/>
                </c:manualLayout>
              </c15:layout>
            </c:ext>
          </c:extLst>
        </c:dLbl>
      </c:pivotFmt>
      <c:pivotFmt>
        <c:idx val="8"/>
        <c:spPr>
          <a:solidFill>
            <a:srgbClr val="FFC000"/>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FFC000">
              <a:alpha val="66000"/>
            </a:srgbClr>
          </a:solidFill>
          <a:ln w="19050">
            <a:solidFill>
              <a:schemeClr val="lt1"/>
            </a:solidFill>
          </a:ln>
          <a:effectLst/>
        </c:spPr>
        <c:dLbl>
          <c:idx val="0"/>
          <c:layout>
            <c:manualLayout>
              <c:x val="-0.15694444444444444"/>
              <c:y val="-5.5555638092408259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212642169728784"/>
                  <c:h val="0.18259396820680435"/>
                </c:manualLayout>
              </c15:layout>
            </c:ext>
          </c:extLst>
        </c:dLbl>
      </c:pivotFmt>
      <c:pivotFmt>
        <c:idx val="10"/>
        <c:spPr>
          <a:solidFill>
            <a:srgbClr val="FF0000"/>
          </a:solidFill>
          <a:ln w="19050">
            <a:solidFill>
              <a:schemeClr val="lt1"/>
            </a:solidFill>
          </a:ln>
          <a:effectLst/>
        </c:spPr>
        <c:dLbl>
          <c:idx val="0"/>
          <c:layout>
            <c:manualLayout>
              <c:x val="0.19633191163604549"/>
              <c:y val="2.7122613997149686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985083114610674"/>
                  <c:h val="0.31912420145595"/>
                </c:manualLayout>
              </c15:layout>
            </c:ext>
          </c:extLst>
        </c:dLbl>
      </c:pivotFmt>
      <c:pivotFmt>
        <c:idx val="11"/>
        <c:spPr>
          <a:solidFill>
            <a:srgbClr val="FFC000"/>
          </a:solidFill>
          <a:ln w="19050">
            <a:solidFill>
              <a:schemeClr val="lt1"/>
            </a:solidFill>
          </a:ln>
          <a:effectLst/>
        </c:spPr>
        <c:dLbl>
          <c:idx val="0"/>
          <c:layout>
            <c:manualLayout>
              <c:x val="-0.2569445538057743"/>
              <c:y val="-1.0483831030555502E-3"/>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485958005249345"/>
                  <c:h val="0.26732506314069227"/>
                </c:manualLayout>
              </c15:layout>
            </c:ext>
          </c:extLst>
        </c:dLbl>
      </c:pivotFmt>
      <c:pivotFmt>
        <c:idx val="12"/>
        <c:dLbl>
          <c:idx val="0"/>
          <c:layout>
            <c:manualLayout>
              <c:x val="-0.16666666666666666"/>
              <c:y val="-7.5471698113207544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6512860892388451"/>
          <c:y val="0.21633264002377062"/>
          <c:w val="0.42952318460192473"/>
          <c:h val="0.72937899272024953"/>
        </c:manualLayout>
      </c:layout>
      <c:doughnutChart>
        <c:varyColors val="1"/>
        <c:ser>
          <c:idx val="0"/>
          <c:order val="0"/>
          <c:tx>
            <c:strRef>
              <c:f>Data_Modeling!$F$11</c:f>
              <c:strCache>
                <c:ptCount val="1"/>
                <c:pt idx="0">
                  <c:v>Total</c:v>
                </c:pt>
              </c:strCache>
            </c:strRef>
          </c:tx>
          <c:spPr>
            <a:solidFill>
              <a:srgbClr val="FFC000"/>
            </a:solidFill>
          </c:spPr>
          <c:dPt>
            <c:idx val="0"/>
            <c:bubble3D val="0"/>
            <c:spPr>
              <a:solidFill>
                <a:srgbClr val="FFC000">
                  <a:alpha val="66000"/>
                </a:srgbClr>
              </a:solidFill>
              <a:ln w="19050">
                <a:solidFill>
                  <a:schemeClr val="lt1"/>
                </a:solidFill>
              </a:ln>
              <a:effectLst/>
            </c:spPr>
            <c:extLst>
              <c:ext xmlns:c16="http://schemas.microsoft.com/office/drawing/2014/chart" uri="{C3380CC4-5D6E-409C-BE32-E72D297353CC}">
                <c16:uniqueId val="{00000001-8AC2-4E53-B70E-FEB10C984722}"/>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8AC2-4E53-B70E-FEB10C984722}"/>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8AC2-4E53-B70E-FEB10C984722}"/>
              </c:ext>
            </c:extLst>
          </c:dPt>
          <c:dLbls>
            <c:dLbl>
              <c:idx val="0"/>
              <c:layout>
                <c:manualLayout>
                  <c:x val="-0.15694444444444444"/>
                  <c:y val="-5.5555638092408259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212642169728784"/>
                      <c:h val="0.18259396820680435"/>
                    </c:manualLayout>
                  </c15:layout>
                </c:ext>
                <c:ext xmlns:c16="http://schemas.microsoft.com/office/drawing/2014/chart" uri="{C3380CC4-5D6E-409C-BE32-E72D297353CC}">
                  <c16:uniqueId val="{00000001-8AC2-4E53-B70E-FEB10C984722}"/>
                </c:ext>
              </c:extLst>
            </c:dLbl>
            <c:dLbl>
              <c:idx val="1"/>
              <c:layout>
                <c:manualLayout>
                  <c:x val="0.19633191163604549"/>
                  <c:y val="2.7122613997149686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985083114610674"/>
                      <c:h val="0.31912420145595"/>
                    </c:manualLayout>
                  </c15:layout>
                </c:ext>
                <c:ext xmlns:c16="http://schemas.microsoft.com/office/drawing/2014/chart" uri="{C3380CC4-5D6E-409C-BE32-E72D297353CC}">
                  <c16:uniqueId val="{00000003-8AC2-4E53-B70E-FEB10C984722}"/>
                </c:ext>
              </c:extLst>
            </c:dLbl>
            <c:dLbl>
              <c:idx val="2"/>
              <c:layout>
                <c:manualLayout>
                  <c:x val="-0.2569445538057743"/>
                  <c:y val="-1.0483831030555502E-3"/>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485958005249345"/>
                      <c:h val="0.26732506314069227"/>
                    </c:manualLayout>
                  </c15:layout>
                </c:ext>
                <c:ext xmlns:c16="http://schemas.microsoft.com/office/drawing/2014/chart" uri="{C3380CC4-5D6E-409C-BE32-E72D297353CC}">
                  <c16:uniqueId val="{00000005-8AC2-4E53-B70E-FEB10C984722}"/>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Data_Modeling!$E$12:$E$14</c:f>
              <c:strCache>
                <c:ptCount val="3"/>
                <c:pt idx="0">
                  <c:v>IT</c:v>
                </c:pt>
                <c:pt idx="1">
                  <c:v>Marketing</c:v>
                </c:pt>
                <c:pt idx="2">
                  <c:v>Sales</c:v>
                </c:pt>
              </c:strCache>
            </c:strRef>
          </c:cat>
          <c:val>
            <c:numRef>
              <c:f>Data_Modeling!$F$12:$F$14</c:f>
              <c:numCache>
                <c:formatCode>General</c:formatCode>
                <c:ptCount val="3"/>
                <c:pt idx="0">
                  <c:v>659890</c:v>
                </c:pt>
                <c:pt idx="1">
                  <c:v>860277</c:v>
                </c:pt>
                <c:pt idx="2">
                  <c:v>646372</c:v>
                </c:pt>
              </c:numCache>
            </c:numRef>
          </c:val>
          <c:extLst>
            <c:ext xmlns:c16="http://schemas.microsoft.com/office/drawing/2014/chart" uri="{C3380CC4-5D6E-409C-BE32-E72D297353CC}">
              <c16:uniqueId val="{00000006-8AC2-4E53-B70E-FEB10C984722}"/>
            </c:ext>
          </c:extLst>
        </c:ser>
        <c:dLbls>
          <c:showLegendKey val="0"/>
          <c:showVal val="1"/>
          <c:showCatName val="0"/>
          <c:showSerName val="0"/>
          <c:showPercent val="0"/>
          <c:showBubbleSize val="0"/>
          <c:showLeaderLines val="1"/>
        </c:dLbls>
        <c:firstSliceAng val="25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Dashboard.xlsx]Data_Modeling!PivotTable1</c:name>
    <c:fmtId val="12"/>
  </c:pivotSource>
  <c:chart>
    <c:title>
      <c:tx>
        <c:rich>
          <a:bodyPr rot="0" spcFirstLastPara="1" vertOverflow="ellipsis" vert="horz" wrap="square" anchor="ctr" anchorCtr="1"/>
          <a:lstStyle/>
          <a:p>
            <a:pPr>
              <a:defRPr sz="7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900" b="1" cap="none" spc="0">
                <a:ln w="0"/>
                <a:solidFill>
                  <a:schemeClr val="tx1"/>
                </a:solidFill>
                <a:effectLst>
                  <a:outerShdw blurRad="38100" dist="19050" dir="2700000" algn="tl" rotWithShape="0">
                    <a:schemeClr val="dk1">
                      <a:alpha val="40000"/>
                    </a:schemeClr>
                  </a:outerShdw>
                </a:effectLst>
              </a:rPr>
              <a:t>Revenue vs Expense</a:t>
            </a:r>
          </a:p>
        </c:rich>
      </c:tx>
      <c:overlay val="0"/>
      <c:spPr>
        <a:noFill/>
        <a:ln>
          <a:noFill/>
        </a:ln>
        <a:effectLst/>
      </c:spPr>
      <c:txPr>
        <a:bodyPr rot="0" spcFirstLastPara="1" vertOverflow="ellipsis" vert="horz" wrap="square" anchor="ctr" anchorCtr="1"/>
        <a:lstStyle/>
        <a:p>
          <a:pPr>
            <a:defRPr sz="7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Data_Modeling!$C$69</c:f>
              <c:strCache>
                <c:ptCount val="1"/>
                <c:pt idx="0">
                  <c:v>Revenue ($)</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Data_Modeling!$B$70:$B$74</c:f>
              <c:strCache>
                <c:ptCount val="5"/>
                <c:pt idx="0">
                  <c:v>Operations</c:v>
                </c:pt>
                <c:pt idx="1">
                  <c:v>Sales</c:v>
                </c:pt>
                <c:pt idx="2">
                  <c:v>HR</c:v>
                </c:pt>
                <c:pt idx="3">
                  <c:v>IT</c:v>
                </c:pt>
                <c:pt idx="4">
                  <c:v>Marketing</c:v>
                </c:pt>
              </c:strCache>
            </c:strRef>
          </c:cat>
          <c:val>
            <c:numRef>
              <c:f>Data_Modeling!$C$70:$C$74</c:f>
              <c:numCache>
                <c:formatCode>General</c:formatCode>
                <c:ptCount val="5"/>
                <c:pt idx="0">
                  <c:v>849878</c:v>
                </c:pt>
                <c:pt idx="1">
                  <c:v>976394</c:v>
                </c:pt>
                <c:pt idx="2">
                  <c:v>992768</c:v>
                </c:pt>
                <c:pt idx="3">
                  <c:v>1049400</c:v>
                </c:pt>
                <c:pt idx="4">
                  <c:v>1059877</c:v>
                </c:pt>
              </c:numCache>
            </c:numRef>
          </c:val>
          <c:extLst>
            <c:ext xmlns:c16="http://schemas.microsoft.com/office/drawing/2014/chart" uri="{C3380CC4-5D6E-409C-BE32-E72D297353CC}">
              <c16:uniqueId val="{0000000E-C745-4561-B8A6-C3CBD2F77DD2}"/>
            </c:ext>
          </c:extLst>
        </c:ser>
        <c:ser>
          <c:idx val="1"/>
          <c:order val="1"/>
          <c:tx>
            <c:strRef>
              <c:f>Data_Modeling!$D$69</c:f>
              <c:strCache>
                <c:ptCount val="1"/>
                <c:pt idx="0">
                  <c:v>Expense ($)</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Data_Modeling!$B$70:$B$74</c:f>
              <c:strCache>
                <c:ptCount val="5"/>
                <c:pt idx="0">
                  <c:v>Operations</c:v>
                </c:pt>
                <c:pt idx="1">
                  <c:v>Sales</c:v>
                </c:pt>
                <c:pt idx="2">
                  <c:v>HR</c:v>
                </c:pt>
                <c:pt idx="3">
                  <c:v>IT</c:v>
                </c:pt>
                <c:pt idx="4">
                  <c:v>Marketing</c:v>
                </c:pt>
              </c:strCache>
            </c:strRef>
          </c:cat>
          <c:val>
            <c:numRef>
              <c:f>Data_Modeling!$D$70:$D$74</c:f>
              <c:numCache>
                <c:formatCode>General</c:formatCode>
                <c:ptCount val="5"/>
                <c:pt idx="0">
                  <c:v>600636</c:v>
                </c:pt>
                <c:pt idx="1">
                  <c:v>646372</c:v>
                </c:pt>
                <c:pt idx="2">
                  <c:v>534470</c:v>
                </c:pt>
                <c:pt idx="3">
                  <c:v>659890</c:v>
                </c:pt>
                <c:pt idx="4">
                  <c:v>860277</c:v>
                </c:pt>
              </c:numCache>
            </c:numRef>
          </c:val>
          <c:extLst>
            <c:ext xmlns:c16="http://schemas.microsoft.com/office/drawing/2014/chart" uri="{C3380CC4-5D6E-409C-BE32-E72D297353CC}">
              <c16:uniqueId val="{0000000F-C745-4561-B8A6-C3CBD2F77DD2}"/>
            </c:ext>
          </c:extLst>
        </c:ser>
        <c:dLbls>
          <c:dLblPos val="outEnd"/>
          <c:showLegendKey val="0"/>
          <c:showVal val="1"/>
          <c:showCatName val="0"/>
          <c:showSerName val="0"/>
          <c:showPercent val="0"/>
          <c:showBubbleSize val="0"/>
        </c:dLbls>
        <c:gapWidth val="115"/>
        <c:overlap val="-20"/>
        <c:axId val="220871887"/>
        <c:axId val="220872847"/>
      </c:barChart>
      <c:catAx>
        <c:axId val="22087188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20872847"/>
        <c:crosses val="autoZero"/>
        <c:auto val="1"/>
        <c:lblAlgn val="ctr"/>
        <c:lblOffset val="100"/>
        <c:noMultiLvlLbl val="0"/>
      </c:catAx>
      <c:valAx>
        <c:axId val="220872847"/>
        <c:scaling>
          <c:orientation val="minMax"/>
          <c:max val="1200000"/>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20871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Dashboard.xlsx]Data_Modeling!PivotTable16</c:name>
    <c:fmtId val="2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Profit/Loss Overtime</a:t>
            </a:r>
          </a:p>
        </c:rich>
      </c:tx>
      <c:layout>
        <c:manualLayout>
          <c:xMode val="edge"/>
          <c:yMode val="edge"/>
          <c:x val="0.42121832307579399"/>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69203849518813"/>
          <c:y val="0.22839506172839502"/>
          <c:w val="0.81999077345691307"/>
          <c:h val="0.51561777000097209"/>
        </c:manualLayout>
      </c:layout>
      <c:areaChart>
        <c:grouping val="stacked"/>
        <c:varyColors val="0"/>
        <c:ser>
          <c:idx val="1"/>
          <c:order val="1"/>
          <c:tx>
            <c:strRef>
              <c:f>Data_Modeling!$D$37</c:f>
              <c:strCache>
                <c:ptCount val="1"/>
                <c:pt idx="0">
                  <c:v>Expense ($)</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cat>
            <c:strRef>
              <c:f>Data_Modeling!$B$38:$B$49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Data_Modeling!$D$38:$D$49</c:f>
              <c:numCache>
                <c:formatCode>General</c:formatCode>
                <c:ptCount val="12"/>
                <c:pt idx="0">
                  <c:v>274909</c:v>
                </c:pt>
                <c:pt idx="1">
                  <c:v>272067</c:v>
                </c:pt>
                <c:pt idx="2">
                  <c:v>284716</c:v>
                </c:pt>
                <c:pt idx="3">
                  <c:v>240775</c:v>
                </c:pt>
                <c:pt idx="4">
                  <c:v>285429</c:v>
                </c:pt>
                <c:pt idx="5">
                  <c:v>281962</c:v>
                </c:pt>
                <c:pt idx="6">
                  <c:v>350869</c:v>
                </c:pt>
                <c:pt idx="7">
                  <c:v>302627</c:v>
                </c:pt>
                <c:pt idx="8">
                  <c:v>255817</c:v>
                </c:pt>
                <c:pt idx="9">
                  <c:v>329257</c:v>
                </c:pt>
                <c:pt idx="10">
                  <c:v>234146</c:v>
                </c:pt>
                <c:pt idx="11">
                  <c:v>189071</c:v>
                </c:pt>
              </c:numCache>
            </c:numRef>
          </c:val>
          <c:extLst>
            <c:ext xmlns:c16="http://schemas.microsoft.com/office/drawing/2014/chart" uri="{C3380CC4-5D6E-409C-BE32-E72D297353CC}">
              <c16:uniqueId val="{00000000-B725-418B-A95C-F026D59C1A36}"/>
            </c:ext>
          </c:extLst>
        </c:ser>
        <c:dLbls>
          <c:showLegendKey val="0"/>
          <c:showVal val="0"/>
          <c:showCatName val="0"/>
          <c:showSerName val="0"/>
          <c:showPercent val="0"/>
          <c:showBubbleSize val="0"/>
        </c:dLbls>
        <c:axId val="447352319"/>
        <c:axId val="447349919"/>
      </c:areaChart>
      <c:barChart>
        <c:barDir val="col"/>
        <c:grouping val="clustered"/>
        <c:varyColors val="0"/>
        <c:ser>
          <c:idx val="0"/>
          <c:order val="0"/>
          <c:tx>
            <c:strRef>
              <c:f>Data_Modeling!$C$37</c:f>
              <c:strCache>
                <c:ptCount val="1"/>
                <c:pt idx="0">
                  <c:v>Revenue ($)</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Data_Modeling!$B$38:$B$49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Data_Modeling!$C$38:$C$49</c:f>
              <c:numCache>
                <c:formatCode>General</c:formatCode>
                <c:ptCount val="12"/>
                <c:pt idx="0">
                  <c:v>356970</c:v>
                </c:pt>
                <c:pt idx="1">
                  <c:v>404664</c:v>
                </c:pt>
                <c:pt idx="2">
                  <c:v>370689</c:v>
                </c:pt>
                <c:pt idx="3">
                  <c:v>403179</c:v>
                </c:pt>
                <c:pt idx="4">
                  <c:v>371423</c:v>
                </c:pt>
                <c:pt idx="5">
                  <c:v>384296</c:v>
                </c:pt>
                <c:pt idx="6">
                  <c:v>461661</c:v>
                </c:pt>
                <c:pt idx="7">
                  <c:v>451150</c:v>
                </c:pt>
                <c:pt idx="8">
                  <c:v>460859</c:v>
                </c:pt>
                <c:pt idx="9">
                  <c:v>407968</c:v>
                </c:pt>
                <c:pt idx="10">
                  <c:v>426597</c:v>
                </c:pt>
                <c:pt idx="11">
                  <c:v>428861</c:v>
                </c:pt>
              </c:numCache>
            </c:numRef>
          </c:val>
          <c:extLst>
            <c:ext xmlns:c16="http://schemas.microsoft.com/office/drawing/2014/chart" uri="{C3380CC4-5D6E-409C-BE32-E72D297353CC}">
              <c16:uniqueId val="{00000001-B725-418B-A95C-F026D59C1A36}"/>
            </c:ext>
          </c:extLst>
        </c:ser>
        <c:dLbls>
          <c:showLegendKey val="0"/>
          <c:showVal val="0"/>
          <c:showCatName val="0"/>
          <c:showSerName val="0"/>
          <c:showPercent val="0"/>
          <c:showBubbleSize val="0"/>
        </c:dLbls>
        <c:gapWidth val="219"/>
        <c:overlap val="-27"/>
        <c:axId val="447352319"/>
        <c:axId val="447349919"/>
      </c:barChart>
      <c:lineChart>
        <c:grouping val="stacked"/>
        <c:varyColors val="0"/>
        <c:ser>
          <c:idx val="2"/>
          <c:order val="2"/>
          <c:tx>
            <c:strRef>
              <c:f>Data_Modeling!$E$37</c:f>
              <c:strCache>
                <c:ptCount val="1"/>
                <c:pt idx="0">
                  <c:v>Total Profit</c:v>
                </c:pt>
              </c:strCache>
            </c:strRef>
          </c:tx>
          <c:spPr>
            <a:ln w="31750"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cat>
            <c:strRef>
              <c:f>Data_Modeling!$B$38:$B$49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Data_Modeling!$E$38:$E$49</c:f>
              <c:numCache>
                <c:formatCode>General</c:formatCode>
                <c:ptCount val="12"/>
                <c:pt idx="0">
                  <c:v>82061</c:v>
                </c:pt>
                <c:pt idx="1">
                  <c:v>132597</c:v>
                </c:pt>
                <c:pt idx="2">
                  <c:v>85973</c:v>
                </c:pt>
                <c:pt idx="3">
                  <c:v>162404</c:v>
                </c:pt>
                <c:pt idx="4">
                  <c:v>85994</c:v>
                </c:pt>
                <c:pt idx="5">
                  <c:v>102334</c:v>
                </c:pt>
                <c:pt idx="6">
                  <c:v>110792</c:v>
                </c:pt>
                <c:pt idx="7">
                  <c:v>148523</c:v>
                </c:pt>
                <c:pt idx="8">
                  <c:v>205042</c:v>
                </c:pt>
                <c:pt idx="9">
                  <c:v>78711</c:v>
                </c:pt>
                <c:pt idx="10">
                  <c:v>192451</c:v>
                </c:pt>
                <c:pt idx="11">
                  <c:v>239790</c:v>
                </c:pt>
              </c:numCache>
            </c:numRef>
          </c:val>
          <c:smooth val="0"/>
          <c:extLst>
            <c:ext xmlns:c16="http://schemas.microsoft.com/office/drawing/2014/chart" uri="{C3380CC4-5D6E-409C-BE32-E72D297353CC}">
              <c16:uniqueId val="{00000002-B725-418B-A95C-F026D59C1A36}"/>
            </c:ext>
          </c:extLst>
        </c:ser>
        <c:dLbls>
          <c:showLegendKey val="0"/>
          <c:showVal val="0"/>
          <c:showCatName val="0"/>
          <c:showSerName val="0"/>
          <c:showPercent val="0"/>
          <c:showBubbleSize val="0"/>
        </c:dLbls>
        <c:marker val="1"/>
        <c:smooth val="0"/>
        <c:axId val="447352319"/>
        <c:axId val="447349919"/>
      </c:lineChart>
      <c:catAx>
        <c:axId val="4473523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7349919"/>
        <c:crosses val="autoZero"/>
        <c:auto val="1"/>
        <c:lblAlgn val="ctr"/>
        <c:lblOffset val="100"/>
        <c:noMultiLvlLbl val="0"/>
      </c:catAx>
      <c:valAx>
        <c:axId val="44734991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735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Dashboard.xlsx]Data_Modeling!PivotTable2</c:name>
    <c:fmtId val="1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Data_Modeling!$C$79</c:f>
              <c:strCache>
                <c:ptCount val="1"/>
                <c:pt idx="0">
                  <c:v>Sum of Actual Revenue ($)</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Data_Modeling!$B$80:$B$91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Data_Modeling!$C$80:$C$91</c:f>
              <c:numCache>
                <c:formatCode>General</c:formatCode>
                <c:ptCount val="12"/>
                <c:pt idx="0">
                  <c:v>56655</c:v>
                </c:pt>
                <c:pt idx="1">
                  <c:v>113476</c:v>
                </c:pt>
                <c:pt idx="2">
                  <c:v>59419</c:v>
                </c:pt>
                <c:pt idx="3">
                  <c:v>100984</c:v>
                </c:pt>
                <c:pt idx="4">
                  <c:v>96490</c:v>
                </c:pt>
                <c:pt idx="5">
                  <c:v>61459</c:v>
                </c:pt>
                <c:pt idx="6">
                  <c:v>58074</c:v>
                </c:pt>
                <c:pt idx="7">
                  <c:v>73116</c:v>
                </c:pt>
                <c:pt idx="8">
                  <c:v>104490</c:v>
                </c:pt>
                <c:pt idx="9">
                  <c:v>119678</c:v>
                </c:pt>
                <c:pt idx="10">
                  <c:v>108665</c:v>
                </c:pt>
                <c:pt idx="11">
                  <c:v>107371</c:v>
                </c:pt>
              </c:numCache>
            </c:numRef>
          </c:val>
          <c:extLst>
            <c:ext xmlns:c16="http://schemas.microsoft.com/office/drawing/2014/chart" uri="{C3380CC4-5D6E-409C-BE32-E72D297353CC}">
              <c16:uniqueId val="{00000000-1CAD-4923-9241-5BF67EFC1165}"/>
            </c:ext>
          </c:extLst>
        </c:ser>
        <c:ser>
          <c:idx val="1"/>
          <c:order val="1"/>
          <c:tx>
            <c:strRef>
              <c:f>Data_Modeling!$D$79</c:f>
              <c:strCache>
                <c:ptCount val="1"/>
                <c:pt idx="0">
                  <c:v>Sum of Actual Expense ($)</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Data_Modeling!$B$80:$B$91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Data_Modeling!$D$80:$D$91</c:f>
              <c:numCache>
                <c:formatCode>General</c:formatCode>
                <c:ptCount val="12"/>
                <c:pt idx="0">
                  <c:v>73576</c:v>
                </c:pt>
                <c:pt idx="1">
                  <c:v>57089</c:v>
                </c:pt>
                <c:pt idx="2">
                  <c:v>75576</c:v>
                </c:pt>
                <c:pt idx="3">
                  <c:v>44682</c:v>
                </c:pt>
                <c:pt idx="4">
                  <c:v>79222</c:v>
                </c:pt>
                <c:pt idx="5">
                  <c:v>73137</c:v>
                </c:pt>
                <c:pt idx="6">
                  <c:v>94944</c:v>
                </c:pt>
                <c:pt idx="7">
                  <c:v>80581</c:v>
                </c:pt>
                <c:pt idx="8">
                  <c:v>71195</c:v>
                </c:pt>
                <c:pt idx="9">
                  <c:v>86382</c:v>
                </c:pt>
                <c:pt idx="10">
                  <c:v>74864</c:v>
                </c:pt>
                <c:pt idx="11">
                  <c:v>49029</c:v>
                </c:pt>
              </c:numCache>
            </c:numRef>
          </c:val>
          <c:extLst>
            <c:ext xmlns:c16="http://schemas.microsoft.com/office/drawing/2014/chart" uri="{C3380CC4-5D6E-409C-BE32-E72D297353CC}">
              <c16:uniqueId val="{00000001-1CAD-4923-9241-5BF67EFC1165}"/>
            </c:ext>
          </c:extLst>
        </c:ser>
        <c:dLbls>
          <c:showLegendKey val="0"/>
          <c:showVal val="0"/>
          <c:showCatName val="0"/>
          <c:showSerName val="0"/>
          <c:showPercent val="0"/>
          <c:showBubbleSize val="0"/>
        </c:dLbls>
        <c:gapWidth val="219"/>
        <c:overlap val="-27"/>
        <c:axId val="1367978031"/>
        <c:axId val="1367974671"/>
      </c:barChart>
      <c:lineChart>
        <c:grouping val="stacked"/>
        <c:varyColors val="0"/>
        <c:ser>
          <c:idx val="2"/>
          <c:order val="2"/>
          <c:tx>
            <c:strRef>
              <c:f>Data_Modeling!$E$79</c:f>
              <c:strCache>
                <c:ptCount val="1"/>
                <c:pt idx="0">
                  <c:v>Sum of Profit</c:v>
                </c:pt>
              </c:strCache>
            </c:strRef>
          </c:tx>
          <c:spPr>
            <a:ln w="31750"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cat>
            <c:strRef>
              <c:f>Data_Modeling!$B$80:$B$91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Data_Modeling!$E$80:$E$91</c:f>
              <c:numCache>
                <c:formatCode>General</c:formatCode>
                <c:ptCount val="12"/>
                <c:pt idx="0">
                  <c:v>-16921</c:v>
                </c:pt>
                <c:pt idx="1">
                  <c:v>56387</c:v>
                </c:pt>
                <c:pt idx="2">
                  <c:v>-16157</c:v>
                </c:pt>
                <c:pt idx="3">
                  <c:v>56302</c:v>
                </c:pt>
                <c:pt idx="4">
                  <c:v>17268</c:v>
                </c:pt>
                <c:pt idx="5">
                  <c:v>-11678</c:v>
                </c:pt>
                <c:pt idx="6">
                  <c:v>-36870</c:v>
                </c:pt>
                <c:pt idx="7">
                  <c:v>-7465</c:v>
                </c:pt>
                <c:pt idx="8">
                  <c:v>33295</c:v>
                </c:pt>
                <c:pt idx="9">
                  <c:v>33296</c:v>
                </c:pt>
                <c:pt idx="10">
                  <c:v>33801</c:v>
                </c:pt>
                <c:pt idx="11">
                  <c:v>58342</c:v>
                </c:pt>
              </c:numCache>
            </c:numRef>
          </c:val>
          <c:smooth val="0"/>
          <c:extLst>
            <c:ext xmlns:c16="http://schemas.microsoft.com/office/drawing/2014/chart" uri="{C3380CC4-5D6E-409C-BE32-E72D297353CC}">
              <c16:uniqueId val="{00000002-1CAD-4923-9241-5BF67EFC1165}"/>
            </c:ext>
          </c:extLst>
        </c:ser>
        <c:dLbls>
          <c:showLegendKey val="0"/>
          <c:showVal val="0"/>
          <c:showCatName val="0"/>
          <c:showSerName val="0"/>
          <c:showPercent val="0"/>
          <c:showBubbleSize val="0"/>
        </c:dLbls>
        <c:marker val="1"/>
        <c:smooth val="0"/>
        <c:axId val="1367978031"/>
        <c:axId val="1367974671"/>
      </c:lineChart>
      <c:catAx>
        <c:axId val="13679780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67974671"/>
        <c:crosses val="autoZero"/>
        <c:auto val="1"/>
        <c:lblAlgn val="ctr"/>
        <c:lblOffset val="100"/>
        <c:noMultiLvlLbl val="0"/>
      </c:catAx>
      <c:valAx>
        <c:axId val="136797467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67978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Dashboard.xlsx]Data_Modeling!PivotTable19</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Data_Modeling!$C$95</c:f>
              <c:strCache>
                <c:ptCount val="1"/>
                <c:pt idx="0">
                  <c:v>Sum of Actual Revenue ($)</c:v>
                </c:pt>
              </c:strCache>
            </c:strRef>
          </c:tx>
          <c:spPr>
            <a:solidFill>
              <a:schemeClr val="accent1"/>
            </a:solidFill>
            <a:ln>
              <a:noFill/>
            </a:ln>
            <a:effectLst/>
          </c:spPr>
          <c:invertIfNegative val="0"/>
          <c:cat>
            <c:strRef>
              <c:f>Data_Modeling!$B$96:$B$107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Data_Modeling!$C$96:$C$107</c:f>
              <c:numCache>
                <c:formatCode>General</c:formatCode>
                <c:ptCount val="12"/>
                <c:pt idx="0">
                  <c:v>43202</c:v>
                </c:pt>
                <c:pt idx="1">
                  <c:v>54950</c:v>
                </c:pt>
                <c:pt idx="2">
                  <c:v>60478</c:v>
                </c:pt>
                <c:pt idx="3">
                  <c:v>58516</c:v>
                </c:pt>
                <c:pt idx="4">
                  <c:v>49745</c:v>
                </c:pt>
                <c:pt idx="5">
                  <c:v>59595</c:v>
                </c:pt>
                <c:pt idx="6">
                  <c:v>90025</c:v>
                </c:pt>
                <c:pt idx="7">
                  <c:v>85568</c:v>
                </c:pt>
                <c:pt idx="8">
                  <c:v>112621</c:v>
                </c:pt>
                <c:pt idx="9">
                  <c:v>104808</c:v>
                </c:pt>
                <c:pt idx="10">
                  <c:v>74523</c:v>
                </c:pt>
                <c:pt idx="11">
                  <c:v>55847</c:v>
                </c:pt>
              </c:numCache>
            </c:numRef>
          </c:val>
          <c:extLst>
            <c:ext xmlns:c16="http://schemas.microsoft.com/office/drawing/2014/chart" uri="{C3380CC4-5D6E-409C-BE32-E72D297353CC}">
              <c16:uniqueId val="{00000000-1994-4AEC-9C5E-2DCAA2D83639}"/>
            </c:ext>
          </c:extLst>
        </c:ser>
        <c:ser>
          <c:idx val="1"/>
          <c:order val="1"/>
          <c:tx>
            <c:strRef>
              <c:f>Data_Modeling!$D$95</c:f>
              <c:strCache>
                <c:ptCount val="1"/>
                <c:pt idx="0">
                  <c:v>Sum of Actual Expense ($)</c:v>
                </c:pt>
              </c:strCache>
            </c:strRef>
          </c:tx>
          <c:spPr>
            <a:solidFill>
              <a:schemeClr val="accent2"/>
            </a:solidFill>
            <a:ln>
              <a:noFill/>
            </a:ln>
            <a:effectLst/>
          </c:spPr>
          <c:invertIfNegative val="0"/>
          <c:cat>
            <c:strRef>
              <c:f>Data_Modeling!$B$96:$B$107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Data_Modeling!$D$96:$D$107</c:f>
              <c:numCache>
                <c:formatCode>General</c:formatCode>
                <c:ptCount val="12"/>
                <c:pt idx="0">
                  <c:v>32362</c:v>
                </c:pt>
                <c:pt idx="1">
                  <c:v>34728</c:v>
                </c:pt>
                <c:pt idx="2">
                  <c:v>44458</c:v>
                </c:pt>
                <c:pt idx="3">
                  <c:v>39255</c:v>
                </c:pt>
                <c:pt idx="4">
                  <c:v>80529</c:v>
                </c:pt>
                <c:pt idx="5">
                  <c:v>54384</c:v>
                </c:pt>
                <c:pt idx="6">
                  <c:v>43420</c:v>
                </c:pt>
                <c:pt idx="7">
                  <c:v>39643</c:v>
                </c:pt>
                <c:pt idx="8">
                  <c:v>75161</c:v>
                </c:pt>
                <c:pt idx="9">
                  <c:v>70484</c:v>
                </c:pt>
                <c:pt idx="10">
                  <c:v>54255</c:v>
                </c:pt>
                <c:pt idx="11">
                  <c:v>31957</c:v>
                </c:pt>
              </c:numCache>
            </c:numRef>
          </c:val>
          <c:extLst>
            <c:ext xmlns:c16="http://schemas.microsoft.com/office/drawing/2014/chart" uri="{C3380CC4-5D6E-409C-BE32-E72D297353CC}">
              <c16:uniqueId val="{00000001-1994-4AEC-9C5E-2DCAA2D83639}"/>
            </c:ext>
          </c:extLst>
        </c:ser>
        <c:dLbls>
          <c:showLegendKey val="0"/>
          <c:showVal val="0"/>
          <c:showCatName val="0"/>
          <c:showSerName val="0"/>
          <c:showPercent val="0"/>
          <c:showBubbleSize val="0"/>
        </c:dLbls>
        <c:gapWidth val="219"/>
        <c:overlap val="-27"/>
        <c:axId val="1293256367"/>
        <c:axId val="1293255407"/>
      </c:barChart>
      <c:lineChart>
        <c:grouping val="stacked"/>
        <c:varyColors val="0"/>
        <c:ser>
          <c:idx val="2"/>
          <c:order val="2"/>
          <c:tx>
            <c:strRef>
              <c:f>Data_Modeling!$E$95</c:f>
              <c:strCache>
                <c:ptCount val="1"/>
                <c:pt idx="0">
                  <c:v>Sum of Profit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Data_Modeling!$B$96:$B$107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Data_Modeling!$E$96:$E$107</c:f>
              <c:numCache>
                <c:formatCode>General</c:formatCode>
                <c:ptCount val="12"/>
                <c:pt idx="0">
                  <c:v>10840</c:v>
                </c:pt>
                <c:pt idx="1">
                  <c:v>20222</c:v>
                </c:pt>
                <c:pt idx="2">
                  <c:v>16020</c:v>
                </c:pt>
                <c:pt idx="3">
                  <c:v>19261</c:v>
                </c:pt>
                <c:pt idx="4">
                  <c:v>-30784</c:v>
                </c:pt>
                <c:pt idx="5">
                  <c:v>5211</c:v>
                </c:pt>
                <c:pt idx="6">
                  <c:v>46605</c:v>
                </c:pt>
                <c:pt idx="7">
                  <c:v>45925</c:v>
                </c:pt>
                <c:pt idx="8">
                  <c:v>37460</c:v>
                </c:pt>
                <c:pt idx="9">
                  <c:v>34324</c:v>
                </c:pt>
                <c:pt idx="10">
                  <c:v>20268</c:v>
                </c:pt>
                <c:pt idx="11">
                  <c:v>23890</c:v>
                </c:pt>
              </c:numCache>
            </c:numRef>
          </c:val>
          <c:smooth val="0"/>
          <c:extLst>
            <c:ext xmlns:c16="http://schemas.microsoft.com/office/drawing/2014/chart" uri="{C3380CC4-5D6E-409C-BE32-E72D297353CC}">
              <c16:uniqueId val="{00000002-1994-4AEC-9C5E-2DCAA2D83639}"/>
            </c:ext>
          </c:extLst>
        </c:ser>
        <c:dLbls>
          <c:showLegendKey val="0"/>
          <c:showVal val="0"/>
          <c:showCatName val="0"/>
          <c:showSerName val="0"/>
          <c:showPercent val="0"/>
          <c:showBubbleSize val="0"/>
        </c:dLbls>
        <c:marker val="1"/>
        <c:smooth val="0"/>
        <c:axId val="1293256367"/>
        <c:axId val="1293255407"/>
      </c:lineChart>
      <c:catAx>
        <c:axId val="129325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255407"/>
        <c:crosses val="autoZero"/>
        <c:auto val="1"/>
        <c:lblAlgn val="ctr"/>
        <c:lblOffset val="100"/>
        <c:noMultiLvlLbl val="0"/>
      </c:catAx>
      <c:valAx>
        <c:axId val="1293255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25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Dashboard.xlsx]Data_Modeling!PivotTable21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Data_Modeling!$C$116</c:f>
              <c:strCache>
                <c:ptCount val="1"/>
                <c:pt idx="0">
                  <c:v>Sum of Actual Revenue ($)</c:v>
                </c:pt>
              </c:strCache>
            </c:strRef>
          </c:tx>
          <c:spPr>
            <a:solidFill>
              <a:schemeClr val="accent1"/>
            </a:solidFill>
            <a:ln>
              <a:noFill/>
            </a:ln>
            <a:effectLst/>
          </c:spPr>
          <c:invertIfNegative val="0"/>
          <c:cat>
            <c:strRef>
              <c:f>Data_Modeling!$B$117:$B$128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Data_Modeling!$C$117:$C$128</c:f>
              <c:numCache>
                <c:formatCode>General</c:formatCode>
                <c:ptCount val="12"/>
                <c:pt idx="0">
                  <c:v>101151</c:v>
                </c:pt>
                <c:pt idx="1">
                  <c:v>84600</c:v>
                </c:pt>
                <c:pt idx="2">
                  <c:v>94017</c:v>
                </c:pt>
                <c:pt idx="3">
                  <c:v>109994</c:v>
                </c:pt>
                <c:pt idx="4">
                  <c:v>44595</c:v>
                </c:pt>
                <c:pt idx="5">
                  <c:v>87059</c:v>
                </c:pt>
                <c:pt idx="6">
                  <c:v>109189</c:v>
                </c:pt>
                <c:pt idx="7">
                  <c:v>98869</c:v>
                </c:pt>
                <c:pt idx="8">
                  <c:v>67489</c:v>
                </c:pt>
                <c:pt idx="9">
                  <c:v>65300</c:v>
                </c:pt>
                <c:pt idx="10">
                  <c:v>57077</c:v>
                </c:pt>
                <c:pt idx="11">
                  <c:v>57054</c:v>
                </c:pt>
              </c:numCache>
            </c:numRef>
          </c:val>
          <c:extLst>
            <c:ext xmlns:c16="http://schemas.microsoft.com/office/drawing/2014/chart" uri="{C3380CC4-5D6E-409C-BE32-E72D297353CC}">
              <c16:uniqueId val="{00000000-3306-4FC1-A23D-AA0A40987898}"/>
            </c:ext>
          </c:extLst>
        </c:ser>
        <c:ser>
          <c:idx val="1"/>
          <c:order val="1"/>
          <c:tx>
            <c:strRef>
              <c:f>Data_Modeling!$D$116</c:f>
              <c:strCache>
                <c:ptCount val="1"/>
                <c:pt idx="0">
                  <c:v>Sum of Actual Expense ($)</c:v>
                </c:pt>
              </c:strCache>
            </c:strRef>
          </c:tx>
          <c:spPr>
            <a:solidFill>
              <a:schemeClr val="accent2"/>
            </a:solidFill>
            <a:ln>
              <a:noFill/>
            </a:ln>
            <a:effectLst/>
          </c:spPr>
          <c:invertIfNegative val="0"/>
          <c:cat>
            <c:strRef>
              <c:f>Data_Modeling!$B$117:$B$128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Data_Modeling!$D$117:$D$128</c:f>
              <c:numCache>
                <c:formatCode>General</c:formatCode>
                <c:ptCount val="12"/>
                <c:pt idx="0">
                  <c:v>52376</c:v>
                </c:pt>
                <c:pt idx="1">
                  <c:v>81048</c:v>
                </c:pt>
                <c:pt idx="2">
                  <c:v>48509</c:v>
                </c:pt>
                <c:pt idx="3">
                  <c:v>49552</c:v>
                </c:pt>
                <c:pt idx="4">
                  <c:v>34382</c:v>
                </c:pt>
                <c:pt idx="5">
                  <c:v>45035</c:v>
                </c:pt>
                <c:pt idx="6">
                  <c:v>87315</c:v>
                </c:pt>
                <c:pt idx="7">
                  <c:v>68713</c:v>
                </c:pt>
                <c:pt idx="8">
                  <c:v>55733</c:v>
                </c:pt>
                <c:pt idx="9">
                  <c:v>53271</c:v>
                </c:pt>
                <c:pt idx="10">
                  <c:v>32331</c:v>
                </c:pt>
                <c:pt idx="11">
                  <c:v>38107</c:v>
                </c:pt>
              </c:numCache>
            </c:numRef>
          </c:val>
          <c:extLst>
            <c:ext xmlns:c16="http://schemas.microsoft.com/office/drawing/2014/chart" uri="{C3380CC4-5D6E-409C-BE32-E72D297353CC}">
              <c16:uniqueId val="{00000001-3306-4FC1-A23D-AA0A40987898}"/>
            </c:ext>
          </c:extLst>
        </c:ser>
        <c:dLbls>
          <c:showLegendKey val="0"/>
          <c:showVal val="0"/>
          <c:showCatName val="0"/>
          <c:showSerName val="0"/>
          <c:showPercent val="0"/>
          <c:showBubbleSize val="0"/>
        </c:dLbls>
        <c:gapWidth val="219"/>
        <c:overlap val="-27"/>
        <c:axId val="1293251087"/>
        <c:axId val="1293251567"/>
      </c:barChart>
      <c:lineChart>
        <c:grouping val="stacked"/>
        <c:varyColors val="0"/>
        <c:ser>
          <c:idx val="2"/>
          <c:order val="2"/>
          <c:tx>
            <c:strRef>
              <c:f>Data_Modeling!$E$116</c:f>
              <c:strCache>
                <c:ptCount val="1"/>
                <c:pt idx="0">
                  <c:v>Sum of Profit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Data_Modeling!$B$117:$B$128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Data_Modeling!$E$117:$E$128</c:f>
              <c:numCache>
                <c:formatCode>General</c:formatCode>
                <c:ptCount val="12"/>
                <c:pt idx="0">
                  <c:v>48775</c:v>
                </c:pt>
                <c:pt idx="1">
                  <c:v>3552</c:v>
                </c:pt>
                <c:pt idx="2">
                  <c:v>45508</c:v>
                </c:pt>
                <c:pt idx="3">
                  <c:v>60442</c:v>
                </c:pt>
                <c:pt idx="4">
                  <c:v>10213</c:v>
                </c:pt>
                <c:pt idx="5">
                  <c:v>42024</c:v>
                </c:pt>
                <c:pt idx="6">
                  <c:v>21874</c:v>
                </c:pt>
                <c:pt idx="7">
                  <c:v>30156</c:v>
                </c:pt>
                <c:pt idx="8">
                  <c:v>11756</c:v>
                </c:pt>
                <c:pt idx="9">
                  <c:v>12029</c:v>
                </c:pt>
                <c:pt idx="10">
                  <c:v>24746</c:v>
                </c:pt>
                <c:pt idx="11">
                  <c:v>18947</c:v>
                </c:pt>
              </c:numCache>
            </c:numRef>
          </c:val>
          <c:smooth val="0"/>
          <c:extLst>
            <c:ext xmlns:c16="http://schemas.microsoft.com/office/drawing/2014/chart" uri="{C3380CC4-5D6E-409C-BE32-E72D297353CC}">
              <c16:uniqueId val="{00000002-3306-4FC1-A23D-AA0A40987898}"/>
            </c:ext>
          </c:extLst>
        </c:ser>
        <c:dLbls>
          <c:showLegendKey val="0"/>
          <c:showVal val="0"/>
          <c:showCatName val="0"/>
          <c:showSerName val="0"/>
          <c:showPercent val="0"/>
          <c:showBubbleSize val="0"/>
        </c:dLbls>
        <c:marker val="1"/>
        <c:smooth val="0"/>
        <c:axId val="1293251087"/>
        <c:axId val="1293251567"/>
      </c:lineChart>
      <c:catAx>
        <c:axId val="1293251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251567"/>
        <c:crosses val="autoZero"/>
        <c:auto val="1"/>
        <c:lblAlgn val="ctr"/>
        <c:lblOffset val="100"/>
        <c:noMultiLvlLbl val="0"/>
      </c:catAx>
      <c:valAx>
        <c:axId val="1293251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251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Dashboard.xlsx]Data_Modeling!PivotTable24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Data_Modeling!$C$137</c:f>
              <c:strCache>
                <c:ptCount val="1"/>
                <c:pt idx="0">
                  <c:v>Sum of Actual Revenue ($)</c:v>
                </c:pt>
              </c:strCache>
            </c:strRef>
          </c:tx>
          <c:spPr>
            <a:solidFill>
              <a:schemeClr val="accent1"/>
            </a:solidFill>
            <a:ln>
              <a:noFill/>
            </a:ln>
            <a:effectLst/>
          </c:spPr>
          <c:invertIfNegative val="0"/>
          <c:cat>
            <c:strRef>
              <c:f>Data_Modeling!$B$138:$B$149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Data_Modeling!$C$138:$C$149</c:f>
              <c:numCache>
                <c:formatCode>General</c:formatCode>
                <c:ptCount val="12"/>
                <c:pt idx="0">
                  <c:v>64345</c:v>
                </c:pt>
                <c:pt idx="1">
                  <c:v>108702</c:v>
                </c:pt>
                <c:pt idx="2">
                  <c:v>77505</c:v>
                </c:pt>
                <c:pt idx="3">
                  <c:v>49545</c:v>
                </c:pt>
                <c:pt idx="4">
                  <c:v>87145</c:v>
                </c:pt>
                <c:pt idx="5">
                  <c:v>61883</c:v>
                </c:pt>
                <c:pt idx="6">
                  <c:v>97722</c:v>
                </c:pt>
                <c:pt idx="7">
                  <c:v>68277</c:v>
                </c:pt>
                <c:pt idx="8">
                  <c:v>118966</c:v>
                </c:pt>
                <c:pt idx="9">
                  <c:v>46709</c:v>
                </c:pt>
                <c:pt idx="10">
                  <c:v>86472</c:v>
                </c:pt>
                <c:pt idx="11">
                  <c:v>125497</c:v>
                </c:pt>
              </c:numCache>
            </c:numRef>
          </c:val>
          <c:extLst>
            <c:ext xmlns:c16="http://schemas.microsoft.com/office/drawing/2014/chart" uri="{C3380CC4-5D6E-409C-BE32-E72D297353CC}">
              <c16:uniqueId val="{00000000-F55D-474C-9E25-E46FB1DC2DD9}"/>
            </c:ext>
          </c:extLst>
        </c:ser>
        <c:ser>
          <c:idx val="1"/>
          <c:order val="1"/>
          <c:tx>
            <c:strRef>
              <c:f>Data_Modeling!$D$137</c:f>
              <c:strCache>
                <c:ptCount val="1"/>
                <c:pt idx="0">
                  <c:v>Sum of Actual Expense ($)</c:v>
                </c:pt>
              </c:strCache>
            </c:strRef>
          </c:tx>
          <c:spPr>
            <a:solidFill>
              <a:schemeClr val="accent2"/>
            </a:solidFill>
            <a:ln>
              <a:noFill/>
            </a:ln>
            <a:effectLst/>
          </c:spPr>
          <c:invertIfNegative val="0"/>
          <c:cat>
            <c:strRef>
              <c:f>Data_Modeling!$B$138:$B$149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Data_Modeling!$D$138:$D$149</c:f>
              <c:numCache>
                <c:formatCode>General</c:formatCode>
                <c:ptCount val="12"/>
                <c:pt idx="0">
                  <c:v>39353</c:v>
                </c:pt>
                <c:pt idx="1">
                  <c:v>55079</c:v>
                </c:pt>
                <c:pt idx="2">
                  <c:v>33498</c:v>
                </c:pt>
                <c:pt idx="3">
                  <c:v>48530</c:v>
                </c:pt>
                <c:pt idx="4">
                  <c:v>40558</c:v>
                </c:pt>
                <c:pt idx="5">
                  <c:v>53106</c:v>
                </c:pt>
                <c:pt idx="6">
                  <c:v>79030</c:v>
                </c:pt>
                <c:pt idx="7">
                  <c:v>43299</c:v>
                </c:pt>
                <c:pt idx="8">
                  <c:v>29067</c:v>
                </c:pt>
                <c:pt idx="9">
                  <c:v>35920</c:v>
                </c:pt>
                <c:pt idx="10">
                  <c:v>43374</c:v>
                </c:pt>
                <c:pt idx="11">
                  <c:v>33656</c:v>
                </c:pt>
              </c:numCache>
            </c:numRef>
          </c:val>
          <c:extLst>
            <c:ext xmlns:c16="http://schemas.microsoft.com/office/drawing/2014/chart" uri="{C3380CC4-5D6E-409C-BE32-E72D297353CC}">
              <c16:uniqueId val="{00000001-F55D-474C-9E25-E46FB1DC2DD9}"/>
            </c:ext>
          </c:extLst>
        </c:ser>
        <c:dLbls>
          <c:showLegendKey val="0"/>
          <c:showVal val="0"/>
          <c:showCatName val="0"/>
          <c:showSerName val="0"/>
          <c:showPercent val="0"/>
          <c:showBubbleSize val="0"/>
        </c:dLbls>
        <c:gapWidth val="219"/>
        <c:overlap val="-27"/>
        <c:axId val="1368007791"/>
        <c:axId val="1368003471"/>
      </c:barChart>
      <c:lineChart>
        <c:grouping val="stacked"/>
        <c:varyColors val="0"/>
        <c:ser>
          <c:idx val="2"/>
          <c:order val="2"/>
          <c:tx>
            <c:strRef>
              <c:f>Data_Modeling!$E$137</c:f>
              <c:strCache>
                <c:ptCount val="1"/>
                <c:pt idx="0">
                  <c:v>Sum of Profit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Data_Modeling!$B$138:$B$149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Data_Modeling!$E$138:$E$149</c:f>
              <c:numCache>
                <c:formatCode>General</c:formatCode>
                <c:ptCount val="12"/>
                <c:pt idx="0">
                  <c:v>24992</c:v>
                </c:pt>
                <c:pt idx="1">
                  <c:v>53623</c:v>
                </c:pt>
                <c:pt idx="2">
                  <c:v>44007</c:v>
                </c:pt>
                <c:pt idx="3">
                  <c:v>1015</c:v>
                </c:pt>
                <c:pt idx="4">
                  <c:v>46587</c:v>
                </c:pt>
                <c:pt idx="5">
                  <c:v>8777</c:v>
                </c:pt>
                <c:pt idx="6">
                  <c:v>18692</c:v>
                </c:pt>
                <c:pt idx="7">
                  <c:v>24978</c:v>
                </c:pt>
                <c:pt idx="8">
                  <c:v>89899</c:v>
                </c:pt>
                <c:pt idx="9">
                  <c:v>10789</c:v>
                </c:pt>
                <c:pt idx="10">
                  <c:v>43098</c:v>
                </c:pt>
                <c:pt idx="11">
                  <c:v>91841</c:v>
                </c:pt>
              </c:numCache>
            </c:numRef>
          </c:val>
          <c:smooth val="0"/>
          <c:extLst>
            <c:ext xmlns:c16="http://schemas.microsoft.com/office/drawing/2014/chart" uri="{C3380CC4-5D6E-409C-BE32-E72D297353CC}">
              <c16:uniqueId val="{00000002-F55D-474C-9E25-E46FB1DC2DD9}"/>
            </c:ext>
          </c:extLst>
        </c:ser>
        <c:dLbls>
          <c:showLegendKey val="0"/>
          <c:showVal val="0"/>
          <c:showCatName val="0"/>
          <c:showSerName val="0"/>
          <c:showPercent val="0"/>
          <c:showBubbleSize val="0"/>
        </c:dLbls>
        <c:marker val="1"/>
        <c:smooth val="0"/>
        <c:axId val="1368007791"/>
        <c:axId val="1368003471"/>
      </c:lineChart>
      <c:catAx>
        <c:axId val="136800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003471"/>
        <c:crosses val="autoZero"/>
        <c:auto val="1"/>
        <c:lblAlgn val="ctr"/>
        <c:lblOffset val="100"/>
        <c:noMultiLvlLbl val="0"/>
      </c:catAx>
      <c:valAx>
        <c:axId val="1368003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007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Dashboard.xlsx]Data_Modeling!PivotTable17</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Data_Modeling!$C$169</c:f>
              <c:strCache>
                <c:ptCount val="1"/>
                <c:pt idx="0">
                  <c:v>Sum of Actual Revenue ($)</c:v>
                </c:pt>
              </c:strCache>
            </c:strRef>
          </c:tx>
          <c:spPr>
            <a:solidFill>
              <a:schemeClr val="accent1"/>
            </a:solidFill>
            <a:ln>
              <a:noFill/>
            </a:ln>
            <a:effectLst/>
          </c:spPr>
          <c:invertIfNegative val="0"/>
          <c:cat>
            <c:strRef>
              <c:f>Data_Modeling!$B$170:$B$181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Data_Modeling!$C$170:$C$181</c:f>
              <c:numCache>
                <c:formatCode>General</c:formatCode>
                <c:ptCount val="12"/>
                <c:pt idx="0">
                  <c:v>91617</c:v>
                </c:pt>
                <c:pt idx="1">
                  <c:v>42936</c:v>
                </c:pt>
                <c:pt idx="2">
                  <c:v>79270</c:v>
                </c:pt>
                <c:pt idx="3">
                  <c:v>84140</c:v>
                </c:pt>
                <c:pt idx="4">
                  <c:v>93448</c:v>
                </c:pt>
                <c:pt idx="5">
                  <c:v>114300</c:v>
                </c:pt>
                <c:pt idx="6">
                  <c:v>106651</c:v>
                </c:pt>
                <c:pt idx="7">
                  <c:v>125320</c:v>
                </c:pt>
                <c:pt idx="8">
                  <c:v>57293</c:v>
                </c:pt>
                <c:pt idx="9">
                  <c:v>71473</c:v>
                </c:pt>
                <c:pt idx="10">
                  <c:v>99860</c:v>
                </c:pt>
                <c:pt idx="11">
                  <c:v>83092</c:v>
                </c:pt>
              </c:numCache>
            </c:numRef>
          </c:val>
          <c:extLst>
            <c:ext xmlns:c16="http://schemas.microsoft.com/office/drawing/2014/chart" uri="{C3380CC4-5D6E-409C-BE32-E72D297353CC}">
              <c16:uniqueId val="{00000000-0446-4920-99DC-13C991F1F3DB}"/>
            </c:ext>
          </c:extLst>
        </c:ser>
        <c:ser>
          <c:idx val="1"/>
          <c:order val="1"/>
          <c:tx>
            <c:strRef>
              <c:f>Data_Modeling!$D$169</c:f>
              <c:strCache>
                <c:ptCount val="1"/>
                <c:pt idx="0">
                  <c:v>Sum of Actual Expense ($)</c:v>
                </c:pt>
              </c:strCache>
            </c:strRef>
          </c:tx>
          <c:spPr>
            <a:solidFill>
              <a:schemeClr val="accent2"/>
            </a:solidFill>
            <a:ln>
              <a:noFill/>
            </a:ln>
            <a:effectLst/>
          </c:spPr>
          <c:invertIfNegative val="0"/>
          <c:cat>
            <c:strRef>
              <c:f>Data_Modeling!$B$170:$B$181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Data_Modeling!$D$170:$D$181</c:f>
              <c:numCache>
                <c:formatCode>General</c:formatCode>
                <c:ptCount val="12"/>
                <c:pt idx="0">
                  <c:v>77242</c:v>
                </c:pt>
                <c:pt idx="1">
                  <c:v>44123</c:v>
                </c:pt>
                <c:pt idx="2">
                  <c:v>82675</c:v>
                </c:pt>
                <c:pt idx="3">
                  <c:v>58756</c:v>
                </c:pt>
                <c:pt idx="4">
                  <c:v>50738</c:v>
                </c:pt>
                <c:pt idx="5">
                  <c:v>56300</c:v>
                </c:pt>
                <c:pt idx="6">
                  <c:v>46160</c:v>
                </c:pt>
                <c:pt idx="7">
                  <c:v>70391</c:v>
                </c:pt>
                <c:pt idx="8">
                  <c:v>24661</c:v>
                </c:pt>
                <c:pt idx="9">
                  <c:v>83200</c:v>
                </c:pt>
                <c:pt idx="10">
                  <c:v>29322</c:v>
                </c:pt>
                <c:pt idx="11">
                  <c:v>36322</c:v>
                </c:pt>
              </c:numCache>
            </c:numRef>
          </c:val>
          <c:extLst>
            <c:ext xmlns:c16="http://schemas.microsoft.com/office/drawing/2014/chart" uri="{C3380CC4-5D6E-409C-BE32-E72D297353CC}">
              <c16:uniqueId val="{00000001-0446-4920-99DC-13C991F1F3DB}"/>
            </c:ext>
          </c:extLst>
        </c:ser>
        <c:dLbls>
          <c:showLegendKey val="0"/>
          <c:showVal val="0"/>
          <c:showCatName val="0"/>
          <c:showSerName val="0"/>
          <c:showPercent val="0"/>
          <c:showBubbleSize val="0"/>
        </c:dLbls>
        <c:gapWidth val="219"/>
        <c:overlap val="-27"/>
        <c:axId val="1396261183"/>
        <c:axId val="1396261663"/>
      </c:barChart>
      <c:lineChart>
        <c:grouping val="stacked"/>
        <c:varyColors val="0"/>
        <c:ser>
          <c:idx val="2"/>
          <c:order val="2"/>
          <c:tx>
            <c:strRef>
              <c:f>Data_Modeling!$E$169</c:f>
              <c:strCache>
                <c:ptCount val="1"/>
                <c:pt idx="0">
                  <c:v>Sum of Profit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Data_Modeling!$B$170:$B$181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Data_Modeling!$E$170:$E$181</c:f>
              <c:numCache>
                <c:formatCode>General</c:formatCode>
                <c:ptCount val="12"/>
                <c:pt idx="0">
                  <c:v>14375</c:v>
                </c:pt>
                <c:pt idx="1">
                  <c:v>-1187</c:v>
                </c:pt>
                <c:pt idx="2">
                  <c:v>-3405</c:v>
                </c:pt>
                <c:pt idx="3">
                  <c:v>25384</c:v>
                </c:pt>
                <c:pt idx="4">
                  <c:v>42710</c:v>
                </c:pt>
                <c:pt idx="5">
                  <c:v>58000</c:v>
                </c:pt>
                <c:pt idx="6">
                  <c:v>60491</c:v>
                </c:pt>
                <c:pt idx="7">
                  <c:v>54929</c:v>
                </c:pt>
                <c:pt idx="8">
                  <c:v>32632</c:v>
                </c:pt>
                <c:pt idx="9">
                  <c:v>-11727</c:v>
                </c:pt>
                <c:pt idx="10">
                  <c:v>70538</c:v>
                </c:pt>
                <c:pt idx="11">
                  <c:v>46770</c:v>
                </c:pt>
              </c:numCache>
            </c:numRef>
          </c:val>
          <c:smooth val="0"/>
          <c:extLst>
            <c:ext xmlns:c16="http://schemas.microsoft.com/office/drawing/2014/chart" uri="{C3380CC4-5D6E-409C-BE32-E72D297353CC}">
              <c16:uniqueId val="{00000002-0446-4920-99DC-13C991F1F3DB}"/>
            </c:ext>
          </c:extLst>
        </c:ser>
        <c:dLbls>
          <c:showLegendKey val="0"/>
          <c:showVal val="0"/>
          <c:showCatName val="0"/>
          <c:showSerName val="0"/>
          <c:showPercent val="0"/>
          <c:showBubbleSize val="0"/>
        </c:dLbls>
        <c:marker val="1"/>
        <c:smooth val="0"/>
        <c:axId val="1396261183"/>
        <c:axId val="1396261663"/>
      </c:lineChart>
      <c:catAx>
        <c:axId val="139626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261663"/>
        <c:crosses val="autoZero"/>
        <c:auto val="1"/>
        <c:lblAlgn val="ctr"/>
        <c:lblOffset val="100"/>
        <c:noMultiLvlLbl val="0"/>
      </c:catAx>
      <c:valAx>
        <c:axId val="1396261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261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6.png"/><Relationship Id="rId18" Type="http://schemas.openxmlformats.org/officeDocument/2006/relationships/chart" Target="../charts/chart2.xml"/><Relationship Id="rId3" Type="http://schemas.openxmlformats.org/officeDocument/2006/relationships/hyperlink" Target="#IT!A1"/><Relationship Id="rId21" Type="http://schemas.openxmlformats.org/officeDocument/2006/relationships/hyperlink" Target="#About!A1"/><Relationship Id="rId7" Type="http://schemas.openxmlformats.org/officeDocument/2006/relationships/hyperlink" Target="#Operations!A1"/><Relationship Id="rId12" Type="http://schemas.openxmlformats.org/officeDocument/2006/relationships/hyperlink" Target="#Dashboard!A1"/><Relationship Id="rId17" Type="http://schemas.openxmlformats.org/officeDocument/2006/relationships/chart" Target="../charts/chart1.xml"/><Relationship Id="rId2" Type="http://schemas.openxmlformats.org/officeDocument/2006/relationships/image" Target="../media/image1.png"/><Relationship Id="rId16" Type="http://schemas.openxmlformats.org/officeDocument/2006/relationships/image" Target="../media/image9.emf"/><Relationship Id="rId20" Type="http://schemas.openxmlformats.org/officeDocument/2006/relationships/chart" Target="../charts/chart4.xml"/><Relationship Id="rId1" Type="http://schemas.openxmlformats.org/officeDocument/2006/relationships/hyperlink" Target="#HR!A1"/><Relationship Id="rId6" Type="http://schemas.openxmlformats.org/officeDocument/2006/relationships/image" Target="../media/image3.png"/><Relationship Id="rId11" Type="http://schemas.openxmlformats.org/officeDocument/2006/relationships/image" Target="../media/image5.png"/><Relationship Id="rId5" Type="http://schemas.openxmlformats.org/officeDocument/2006/relationships/hyperlink" Target="#Sales!A1"/><Relationship Id="rId15" Type="http://schemas.openxmlformats.org/officeDocument/2006/relationships/image" Target="../media/image8.emf"/><Relationship Id="rId23" Type="http://schemas.openxmlformats.org/officeDocument/2006/relationships/image" Target="../media/image11.svg"/><Relationship Id="rId10" Type="http://schemas.openxmlformats.org/officeDocument/2006/relationships/hyperlink" Target="#Marketing!A1"/><Relationship Id="rId19" Type="http://schemas.openxmlformats.org/officeDocument/2006/relationships/chart" Target="../charts/chart3.xml"/><Relationship Id="rId4" Type="http://schemas.openxmlformats.org/officeDocument/2006/relationships/image" Target="../media/image2.png"/><Relationship Id="rId9" Type="http://schemas.microsoft.com/office/2007/relationships/hdphoto" Target="../media/hdphoto1.wdp"/><Relationship Id="rId14" Type="http://schemas.openxmlformats.org/officeDocument/2006/relationships/image" Target="../media/image7.png"/><Relationship Id="rId22" Type="http://schemas.openxmlformats.org/officeDocument/2006/relationships/image" Target="../media/image10.png"/></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png"/><Relationship Id="rId18" Type="http://schemas.openxmlformats.org/officeDocument/2006/relationships/hyperlink" Target="#About!A1"/><Relationship Id="rId3" Type="http://schemas.openxmlformats.org/officeDocument/2006/relationships/hyperlink" Target="#HR!A1"/><Relationship Id="rId7" Type="http://schemas.openxmlformats.org/officeDocument/2006/relationships/hyperlink" Target="#Sales!A1"/><Relationship Id="rId12" Type="http://schemas.openxmlformats.org/officeDocument/2006/relationships/hyperlink" Target="#Marketing!A1"/><Relationship Id="rId17" Type="http://schemas.openxmlformats.org/officeDocument/2006/relationships/chart" Target="../charts/chart5.xml"/><Relationship Id="rId2" Type="http://schemas.openxmlformats.org/officeDocument/2006/relationships/image" Target="../media/image15.emf"/><Relationship Id="rId16" Type="http://schemas.openxmlformats.org/officeDocument/2006/relationships/image" Target="../media/image7.png"/><Relationship Id="rId20" Type="http://schemas.openxmlformats.org/officeDocument/2006/relationships/image" Target="../media/image11.svg"/><Relationship Id="rId1" Type="http://schemas.openxmlformats.org/officeDocument/2006/relationships/image" Target="../media/image14.emf"/><Relationship Id="rId6" Type="http://schemas.openxmlformats.org/officeDocument/2006/relationships/image" Target="../media/image2.png"/><Relationship Id="rId11" Type="http://schemas.microsoft.com/office/2007/relationships/hdphoto" Target="../media/hdphoto1.wdp"/><Relationship Id="rId5" Type="http://schemas.openxmlformats.org/officeDocument/2006/relationships/hyperlink" Target="#IT!A1"/><Relationship Id="rId15" Type="http://schemas.openxmlformats.org/officeDocument/2006/relationships/image" Target="../media/image6.png"/><Relationship Id="rId10" Type="http://schemas.openxmlformats.org/officeDocument/2006/relationships/image" Target="../media/image4.png"/><Relationship Id="rId19" Type="http://schemas.openxmlformats.org/officeDocument/2006/relationships/image" Target="../media/image10.png"/><Relationship Id="rId4" Type="http://schemas.openxmlformats.org/officeDocument/2006/relationships/image" Target="../media/image1.png"/><Relationship Id="rId9" Type="http://schemas.openxmlformats.org/officeDocument/2006/relationships/hyperlink" Target="#Operations!A1"/><Relationship Id="rId14" Type="http://schemas.openxmlformats.org/officeDocument/2006/relationships/hyperlink" Target="#Dashboard!A1"/></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png"/><Relationship Id="rId18" Type="http://schemas.openxmlformats.org/officeDocument/2006/relationships/hyperlink" Target="#About!A1"/><Relationship Id="rId3" Type="http://schemas.openxmlformats.org/officeDocument/2006/relationships/hyperlink" Target="#HR!A1"/><Relationship Id="rId7" Type="http://schemas.openxmlformats.org/officeDocument/2006/relationships/hyperlink" Target="#Sales!A1"/><Relationship Id="rId12" Type="http://schemas.openxmlformats.org/officeDocument/2006/relationships/hyperlink" Target="#Marketing!A1"/><Relationship Id="rId17" Type="http://schemas.openxmlformats.org/officeDocument/2006/relationships/chart" Target="../charts/chart6.xml"/><Relationship Id="rId2" Type="http://schemas.openxmlformats.org/officeDocument/2006/relationships/image" Target="../media/image19.emf"/><Relationship Id="rId16" Type="http://schemas.openxmlformats.org/officeDocument/2006/relationships/image" Target="../media/image7.png"/><Relationship Id="rId20" Type="http://schemas.openxmlformats.org/officeDocument/2006/relationships/image" Target="../media/image11.svg"/><Relationship Id="rId1" Type="http://schemas.openxmlformats.org/officeDocument/2006/relationships/image" Target="../media/image18.emf"/><Relationship Id="rId6" Type="http://schemas.openxmlformats.org/officeDocument/2006/relationships/image" Target="../media/image2.png"/><Relationship Id="rId11" Type="http://schemas.microsoft.com/office/2007/relationships/hdphoto" Target="../media/hdphoto1.wdp"/><Relationship Id="rId5" Type="http://schemas.openxmlformats.org/officeDocument/2006/relationships/hyperlink" Target="#IT!A1"/><Relationship Id="rId15" Type="http://schemas.openxmlformats.org/officeDocument/2006/relationships/image" Target="../media/image6.png"/><Relationship Id="rId10" Type="http://schemas.openxmlformats.org/officeDocument/2006/relationships/image" Target="../media/image4.png"/><Relationship Id="rId19" Type="http://schemas.openxmlformats.org/officeDocument/2006/relationships/image" Target="../media/image10.png"/><Relationship Id="rId4" Type="http://schemas.openxmlformats.org/officeDocument/2006/relationships/image" Target="../media/image1.png"/><Relationship Id="rId9" Type="http://schemas.openxmlformats.org/officeDocument/2006/relationships/hyperlink" Target="#Operations!A1"/><Relationship Id="rId14" Type="http://schemas.openxmlformats.org/officeDocument/2006/relationships/hyperlink" Target="#Dashboard!A1"/></Relationships>
</file>

<file path=xl/drawings/_rels/drawing4.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png"/><Relationship Id="rId18" Type="http://schemas.openxmlformats.org/officeDocument/2006/relationships/hyperlink" Target="#About!A1"/><Relationship Id="rId3" Type="http://schemas.openxmlformats.org/officeDocument/2006/relationships/hyperlink" Target="#HR!A1"/><Relationship Id="rId7" Type="http://schemas.openxmlformats.org/officeDocument/2006/relationships/hyperlink" Target="#Sales!A1"/><Relationship Id="rId12" Type="http://schemas.openxmlformats.org/officeDocument/2006/relationships/hyperlink" Target="#Marketing!A1"/><Relationship Id="rId17" Type="http://schemas.openxmlformats.org/officeDocument/2006/relationships/chart" Target="../charts/chart7.xml"/><Relationship Id="rId2" Type="http://schemas.openxmlformats.org/officeDocument/2006/relationships/image" Target="../media/image23.emf"/><Relationship Id="rId16" Type="http://schemas.openxmlformats.org/officeDocument/2006/relationships/image" Target="../media/image7.png"/><Relationship Id="rId20" Type="http://schemas.openxmlformats.org/officeDocument/2006/relationships/image" Target="../media/image11.svg"/><Relationship Id="rId1" Type="http://schemas.openxmlformats.org/officeDocument/2006/relationships/image" Target="../media/image22.emf"/><Relationship Id="rId6" Type="http://schemas.openxmlformats.org/officeDocument/2006/relationships/image" Target="../media/image2.png"/><Relationship Id="rId11" Type="http://schemas.microsoft.com/office/2007/relationships/hdphoto" Target="../media/hdphoto1.wdp"/><Relationship Id="rId5" Type="http://schemas.openxmlformats.org/officeDocument/2006/relationships/hyperlink" Target="#IT!A1"/><Relationship Id="rId15" Type="http://schemas.openxmlformats.org/officeDocument/2006/relationships/image" Target="../media/image6.png"/><Relationship Id="rId10" Type="http://schemas.openxmlformats.org/officeDocument/2006/relationships/image" Target="../media/image4.png"/><Relationship Id="rId19" Type="http://schemas.openxmlformats.org/officeDocument/2006/relationships/image" Target="../media/image10.png"/><Relationship Id="rId4" Type="http://schemas.openxmlformats.org/officeDocument/2006/relationships/image" Target="../media/image1.png"/><Relationship Id="rId9" Type="http://schemas.openxmlformats.org/officeDocument/2006/relationships/hyperlink" Target="#Operations!A1"/><Relationship Id="rId14" Type="http://schemas.openxmlformats.org/officeDocument/2006/relationships/hyperlink" Target="#Dashboard!A1"/></Relationships>
</file>

<file path=xl/drawings/_rels/drawing5.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png"/><Relationship Id="rId18" Type="http://schemas.openxmlformats.org/officeDocument/2006/relationships/hyperlink" Target="#About!A1"/><Relationship Id="rId3" Type="http://schemas.openxmlformats.org/officeDocument/2006/relationships/hyperlink" Target="#HR!A1"/><Relationship Id="rId7" Type="http://schemas.openxmlformats.org/officeDocument/2006/relationships/hyperlink" Target="#Sales!A1"/><Relationship Id="rId12" Type="http://schemas.openxmlformats.org/officeDocument/2006/relationships/hyperlink" Target="#Marketing!A1"/><Relationship Id="rId17" Type="http://schemas.openxmlformats.org/officeDocument/2006/relationships/chart" Target="../charts/chart8.xml"/><Relationship Id="rId2" Type="http://schemas.openxmlformats.org/officeDocument/2006/relationships/image" Target="../media/image27.emf"/><Relationship Id="rId16" Type="http://schemas.openxmlformats.org/officeDocument/2006/relationships/image" Target="../media/image7.png"/><Relationship Id="rId20" Type="http://schemas.openxmlformats.org/officeDocument/2006/relationships/image" Target="../media/image11.svg"/><Relationship Id="rId1" Type="http://schemas.openxmlformats.org/officeDocument/2006/relationships/image" Target="../media/image26.emf"/><Relationship Id="rId6" Type="http://schemas.openxmlformats.org/officeDocument/2006/relationships/image" Target="../media/image2.png"/><Relationship Id="rId11" Type="http://schemas.microsoft.com/office/2007/relationships/hdphoto" Target="../media/hdphoto1.wdp"/><Relationship Id="rId5" Type="http://schemas.openxmlformats.org/officeDocument/2006/relationships/hyperlink" Target="#IT!A1"/><Relationship Id="rId15" Type="http://schemas.openxmlformats.org/officeDocument/2006/relationships/image" Target="../media/image6.png"/><Relationship Id="rId10" Type="http://schemas.openxmlformats.org/officeDocument/2006/relationships/image" Target="../media/image4.png"/><Relationship Id="rId19" Type="http://schemas.openxmlformats.org/officeDocument/2006/relationships/image" Target="../media/image10.png"/><Relationship Id="rId4" Type="http://schemas.openxmlformats.org/officeDocument/2006/relationships/image" Target="../media/image1.png"/><Relationship Id="rId9" Type="http://schemas.openxmlformats.org/officeDocument/2006/relationships/hyperlink" Target="#Operations!A1"/><Relationship Id="rId14" Type="http://schemas.openxmlformats.org/officeDocument/2006/relationships/hyperlink" Target="#Dashboard!A1"/></Relationships>
</file>

<file path=xl/drawings/_rels/drawing6.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5.png"/><Relationship Id="rId18" Type="http://schemas.openxmlformats.org/officeDocument/2006/relationships/hyperlink" Target="#About!A1"/><Relationship Id="rId3" Type="http://schemas.openxmlformats.org/officeDocument/2006/relationships/hyperlink" Target="#HR!A1"/><Relationship Id="rId7" Type="http://schemas.openxmlformats.org/officeDocument/2006/relationships/hyperlink" Target="#Sales!A1"/><Relationship Id="rId12" Type="http://schemas.openxmlformats.org/officeDocument/2006/relationships/hyperlink" Target="#Marketing!A1"/><Relationship Id="rId17" Type="http://schemas.openxmlformats.org/officeDocument/2006/relationships/chart" Target="../charts/chart9.xml"/><Relationship Id="rId2" Type="http://schemas.openxmlformats.org/officeDocument/2006/relationships/image" Target="../media/image31.emf"/><Relationship Id="rId16" Type="http://schemas.openxmlformats.org/officeDocument/2006/relationships/image" Target="../media/image7.png"/><Relationship Id="rId20" Type="http://schemas.openxmlformats.org/officeDocument/2006/relationships/image" Target="../media/image11.svg"/><Relationship Id="rId1" Type="http://schemas.openxmlformats.org/officeDocument/2006/relationships/image" Target="../media/image30.emf"/><Relationship Id="rId6" Type="http://schemas.openxmlformats.org/officeDocument/2006/relationships/image" Target="../media/image2.png"/><Relationship Id="rId11" Type="http://schemas.microsoft.com/office/2007/relationships/hdphoto" Target="../media/hdphoto1.wdp"/><Relationship Id="rId5" Type="http://schemas.openxmlformats.org/officeDocument/2006/relationships/hyperlink" Target="#IT!A1"/><Relationship Id="rId15" Type="http://schemas.openxmlformats.org/officeDocument/2006/relationships/image" Target="../media/image6.png"/><Relationship Id="rId10" Type="http://schemas.openxmlformats.org/officeDocument/2006/relationships/image" Target="../media/image4.png"/><Relationship Id="rId19" Type="http://schemas.openxmlformats.org/officeDocument/2006/relationships/image" Target="../media/image10.png"/><Relationship Id="rId4" Type="http://schemas.openxmlformats.org/officeDocument/2006/relationships/image" Target="../media/image1.png"/><Relationship Id="rId9" Type="http://schemas.openxmlformats.org/officeDocument/2006/relationships/hyperlink" Target="#Operations!A1"/><Relationship Id="rId14" Type="http://schemas.openxmlformats.org/officeDocument/2006/relationships/hyperlink" Target="#Dashboard!A1"/></Relationships>
</file>

<file path=xl/drawings/_rels/drawing7.xml.rels><?xml version="1.0" encoding="UTF-8" standalone="yes"?>
<Relationships xmlns="http://schemas.openxmlformats.org/package/2006/relationships"><Relationship Id="rId8" Type="http://schemas.openxmlformats.org/officeDocument/2006/relationships/hyperlink" Target="#About!A1"/><Relationship Id="rId13" Type="http://schemas.openxmlformats.org/officeDocument/2006/relationships/image" Target="../media/image3.png"/><Relationship Id="rId3" Type="http://schemas.openxmlformats.org/officeDocument/2006/relationships/hyperlink" Target="#Marketing!A1"/><Relationship Id="rId7" Type="http://schemas.openxmlformats.org/officeDocument/2006/relationships/hyperlink" Target="#IT!A1"/><Relationship Id="rId12" Type="http://schemas.openxmlformats.org/officeDocument/2006/relationships/image" Target="../media/image2.png"/><Relationship Id="rId17" Type="http://schemas.openxmlformats.org/officeDocument/2006/relationships/image" Target="../media/image6.png"/><Relationship Id="rId2" Type="http://schemas.openxmlformats.org/officeDocument/2006/relationships/hyperlink" Target="#Dashboard!A1"/><Relationship Id="rId16" Type="http://schemas.openxmlformats.org/officeDocument/2006/relationships/image" Target="../media/image5.png"/><Relationship Id="rId1" Type="http://schemas.openxmlformats.org/officeDocument/2006/relationships/image" Target="../media/image7.png"/><Relationship Id="rId6" Type="http://schemas.openxmlformats.org/officeDocument/2006/relationships/hyperlink" Target="#HR!A1"/><Relationship Id="rId11" Type="http://schemas.openxmlformats.org/officeDocument/2006/relationships/image" Target="../media/image1.png"/><Relationship Id="rId5" Type="http://schemas.openxmlformats.org/officeDocument/2006/relationships/hyperlink" Target="#Sales!A1"/><Relationship Id="rId15" Type="http://schemas.microsoft.com/office/2007/relationships/hdphoto" Target="../media/hdphoto1.wdp"/><Relationship Id="rId10" Type="http://schemas.openxmlformats.org/officeDocument/2006/relationships/image" Target="../media/image11.svg"/><Relationship Id="rId4" Type="http://schemas.openxmlformats.org/officeDocument/2006/relationships/hyperlink" Target="#Operations!A1"/><Relationship Id="rId9" Type="http://schemas.openxmlformats.org/officeDocument/2006/relationships/image" Target="../media/image10.png"/><Relationship Id="rId14" Type="http://schemas.openxmlformats.org/officeDocument/2006/relationships/image" Target="../media/image4.png"/></Relationships>
</file>

<file path=xl/drawings/_rels/drawing8.xml.rels><?xml version="1.0" encoding="UTF-8" standalone="yes"?>
<Relationships xmlns="http://schemas.openxmlformats.org/package/2006/relationships"><Relationship Id="rId2" Type="http://schemas.openxmlformats.org/officeDocument/2006/relationships/image" Target="../media/image9.emf"/><Relationship Id="rId1" Type="http://schemas.openxmlformats.org/officeDocument/2006/relationships/image" Target="../media/image8.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17.emf"/><Relationship Id="rId1" Type="http://schemas.openxmlformats.org/officeDocument/2006/relationships/image" Target="../media/image16.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21.emf"/><Relationship Id="rId1" Type="http://schemas.openxmlformats.org/officeDocument/2006/relationships/image" Target="../media/image20.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29.emf"/><Relationship Id="rId1" Type="http://schemas.openxmlformats.org/officeDocument/2006/relationships/image" Target="../media/image28.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33.emf"/><Relationship Id="rId1" Type="http://schemas.openxmlformats.org/officeDocument/2006/relationships/image" Target="../media/image32.emf"/></Relationships>
</file>

<file path=xl/drawings/_rels/vmlDrawing7.v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120650</xdr:rowOff>
    </xdr:from>
    <xdr:to>
      <xdr:col>19</xdr:col>
      <xdr:colOff>76200</xdr:colOff>
      <xdr:row>19</xdr:row>
      <xdr:rowOff>63500</xdr:rowOff>
    </xdr:to>
    <xdr:sp macro="" textlink="">
      <xdr:nvSpPr>
        <xdr:cNvPr id="2" name="Rectangle: Rounded Corners 1">
          <a:extLst>
            <a:ext uri="{FF2B5EF4-FFF2-40B4-BE49-F238E27FC236}">
              <a16:creationId xmlns:a16="http://schemas.microsoft.com/office/drawing/2014/main" id="{00B0C051-AF89-D5C4-DB03-1457ECC46BF6}"/>
            </a:ext>
          </a:extLst>
        </xdr:cNvPr>
        <xdr:cNvSpPr/>
      </xdr:nvSpPr>
      <xdr:spPr>
        <a:xfrm>
          <a:off x="0" y="120650"/>
          <a:ext cx="11658600" cy="3441700"/>
        </a:xfrm>
        <a:prstGeom prst="roundRect">
          <a:avLst>
            <a:gd name="adj" fmla="val 3804"/>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algn="l"/>
          <a:endParaRPr lang="en-US" sz="1000" b="1"/>
        </a:p>
      </xdr:txBody>
    </xdr:sp>
    <xdr:clientData/>
  </xdr:twoCellAnchor>
  <xdr:twoCellAnchor>
    <xdr:from>
      <xdr:col>0</xdr:col>
      <xdr:colOff>0</xdr:colOff>
      <xdr:row>0</xdr:row>
      <xdr:rowOff>0</xdr:rowOff>
    </xdr:from>
    <xdr:to>
      <xdr:col>2</xdr:col>
      <xdr:colOff>323850</xdr:colOff>
      <xdr:row>27</xdr:row>
      <xdr:rowOff>19050</xdr:rowOff>
    </xdr:to>
    <xdr:sp macro="" textlink="">
      <xdr:nvSpPr>
        <xdr:cNvPr id="3" name="Rectangle 2">
          <a:extLst>
            <a:ext uri="{FF2B5EF4-FFF2-40B4-BE49-F238E27FC236}">
              <a16:creationId xmlns:a16="http://schemas.microsoft.com/office/drawing/2014/main" id="{EC0CF0F2-6F77-B13F-8E89-041B4834C3B7}"/>
            </a:ext>
          </a:extLst>
        </xdr:cNvPr>
        <xdr:cNvSpPr/>
      </xdr:nvSpPr>
      <xdr:spPr>
        <a:xfrm>
          <a:off x="0" y="0"/>
          <a:ext cx="1543050" cy="4991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0</xdr:col>
      <xdr:colOff>171450</xdr:colOff>
      <xdr:row>3</xdr:row>
      <xdr:rowOff>139700</xdr:rowOff>
    </xdr:from>
    <xdr:to>
      <xdr:col>2</xdr:col>
      <xdr:colOff>254000</xdr:colOff>
      <xdr:row>6</xdr:row>
      <xdr:rowOff>0</xdr:rowOff>
    </xdr:to>
    <xdr:sp macro="" textlink="">
      <xdr:nvSpPr>
        <xdr:cNvPr id="38" name="Rectangle: Rounded Corners 37">
          <a:extLst>
            <a:ext uri="{FF2B5EF4-FFF2-40B4-BE49-F238E27FC236}">
              <a16:creationId xmlns:a16="http://schemas.microsoft.com/office/drawing/2014/main" id="{6A3374BD-1E64-CF33-43B8-3963F86F1CB5}"/>
            </a:ext>
          </a:extLst>
        </xdr:cNvPr>
        <xdr:cNvSpPr/>
      </xdr:nvSpPr>
      <xdr:spPr>
        <a:xfrm>
          <a:off x="171450" y="692150"/>
          <a:ext cx="1301750" cy="412750"/>
        </a:xfrm>
        <a:prstGeom prst="roundRect">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absolute">
    <xdr:from>
      <xdr:col>0</xdr:col>
      <xdr:colOff>255425</xdr:colOff>
      <xdr:row>12</xdr:row>
      <xdr:rowOff>152536</xdr:rowOff>
    </xdr:from>
    <xdr:to>
      <xdr:col>0</xdr:col>
      <xdr:colOff>507425</xdr:colOff>
      <xdr:row>14</xdr:row>
      <xdr:rowOff>36236</xdr:rowOff>
    </xdr:to>
    <xdr:pic>
      <xdr:nvPicPr>
        <xdr:cNvPr id="13" name="Picture 12">
          <a:hlinkClick xmlns:r="http://schemas.openxmlformats.org/officeDocument/2006/relationships" r:id="rId1"/>
          <a:extLst>
            <a:ext uri="{FF2B5EF4-FFF2-40B4-BE49-F238E27FC236}">
              <a16:creationId xmlns:a16="http://schemas.microsoft.com/office/drawing/2014/main" id="{1A42D79C-4461-4557-B0DF-97509187CAA1}"/>
            </a:ext>
          </a:extLst>
        </xdr:cNvPr>
        <xdr:cNvPicPr>
          <a:picLocks noChangeAspect="1"/>
        </xdr:cNvPicPr>
      </xdr:nvPicPr>
      <xdr:blipFill>
        <a:blip xmlns:r="http://schemas.openxmlformats.org/officeDocument/2006/relationships" r:embed="rId2"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55425" y="2362336"/>
          <a:ext cx="252000" cy="252000"/>
        </a:xfrm>
        <a:prstGeom prst="rect">
          <a:avLst/>
        </a:prstGeom>
        <a:noFill/>
        <a:ln>
          <a:noFill/>
        </a:ln>
      </xdr:spPr>
    </xdr:pic>
    <xdr:clientData/>
  </xdr:twoCellAnchor>
  <xdr:twoCellAnchor editAs="absolute">
    <xdr:from>
      <xdr:col>0</xdr:col>
      <xdr:colOff>269966</xdr:colOff>
      <xdr:row>15</xdr:row>
      <xdr:rowOff>0</xdr:rowOff>
    </xdr:from>
    <xdr:to>
      <xdr:col>0</xdr:col>
      <xdr:colOff>521966</xdr:colOff>
      <xdr:row>16</xdr:row>
      <xdr:rowOff>67850</xdr:rowOff>
    </xdr:to>
    <xdr:pic>
      <xdr:nvPicPr>
        <xdr:cNvPr id="14" name="Picture 13">
          <a:hlinkClick xmlns:r="http://schemas.openxmlformats.org/officeDocument/2006/relationships" r:id="rId3"/>
          <a:extLst>
            <a:ext uri="{FF2B5EF4-FFF2-40B4-BE49-F238E27FC236}">
              <a16:creationId xmlns:a16="http://schemas.microsoft.com/office/drawing/2014/main" id="{91979CA4-C122-4EC0-9EF6-3CF221BD297A}"/>
            </a:ext>
          </a:extLst>
        </xdr:cNvPr>
        <xdr:cNvPicPr>
          <a:picLocks noChangeAspect="1"/>
        </xdr:cNvPicPr>
      </xdr:nvPicPr>
      <xdr:blipFill>
        <a:blip xmlns:r="http://schemas.openxmlformats.org/officeDocument/2006/relationships" r:embed="rId4"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9966" y="2762250"/>
          <a:ext cx="252000" cy="252000"/>
        </a:xfrm>
        <a:prstGeom prst="rect">
          <a:avLst/>
        </a:prstGeom>
        <a:noFill/>
        <a:ln>
          <a:noFill/>
        </a:ln>
      </xdr:spPr>
    </xdr:pic>
    <xdr:clientData/>
  </xdr:twoCellAnchor>
  <xdr:twoCellAnchor editAs="absolute">
    <xdr:from>
      <xdr:col>0</xdr:col>
      <xdr:colOff>222754</xdr:colOff>
      <xdr:row>10</xdr:row>
      <xdr:rowOff>82823</xdr:rowOff>
    </xdr:from>
    <xdr:to>
      <xdr:col>0</xdr:col>
      <xdr:colOff>528754</xdr:colOff>
      <xdr:row>12</xdr:row>
      <xdr:rowOff>20523</xdr:rowOff>
    </xdr:to>
    <xdr:pic>
      <xdr:nvPicPr>
        <xdr:cNvPr id="15" name="Picture 14">
          <a:hlinkClick xmlns:r="http://schemas.openxmlformats.org/officeDocument/2006/relationships" r:id="rId5"/>
          <a:extLst>
            <a:ext uri="{FF2B5EF4-FFF2-40B4-BE49-F238E27FC236}">
              <a16:creationId xmlns:a16="http://schemas.microsoft.com/office/drawing/2014/main" id="{F455CF5A-A2B7-4F0F-B243-3F98530210E7}"/>
            </a:ext>
          </a:extLst>
        </xdr:cNvPr>
        <xdr:cNvPicPr>
          <a:picLocks noChangeAspect="1"/>
        </xdr:cNvPicPr>
      </xdr:nvPicPr>
      <xdr:blipFill>
        <a:blip xmlns:r="http://schemas.openxmlformats.org/officeDocument/2006/relationships" r:embed="rId6"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22754" y="1924323"/>
          <a:ext cx="306000" cy="306000"/>
        </a:xfrm>
        <a:prstGeom prst="rect">
          <a:avLst/>
        </a:prstGeom>
        <a:noFill/>
        <a:ln>
          <a:noFill/>
        </a:ln>
      </xdr:spPr>
    </xdr:pic>
    <xdr:clientData/>
  </xdr:twoCellAnchor>
  <xdr:twoCellAnchor editAs="absolute">
    <xdr:from>
      <xdr:col>0</xdr:col>
      <xdr:colOff>233612</xdr:colOff>
      <xdr:row>8</xdr:row>
      <xdr:rowOff>89310</xdr:rowOff>
    </xdr:from>
    <xdr:to>
      <xdr:col>0</xdr:col>
      <xdr:colOff>485612</xdr:colOff>
      <xdr:row>9</xdr:row>
      <xdr:rowOff>157160</xdr:rowOff>
    </xdr:to>
    <xdr:pic>
      <xdr:nvPicPr>
        <xdr:cNvPr id="16" name="Picture 15">
          <a:hlinkClick xmlns:r="http://schemas.openxmlformats.org/officeDocument/2006/relationships" r:id="rId7"/>
          <a:extLst>
            <a:ext uri="{FF2B5EF4-FFF2-40B4-BE49-F238E27FC236}">
              <a16:creationId xmlns:a16="http://schemas.microsoft.com/office/drawing/2014/main" id="{FD58071C-DC07-43F8-A816-E6ED0423B691}"/>
            </a:ext>
          </a:extLst>
        </xdr:cNvPr>
        <xdr:cNvPicPr>
          <a:picLocks noChangeAspect="1"/>
        </xdr:cNvPicPr>
      </xdr:nvPicPr>
      <xdr:blipFill>
        <a:blip xmlns:r="http://schemas.openxmlformats.org/officeDocument/2006/relationships" r:embed="rId8" cstate="print">
          <a:duotone>
            <a:schemeClr val="accent2">
              <a:shade val="45000"/>
              <a:satMod val="135000"/>
            </a:schemeClr>
            <a:prstClr val="white"/>
          </a:duotone>
          <a:extLst>
            <a:ext uri="{BEBA8EAE-BF5A-486C-A8C5-ECC9F3942E4B}">
              <a14:imgProps xmlns:a14="http://schemas.microsoft.com/office/drawing/2010/main">
                <a14:imgLayer r:embed="rId9">
                  <a14:imgEffect>
                    <a14:saturation sat="35000"/>
                  </a14:imgEffect>
                </a14:imgLayer>
              </a14:imgProps>
            </a:ext>
            <a:ext uri="{28A0092B-C50C-407E-A947-70E740481C1C}">
              <a14:useLocalDpi xmlns:a14="http://schemas.microsoft.com/office/drawing/2010/main" val="0"/>
            </a:ext>
          </a:extLst>
        </a:blip>
        <a:stretch>
          <a:fillRect/>
        </a:stretch>
      </xdr:blipFill>
      <xdr:spPr>
        <a:xfrm flipH="1">
          <a:off x="233612" y="1562510"/>
          <a:ext cx="252000" cy="252000"/>
        </a:xfrm>
        <a:prstGeom prst="rect">
          <a:avLst/>
        </a:prstGeom>
        <a:noFill/>
        <a:ln>
          <a:noFill/>
        </a:ln>
      </xdr:spPr>
    </xdr:pic>
    <xdr:clientData/>
  </xdr:twoCellAnchor>
  <xdr:twoCellAnchor editAs="absolute">
    <xdr:from>
      <xdr:col>0</xdr:col>
      <xdr:colOff>240883</xdr:colOff>
      <xdr:row>6</xdr:row>
      <xdr:rowOff>57697</xdr:rowOff>
    </xdr:from>
    <xdr:to>
      <xdr:col>0</xdr:col>
      <xdr:colOff>492883</xdr:colOff>
      <xdr:row>7</xdr:row>
      <xdr:rowOff>125547</xdr:rowOff>
    </xdr:to>
    <xdr:pic>
      <xdr:nvPicPr>
        <xdr:cNvPr id="17" name="Picture 16">
          <a:hlinkClick xmlns:r="http://schemas.openxmlformats.org/officeDocument/2006/relationships" r:id="rId10"/>
          <a:extLst>
            <a:ext uri="{FF2B5EF4-FFF2-40B4-BE49-F238E27FC236}">
              <a16:creationId xmlns:a16="http://schemas.microsoft.com/office/drawing/2014/main" id="{05024700-A1DA-4246-A749-09445B87641F}"/>
            </a:ext>
          </a:extLst>
        </xdr:cNvPr>
        <xdr:cNvPicPr>
          <a:picLocks noChangeAspect="1"/>
        </xdr:cNvPicPr>
      </xdr:nvPicPr>
      <xdr:blipFill>
        <a:blip xmlns:r="http://schemas.openxmlformats.org/officeDocument/2006/relationships" r:embed="rId11"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40883" y="1162597"/>
          <a:ext cx="252000" cy="252000"/>
        </a:xfrm>
        <a:prstGeom prst="rect">
          <a:avLst/>
        </a:prstGeom>
        <a:noFill/>
        <a:ln>
          <a:noFill/>
        </a:ln>
      </xdr:spPr>
    </xdr:pic>
    <xdr:clientData/>
  </xdr:twoCellAnchor>
  <xdr:twoCellAnchor editAs="absolute">
    <xdr:from>
      <xdr:col>0</xdr:col>
      <xdr:colOff>262696</xdr:colOff>
      <xdr:row>4</xdr:row>
      <xdr:rowOff>26084</xdr:rowOff>
    </xdr:from>
    <xdr:to>
      <xdr:col>0</xdr:col>
      <xdr:colOff>514696</xdr:colOff>
      <xdr:row>5</xdr:row>
      <xdr:rowOff>93934</xdr:rowOff>
    </xdr:to>
    <xdr:pic>
      <xdr:nvPicPr>
        <xdr:cNvPr id="18" name="Picture 17">
          <a:hlinkClick xmlns:r="http://schemas.openxmlformats.org/officeDocument/2006/relationships" r:id="rId12"/>
          <a:extLst>
            <a:ext uri="{FF2B5EF4-FFF2-40B4-BE49-F238E27FC236}">
              <a16:creationId xmlns:a16="http://schemas.microsoft.com/office/drawing/2014/main" id="{EE4D12DB-261C-476D-BE98-65F9263F205A}"/>
            </a:ext>
          </a:extLst>
        </xdr:cNvPr>
        <xdr:cNvPicPr>
          <a:picLocks noChangeAspect="1"/>
        </xdr:cNvPicPr>
      </xdr:nvPicPr>
      <xdr:blipFill>
        <a:blip xmlns:r="http://schemas.openxmlformats.org/officeDocument/2006/relationships" r:embed="rId13"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2696" y="762684"/>
          <a:ext cx="252000" cy="252000"/>
        </a:xfrm>
        <a:prstGeom prst="rect">
          <a:avLst/>
        </a:prstGeom>
        <a:noFill/>
        <a:ln>
          <a:noFill/>
        </a:ln>
        <a:scene3d>
          <a:camera prst="orthographicFront">
            <a:rot lat="0" lon="899992" rev="0"/>
          </a:camera>
          <a:lightRig rig="threePt" dir="t"/>
        </a:scene3d>
      </xdr:spPr>
    </xdr:pic>
    <xdr:clientData/>
  </xdr:twoCellAnchor>
  <xdr:twoCellAnchor editAs="oneCell">
    <xdr:from>
      <xdr:col>0</xdr:col>
      <xdr:colOff>211242</xdr:colOff>
      <xdr:row>0</xdr:row>
      <xdr:rowOff>107950</xdr:rowOff>
    </xdr:from>
    <xdr:to>
      <xdr:col>2</xdr:col>
      <xdr:colOff>211714</xdr:colOff>
      <xdr:row>3</xdr:row>
      <xdr:rowOff>158750</xdr:rowOff>
    </xdr:to>
    <xdr:pic>
      <xdr:nvPicPr>
        <xdr:cNvPr id="26" name="Picture 25">
          <a:extLst>
            <a:ext uri="{FF2B5EF4-FFF2-40B4-BE49-F238E27FC236}">
              <a16:creationId xmlns:a16="http://schemas.microsoft.com/office/drawing/2014/main" id="{9FAFE299-51CE-2E9F-5C08-96B973851BD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11242" y="107950"/>
          <a:ext cx="1219672" cy="603250"/>
        </a:xfrm>
        <a:prstGeom prst="rect">
          <a:avLst/>
        </a:prstGeom>
      </xdr:spPr>
    </xdr:pic>
    <xdr:clientData/>
  </xdr:twoCellAnchor>
  <xdr:twoCellAnchor>
    <xdr:from>
      <xdr:col>0</xdr:col>
      <xdr:colOff>514350</xdr:colOff>
      <xdr:row>4</xdr:row>
      <xdr:rowOff>31750</xdr:rowOff>
    </xdr:from>
    <xdr:to>
      <xdr:col>2</xdr:col>
      <xdr:colOff>323850</xdr:colOff>
      <xdr:row>5</xdr:row>
      <xdr:rowOff>139700</xdr:rowOff>
    </xdr:to>
    <xdr:sp macro="" textlink="">
      <xdr:nvSpPr>
        <xdr:cNvPr id="27" name="TextBox 26">
          <a:hlinkClick xmlns:r="http://schemas.openxmlformats.org/officeDocument/2006/relationships" r:id="rId12"/>
          <a:extLst>
            <a:ext uri="{FF2B5EF4-FFF2-40B4-BE49-F238E27FC236}">
              <a16:creationId xmlns:a16="http://schemas.microsoft.com/office/drawing/2014/main" id="{0F2E7C9B-751F-2900-BEB4-149DA1719A23}"/>
            </a:ext>
          </a:extLst>
        </xdr:cNvPr>
        <xdr:cNvSpPr txBox="1"/>
      </xdr:nvSpPr>
      <xdr:spPr>
        <a:xfrm>
          <a:off x="514350" y="7683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Welcome</a:t>
          </a:r>
        </a:p>
      </xdr:txBody>
    </xdr:sp>
    <xdr:clientData/>
  </xdr:twoCellAnchor>
  <xdr:twoCellAnchor>
    <xdr:from>
      <xdr:col>0</xdr:col>
      <xdr:colOff>514350</xdr:colOff>
      <xdr:row>6</xdr:row>
      <xdr:rowOff>57150</xdr:rowOff>
    </xdr:from>
    <xdr:to>
      <xdr:col>2</xdr:col>
      <xdr:colOff>323850</xdr:colOff>
      <xdr:row>7</xdr:row>
      <xdr:rowOff>165100</xdr:rowOff>
    </xdr:to>
    <xdr:sp macro="[0]!Macro5" textlink="">
      <xdr:nvSpPr>
        <xdr:cNvPr id="28" name="TextBox 27">
          <a:hlinkClick xmlns:r="http://schemas.openxmlformats.org/officeDocument/2006/relationships" r:id="rId10"/>
          <a:extLst>
            <a:ext uri="{FF2B5EF4-FFF2-40B4-BE49-F238E27FC236}">
              <a16:creationId xmlns:a16="http://schemas.microsoft.com/office/drawing/2014/main" id="{E29E84E1-F5F8-4145-9DFD-15066D6370AB}"/>
            </a:ext>
          </a:extLst>
        </xdr:cNvPr>
        <xdr:cNvSpPr txBox="1"/>
      </xdr:nvSpPr>
      <xdr:spPr>
        <a:xfrm>
          <a:off x="514350" y="11620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Marketing</a:t>
          </a:r>
        </a:p>
      </xdr:txBody>
    </xdr:sp>
    <xdr:clientData/>
  </xdr:twoCellAnchor>
  <xdr:twoCellAnchor>
    <xdr:from>
      <xdr:col>0</xdr:col>
      <xdr:colOff>514350</xdr:colOff>
      <xdr:row>8</xdr:row>
      <xdr:rowOff>82550</xdr:rowOff>
    </xdr:from>
    <xdr:to>
      <xdr:col>2</xdr:col>
      <xdr:colOff>323850</xdr:colOff>
      <xdr:row>10</xdr:row>
      <xdr:rowOff>6350</xdr:rowOff>
    </xdr:to>
    <xdr:sp macro="" textlink="">
      <xdr:nvSpPr>
        <xdr:cNvPr id="29" name="TextBox 28">
          <a:hlinkClick xmlns:r="http://schemas.openxmlformats.org/officeDocument/2006/relationships" r:id="rId7"/>
          <a:extLst>
            <a:ext uri="{FF2B5EF4-FFF2-40B4-BE49-F238E27FC236}">
              <a16:creationId xmlns:a16="http://schemas.microsoft.com/office/drawing/2014/main" id="{9776A24C-F1E1-4704-A85E-0108E4EEB2EA}"/>
            </a:ext>
          </a:extLst>
        </xdr:cNvPr>
        <xdr:cNvSpPr txBox="1"/>
      </xdr:nvSpPr>
      <xdr:spPr>
        <a:xfrm>
          <a:off x="514350" y="15557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Operations</a:t>
          </a:r>
        </a:p>
      </xdr:txBody>
    </xdr:sp>
    <xdr:clientData/>
  </xdr:twoCellAnchor>
  <xdr:twoCellAnchor>
    <xdr:from>
      <xdr:col>0</xdr:col>
      <xdr:colOff>514350</xdr:colOff>
      <xdr:row>10</xdr:row>
      <xdr:rowOff>107950</xdr:rowOff>
    </xdr:from>
    <xdr:to>
      <xdr:col>2</xdr:col>
      <xdr:colOff>323850</xdr:colOff>
      <xdr:row>12</xdr:row>
      <xdr:rowOff>31750</xdr:rowOff>
    </xdr:to>
    <xdr:sp macro="" textlink="">
      <xdr:nvSpPr>
        <xdr:cNvPr id="30" name="TextBox 29">
          <a:hlinkClick xmlns:r="http://schemas.openxmlformats.org/officeDocument/2006/relationships" r:id="rId5"/>
          <a:extLst>
            <a:ext uri="{FF2B5EF4-FFF2-40B4-BE49-F238E27FC236}">
              <a16:creationId xmlns:a16="http://schemas.microsoft.com/office/drawing/2014/main" id="{E85AAEAE-5789-445A-9B20-7D4787FBB404}"/>
            </a:ext>
          </a:extLst>
        </xdr:cNvPr>
        <xdr:cNvSpPr txBox="1"/>
      </xdr:nvSpPr>
      <xdr:spPr>
        <a:xfrm>
          <a:off x="514350" y="19494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p>
      </xdr:txBody>
    </xdr:sp>
    <xdr:clientData/>
  </xdr:twoCellAnchor>
  <xdr:twoCellAnchor>
    <xdr:from>
      <xdr:col>0</xdr:col>
      <xdr:colOff>514350</xdr:colOff>
      <xdr:row>12</xdr:row>
      <xdr:rowOff>133350</xdr:rowOff>
    </xdr:from>
    <xdr:to>
      <xdr:col>2</xdr:col>
      <xdr:colOff>323850</xdr:colOff>
      <xdr:row>14</xdr:row>
      <xdr:rowOff>57150</xdr:rowOff>
    </xdr:to>
    <xdr:sp macro="" textlink="">
      <xdr:nvSpPr>
        <xdr:cNvPr id="31" name="TextBox 30">
          <a:hlinkClick xmlns:r="http://schemas.openxmlformats.org/officeDocument/2006/relationships" r:id="rId1"/>
          <a:extLst>
            <a:ext uri="{FF2B5EF4-FFF2-40B4-BE49-F238E27FC236}">
              <a16:creationId xmlns:a16="http://schemas.microsoft.com/office/drawing/2014/main" id="{032DCD78-20DD-4358-B29C-95FB82CE3215}"/>
            </a:ext>
          </a:extLst>
        </xdr:cNvPr>
        <xdr:cNvSpPr txBox="1"/>
      </xdr:nvSpPr>
      <xdr:spPr>
        <a:xfrm>
          <a:off x="514350" y="23431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HR</a:t>
          </a:r>
        </a:p>
      </xdr:txBody>
    </xdr:sp>
    <xdr:clientData/>
  </xdr:twoCellAnchor>
  <xdr:twoCellAnchor>
    <xdr:from>
      <xdr:col>0</xdr:col>
      <xdr:colOff>514350</xdr:colOff>
      <xdr:row>14</xdr:row>
      <xdr:rowOff>158750</xdr:rowOff>
    </xdr:from>
    <xdr:to>
      <xdr:col>2</xdr:col>
      <xdr:colOff>323850</xdr:colOff>
      <xdr:row>16</xdr:row>
      <xdr:rowOff>82550</xdr:rowOff>
    </xdr:to>
    <xdr:sp macro="" textlink="">
      <xdr:nvSpPr>
        <xdr:cNvPr id="32" name="TextBox 31">
          <a:hlinkClick xmlns:r="http://schemas.openxmlformats.org/officeDocument/2006/relationships" r:id="rId3"/>
          <a:extLst>
            <a:ext uri="{FF2B5EF4-FFF2-40B4-BE49-F238E27FC236}">
              <a16:creationId xmlns:a16="http://schemas.microsoft.com/office/drawing/2014/main" id="{92B230EA-FC34-4787-A790-004A0201B353}"/>
            </a:ext>
          </a:extLst>
        </xdr:cNvPr>
        <xdr:cNvSpPr txBox="1"/>
      </xdr:nvSpPr>
      <xdr:spPr>
        <a:xfrm>
          <a:off x="514350" y="27368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IT</a:t>
          </a:r>
        </a:p>
      </xdr:txBody>
    </xdr:sp>
    <xdr:clientData/>
  </xdr:twoCellAnchor>
  <xdr:twoCellAnchor editAs="absolute">
    <xdr:from>
      <xdr:col>2</xdr:col>
      <xdr:colOff>514350</xdr:colOff>
      <xdr:row>2</xdr:row>
      <xdr:rowOff>44450</xdr:rowOff>
    </xdr:from>
    <xdr:to>
      <xdr:col>5</xdr:col>
      <xdr:colOff>31750</xdr:colOff>
      <xdr:row>5</xdr:row>
      <xdr:rowOff>158750</xdr:rowOff>
    </xdr:to>
    <xdr:sp macro="" textlink="">
      <xdr:nvSpPr>
        <xdr:cNvPr id="4" name="Rectangle: Rounded Corners 3">
          <a:extLst>
            <a:ext uri="{FF2B5EF4-FFF2-40B4-BE49-F238E27FC236}">
              <a16:creationId xmlns:a16="http://schemas.microsoft.com/office/drawing/2014/main" id="{7CDFE27F-C51B-C342-09D9-21FE266C4E35}"/>
            </a:ext>
          </a:extLst>
        </xdr:cNvPr>
        <xdr:cNvSpPr/>
      </xdr:nvSpPr>
      <xdr:spPr>
        <a:xfrm>
          <a:off x="1733550" y="4127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5</xdr:col>
      <xdr:colOff>173037</xdr:colOff>
      <xdr:row>2</xdr:row>
      <xdr:rowOff>34924</xdr:rowOff>
    </xdr:from>
    <xdr:to>
      <xdr:col>7</xdr:col>
      <xdr:colOff>300037</xdr:colOff>
      <xdr:row>5</xdr:row>
      <xdr:rowOff>149224</xdr:rowOff>
    </xdr:to>
    <xdr:sp macro="" textlink="">
      <xdr:nvSpPr>
        <xdr:cNvPr id="5" name="Rectangle: Rounded Corners 4">
          <a:extLst>
            <a:ext uri="{FF2B5EF4-FFF2-40B4-BE49-F238E27FC236}">
              <a16:creationId xmlns:a16="http://schemas.microsoft.com/office/drawing/2014/main" id="{0E183DCC-4094-46D0-B84A-AC1F0202A97B}"/>
            </a:ext>
          </a:extLst>
        </xdr:cNvPr>
        <xdr:cNvSpPr/>
      </xdr:nvSpPr>
      <xdr:spPr>
        <a:xfrm>
          <a:off x="3221037" y="403224"/>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479424</xdr:colOff>
      <xdr:row>2</xdr:row>
      <xdr:rowOff>31750</xdr:rowOff>
    </xdr:from>
    <xdr:to>
      <xdr:col>9</xdr:col>
      <xdr:colOff>606424</xdr:colOff>
      <xdr:row>5</xdr:row>
      <xdr:rowOff>146050</xdr:rowOff>
    </xdr:to>
    <xdr:sp macro="" textlink="">
      <xdr:nvSpPr>
        <xdr:cNvPr id="6" name="Rectangle: Rounded Corners 5">
          <a:extLst>
            <a:ext uri="{FF2B5EF4-FFF2-40B4-BE49-F238E27FC236}">
              <a16:creationId xmlns:a16="http://schemas.microsoft.com/office/drawing/2014/main" id="{E38052A8-2B27-4EFE-99BE-603AF4CA2B24}"/>
            </a:ext>
          </a:extLst>
        </xdr:cNvPr>
        <xdr:cNvSpPr/>
      </xdr:nvSpPr>
      <xdr:spPr>
        <a:xfrm rot="-60000">
          <a:off x="4746624" y="4000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476250</xdr:colOff>
      <xdr:row>2</xdr:row>
      <xdr:rowOff>39686</xdr:rowOff>
    </xdr:from>
    <xdr:to>
      <xdr:col>14</xdr:col>
      <xdr:colOff>603250</xdr:colOff>
      <xdr:row>5</xdr:row>
      <xdr:rowOff>153986</xdr:rowOff>
    </xdr:to>
    <xdr:sp macro="" textlink="">
      <xdr:nvSpPr>
        <xdr:cNvPr id="7" name="Rectangle: Rounded Corners 6">
          <a:extLst>
            <a:ext uri="{FF2B5EF4-FFF2-40B4-BE49-F238E27FC236}">
              <a16:creationId xmlns:a16="http://schemas.microsoft.com/office/drawing/2014/main" id="{42F6845B-85EB-483A-93A5-C708AD4974E1}"/>
            </a:ext>
          </a:extLst>
        </xdr:cNvPr>
        <xdr:cNvSpPr/>
      </xdr:nvSpPr>
      <xdr:spPr>
        <a:xfrm rot="-60000">
          <a:off x="7791450" y="407986"/>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188911</xdr:colOff>
      <xdr:row>2</xdr:row>
      <xdr:rowOff>30162</xdr:rowOff>
    </xdr:from>
    <xdr:to>
      <xdr:col>12</xdr:col>
      <xdr:colOff>315911</xdr:colOff>
      <xdr:row>5</xdr:row>
      <xdr:rowOff>144462</xdr:rowOff>
    </xdr:to>
    <xdr:sp macro="" textlink="">
      <xdr:nvSpPr>
        <xdr:cNvPr id="8" name="Rectangle: Rounded Corners 7">
          <a:extLst>
            <a:ext uri="{FF2B5EF4-FFF2-40B4-BE49-F238E27FC236}">
              <a16:creationId xmlns:a16="http://schemas.microsoft.com/office/drawing/2014/main" id="{9C2FAFBD-61DB-4A64-BA2D-B207381BB8A5}"/>
            </a:ext>
          </a:extLst>
        </xdr:cNvPr>
        <xdr:cNvSpPr/>
      </xdr:nvSpPr>
      <xdr:spPr>
        <a:xfrm>
          <a:off x="6284911" y="398462"/>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95250</xdr:colOff>
      <xdr:row>4</xdr:row>
      <xdr:rowOff>76200</xdr:rowOff>
    </xdr:from>
    <xdr:to>
      <xdr:col>4</xdr:col>
      <xdr:colOff>533400</xdr:colOff>
      <xdr:row>5</xdr:row>
      <xdr:rowOff>88900</xdr:rowOff>
    </xdr:to>
    <xdr:sp macro="" textlink="">
      <xdr:nvSpPr>
        <xdr:cNvPr id="9" name="TextBox 8">
          <a:extLst>
            <a:ext uri="{FF2B5EF4-FFF2-40B4-BE49-F238E27FC236}">
              <a16:creationId xmlns:a16="http://schemas.microsoft.com/office/drawing/2014/main" id="{67B20D70-388A-4597-2726-6361D02D3258}"/>
            </a:ext>
          </a:extLst>
        </xdr:cNvPr>
        <xdr:cNvSpPr txBox="1"/>
      </xdr:nvSpPr>
      <xdr:spPr>
        <a:xfrm>
          <a:off x="1924050"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Revenue</a:t>
          </a:r>
        </a:p>
      </xdr:txBody>
    </xdr:sp>
    <xdr:clientData/>
  </xdr:twoCellAnchor>
  <xdr:twoCellAnchor>
    <xdr:from>
      <xdr:col>13</xdr:col>
      <xdr:colOff>31750</xdr:colOff>
      <xdr:row>4</xdr:row>
      <xdr:rowOff>63500</xdr:rowOff>
    </xdr:from>
    <xdr:to>
      <xdr:col>15</xdr:col>
      <xdr:colOff>25400</xdr:colOff>
      <xdr:row>5</xdr:row>
      <xdr:rowOff>88900</xdr:rowOff>
    </xdr:to>
    <xdr:sp macro="" textlink="">
      <xdr:nvSpPr>
        <xdr:cNvPr id="10" name="TextBox 9">
          <a:extLst>
            <a:ext uri="{FF2B5EF4-FFF2-40B4-BE49-F238E27FC236}">
              <a16:creationId xmlns:a16="http://schemas.microsoft.com/office/drawing/2014/main" id="{5ABA707B-9A15-4157-9E59-A4E565006F55}"/>
            </a:ext>
          </a:extLst>
        </xdr:cNvPr>
        <xdr:cNvSpPr txBox="1"/>
      </xdr:nvSpPr>
      <xdr:spPr>
        <a:xfrm>
          <a:off x="7956550" y="800100"/>
          <a:ext cx="12128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Expense</a:t>
          </a:r>
          <a:r>
            <a:rPr lang="en-US" sz="1000" b="1" baseline="0"/>
            <a:t> Variance</a:t>
          </a:r>
          <a:endParaRPr lang="en-US" sz="1000" b="1"/>
        </a:p>
      </xdr:txBody>
    </xdr:sp>
    <xdr:clientData/>
  </xdr:twoCellAnchor>
  <xdr:twoCellAnchor>
    <xdr:from>
      <xdr:col>10</xdr:col>
      <xdr:colOff>293686</xdr:colOff>
      <xdr:row>4</xdr:row>
      <xdr:rowOff>69850</xdr:rowOff>
    </xdr:from>
    <xdr:to>
      <xdr:col>12</xdr:col>
      <xdr:colOff>325436</xdr:colOff>
      <xdr:row>5</xdr:row>
      <xdr:rowOff>107950</xdr:rowOff>
    </xdr:to>
    <xdr:sp macro="" textlink="">
      <xdr:nvSpPr>
        <xdr:cNvPr id="11" name="TextBox 10">
          <a:extLst>
            <a:ext uri="{FF2B5EF4-FFF2-40B4-BE49-F238E27FC236}">
              <a16:creationId xmlns:a16="http://schemas.microsoft.com/office/drawing/2014/main" id="{7B446A0B-BC13-4F20-8683-2676EE552CBE}"/>
            </a:ext>
          </a:extLst>
        </xdr:cNvPr>
        <xdr:cNvSpPr txBox="1"/>
      </xdr:nvSpPr>
      <xdr:spPr>
        <a:xfrm>
          <a:off x="6389686" y="806450"/>
          <a:ext cx="12509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Revenue Variance</a:t>
          </a:r>
        </a:p>
      </xdr:txBody>
    </xdr:sp>
    <xdr:clientData/>
  </xdr:twoCellAnchor>
  <xdr:twoCellAnchor>
    <xdr:from>
      <xdr:col>8</xdr:col>
      <xdr:colOff>149224</xdr:colOff>
      <xdr:row>4</xdr:row>
      <xdr:rowOff>76200</xdr:rowOff>
    </xdr:from>
    <xdr:to>
      <xdr:col>9</xdr:col>
      <xdr:colOff>587374</xdr:colOff>
      <xdr:row>5</xdr:row>
      <xdr:rowOff>88900</xdr:rowOff>
    </xdr:to>
    <xdr:sp macro="" textlink="">
      <xdr:nvSpPr>
        <xdr:cNvPr id="12" name="TextBox 11">
          <a:extLst>
            <a:ext uri="{FF2B5EF4-FFF2-40B4-BE49-F238E27FC236}">
              <a16:creationId xmlns:a16="http://schemas.microsoft.com/office/drawing/2014/main" id="{2D0CB7A5-6E27-4957-8657-29002062F8D2}"/>
            </a:ext>
          </a:extLst>
        </xdr:cNvPr>
        <xdr:cNvSpPr txBox="1"/>
      </xdr:nvSpPr>
      <xdr:spPr>
        <a:xfrm>
          <a:off x="5026024"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Profit/Loss</a:t>
          </a:r>
        </a:p>
      </xdr:txBody>
    </xdr:sp>
    <xdr:clientData/>
  </xdr:twoCellAnchor>
  <xdr:twoCellAnchor>
    <xdr:from>
      <xdr:col>5</xdr:col>
      <xdr:colOff>360362</xdr:colOff>
      <xdr:row>4</xdr:row>
      <xdr:rowOff>63500</xdr:rowOff>
    </xdr:from>
    <xdr:to>
      <xdr:col>7</xdr:col>
      <xdr:colOff>188912</xdr:colOff>
      <xdr:row>5</xdr:row>
      <xdr:rowOff>76200</xdr:rowOff>
    </xdr:to>
    <xdr:sp macro="" textlink="">
      <xdr:nvSpPr>
        <xdr:cNvPr id="19" name="TextBox 18">
          <a:extLst>
            <a:ext uri="{FF2B5EF4-FFF2-40B4-BE49-F238E27FC236}">
              <a16:creationId xmlns:a16="http://schemas.microsoft.com/office/drawing/2014/main" id="{2C7F525D-A332-4AEC-AB8F-29A78C5803DA}"/>
            </a:ext>
          </a:extLst>
        </xdr:cNvPr>
        <xdr:cNvSpPr txBox="1"/>
      </xdr:nvSpPr>
      <xdr:spPr>
        <a:xfrm>
          <a:off x="3408362" y="8001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Expenses</a:t>
          </a:r>
        </a:p>
      </xdr:txBody>
    </xdr:sp>
    <xdr:clientData/>
  </xdr:twoCellAnchor>
  <xdr:twoCellAnchor>
    <xdr:from>
      <xdr:col>3</xdr:col>
      <xdr:colOff>120650</xdr:colOff>
      <xdr:row>3</xdr:row>
      <xdr:rowOff>3174</xdr:rowOff>
    </xdr:from>
    <xdr:to>
      <xdr:col>4</xdr:col>
      <xdr:colOff>387350</xdr:colOff>
      <xdr:row>4</xdr:row>
      <xdr:rowOff>50800</xdr:rowOff>
    </xdr:to>
    <xdr:sp macro="" textlink="Data_Modeling!I5">
      <xdr:nvSpPr>
        <xdr:cNvPr id="20" name="TextBox 19">
          <a:extLst>
            <a:ext uri="{FF2B5EF4-FFF2-40B4-BE49-F238E27FC236}">
              <a16:creationId xmlns:a16="http://schemas.microsoft.com/office/drawing/2014/main" id="{02D1F1A6-7B4A-4FED-88B3-75E3DF40AA5D}"/>
            </a:ext>
          </a:extLst>
        </xdr:cNvPr>
        <xdr:cNvSpPr txBox="1"/>
      </xdr:nvSpPr>
      <xdr:spPr>
        <a:xfrm>
          <a:off x="1949450" y="555624"/>
          <a:ext cx="876300" cy="231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BC9FB89-8EA7-4CB6-B8B5-5E315F2D3A7C}" type="TxLink">
            <a:rPr lang="en-US" sz="1100" b="1" i="0" u="none" strike="noStrike">
              <a:solidFill>
                <a:srgbClr val="000000"/>
              </a:solidFill>
              <a:latin typeface="Calibri"/>
              <a:ea typeface="Calibri"/>
              <a:cs typeface="Calibri"/>
            </a:rPr>
            <a:pPr/>
            <a:t>$4,928,317</a:t>
          </a:fld>
          <a:endParaRPr lang="en-US" sz="1100" b="1"/>
        </a:p>
      </xdr:txBody>
    </xdr:sp>
    <xdr:clientData/>
  </xdr:twoCellAnchor>
  <xdr:twoCellAnchor>
    <xdr:from>
      <xdr:col>8</xdr:col>
      <xdr:colOff>208160</xdr:colOff>
      <xdr:row>3</xdr:row>
      <xdr:rowOff>17463</xdr:rowOff>
    </xdr:from>
    <xdr:to>
      <xdr:col>9</xdr:col>
      <xdr:colOff>254992</xdr:colOff>
      <xdr:row>4</xdr:row>
      <xdr:rowOff>55563</xdr:rowOff>
    </xdr:to>
    <xdr:sp macro="" textlink="Data_Modeling!I9">
      <xdr:nvSpPr>
        <xdr:cNvPr id="23" name="TextBox 22">
          <a:extLst>
            <a:ext uri="{FF2B5EF4-FFF2-40B4-BE49-F238E27FC236}">
              <a16:creationId xmlns:a16="http://schemas.microsoft.com/office/drawing/2014/main" id="{4FD90EC4-08E6-4CF4-87FE-E62731C8804F}"/>
            </a:ext>
          </a:extLst>
        </xdr:cNvPr>
        <xdr:cNvSpPr txBox="1"/>
      </xdr:nvSpPr>
      <xdr:spPr>
        <a:xfrm>
          <a:off x="5084960" y="569913"/>
          <a:ext cx="656432"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23FE59-E576-4407-ADB6-339ECC71EFD8}" type="TxLink">
            <a:rPr lang="en-US" sz="1100" b="1" i="0" u="none" strike="noStrike">
              <a:solidFill>
                <a:srgbClr val="000000"/>
              </a:solidFill>
              <a:latin typeface="Calibri"/>
              <a:ea typeface="Calibri"/>
              <a:cs typeface="Calibri"/>
            </a:rPr>
            <a:pPr/>
            <a:t>33.01%</a:t>
          </a:fld>
          <a:endParaRPr lang="en-US" sz="1100" b="1"/>
        </a:p>
      </xdr:txBody>
    </xdr:sp>
    <xdr:clientData/>
  </xdr:twoCellAnchor>
  <xdr:twoCellAnchor>
    <xdr:from>
      <xdr:col>5</xdr:col>
      <xdr:colOff>460672</xdr:colOff>
      <xdr:row>3</xdr:row>
      <xdr:rowOff>3176</xdr:rowOff>
    </xdr:from>
    <xdr:to>
      <xdr:col>7</xdr:col>
      <xdr:colOff>109438</xdr:colOff>
      <xdr:row>4</xdr:row>
      <xdr:rowOff>58739</xdr:rowOff>
    </xdr:to>
    <xdr:sp macro="" textlink="Data_Modeling!I7">
      <xdr:nvSpPr>
        <xdr:cNvPr id="24" name="TextBox 23">
          <a:extLst>
            <a:ext uri="{FF2B5EF4-FFF2-40B4-BE49-F238E27FC236}">
              <a16:creationId xmlns:a16="http://schemas.microsoft.com/office/drawing/2014/main" id="{8562DCC5-1112-4174-97FE-0201FCB4698A}"/>
            </a:ext>
          </a:extLst>
        </xdr:cNvPr>
        <xdr:cNvSpPr txBox="1"/>
      </xdr:nvSpPr>
      <xdr:spPr>
        <a:xfrm>
          <a:off x="3508672" y="555626"/>
          <a:ext cx="867966" cy="239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3E3CA8E-2F7D-4030-97B9-A4203EAF4F4C}" type="TxLink">
            <a:rPr lang="en-US" sz="1100" b="1" i="0" u="none" strike="noStrike">
              <a:solidFill>
                <a:srgbClr val="000000"/>
              </a:solidFill>
              <a:latin typeface="Calibri"/>
              <a:ea typeface="Calibri"/>
              <a:cs typeface="Calibri"/>
            </a:rPr>
            <a:pPr/>
            <a:t>$3,301,645</a:t>
          </a:fld>
          <a:endParaRPr lang="en-US" sz="1100" b="1"/>
        </a:p>
      </xdr:txBody>
    </xdr:sp>
    <xdr:clientData/>
  </xdr:twoCellAnchor>
  <mc:AlternateContent xmlns:mc="http://schemas.openxmlformats.org/markup-compatibility/2006">
    <mc:Choice xmlns:a14="http://schemas.microsoft.com/office/drawing/2010/main" Requires="a14">
      <xdr:twoCellAnchor editAs="absolute">
        <xdr:from>
          <xdr:col>12</xdr:col>
          <xdr:colOff>539750</xdr:colOff>
          <xdr:row>3</xdr:row>
          <xdr:rowOff>76200</xdr:rowOff>
        </xdr:from>
        <xdr:to>
          <xdr:col>14</xdr:col>
          <xdr:colOff>438150</xdr:colOff>
          <xdr:row>4</xdr:row>
          <xdr:rowOff>82550</xdr:rowOff>
        </xdr:to>
        <xdr:pic>
          <xdr:nvPicPr>
            <xdr:cNvPr id="35" name="Picture 34">
              <a:extLst>
                <a:ext uri="{FF2B5EF4-FFF2-40B4-BE49-F238E27FC236}">
                  <a16:creationId xmlns:a16="http://schemas.microsoft.com/office/drawing/2014/main" id="{E318FF0F-8455-4D8D-B76A-5007D1A5038F}"/>
                </a:ext>
              </a:extLst>
            </xdr:cNvPr>
            <xdr:cNvPicPr>
              <a:picLocks noChangeArrowheads="1"/>
              <a:extLst>
                <a:ext uri="{84589F7E-364E-4C9E-8A38-B11213B215E9}">
                  <a14:cameraTool cellRange="Data_Modeling!$I$13" spid="_x0000_s1197"/>
                </a:ext>
              </a:extLst>
            </xdr:cNvPicPr>
          </xdr:nvPicPr>
          <xdr:blipFill>
            <a:blip xmlns:r="http://schemas.openxmlformats.org/officeDocument/2006/relationships" r:embed="rId15"/>
            <a:srcRect/>
            <a:stretch>
              <a:fillRect/>
            </a:stretch>
          </xdr:blipFill>
          <xdr:spPr bwMode="auto">
            <a:xfrm>
              <a:off x="7854950" y="628650"/>
              <a:ext cx="1117600" cy="190500"/>
            </a:xfrm>
            <a:prstGeom prst="rect">
              <a:avLst/>
            </a:prstGeom>
            <a:solidFill>
              <a:schemeClr val="bg1"/>
            </a:solidFill>
            <a:ln w="0">
              <a:solidFill>
                <a:schemeClr val="bg1">
                  <a:alpha val="0"/>
                </a:schemeClr>
              </a:solidFill>
            </a:ln>
          </xdr:spPr>
        </xdr:pic>
        <xdr:clientData/>
      </xdr:twoCellAnchor>
    </mc:Choice>
    <mc:Fallback/>
  </mc:AlternateContent>
  <mc:AlternateContent xmlns:mc="http://schemas.openxmlformats.org/markup-compatibility/2006">
    <mc:Choice xmlns:a14="http://schemas.microsoft.com/office/drawing/2010/main" Requires="a14">
      <xdr:twoCellAnchor editAs="absolute">
        <xdr:from>
          <xdr:col>10</xdr:col>
          <xdr:colOff>247650</xdr:colOff>
          <xdr:row>3</xdr:row>
          <xdr:rowOff>57151</xdr:rowOff>
        </xdr:from>
        <xdr:to>
          <xdr:col>12</xdr:col>
          <xdr:colOff>190500</xdr:colOff>
          <xdr:row>4</xdr:row>
          <xdr:rowOff>50800</xdr:rowOff>
        </xdr:to>
        <xdr:pic>
          <xdr:nvPicPr>
            <xdr:cNvPr id="42" name="Picture 41">
              <a:extLst>
                <a:ext uri="{FF2B5EF4-FFF2-40B4-BE49-F238E27FC236}">
                  <a16:creationId xmlns:a16="http://schemas.microsoft.com/office/drawing/2014/main" id="{DB40ECE4-22A8-4BF9-A043-DF9DB39709C2}"/>
                </a:ext>
              </a:extLst>
            </xdr:cNvPr>
            <xdr:cNvPicPr>
              <a:picLocks noChangeArrowheads="1"/>
              <a:extLst>
                <a:ext uri="{84589F7E-364E-4C9E-8A38-B11213B215E9}">
                  <a14:cameraTool cellRange="Data_Modeling!$I$11" spid="_x0000_s1198"/>
                </a:ext>
              </a:extLst>
            </xdr:cNvPicPr>
          </xdr:nvPicPr>
          <xdr:blipFill>
            <a:blip xmlns:r="http://schemas.openxmlformats.org/officeDocument/2006/relationships" r:embed="rId16"/>
            <a:srcRect/>
            <a:stretch>
              <a:fillRect/>
            </a:stretch>
          </xdr:blipFill>
          <xdr:spPr bwMode="auto">
            <a:xfrm>
              <a:off x="6343650" y="609601"/>
              <a:ext cx="1162050" cy="177799"/>
            </a:xfrm>
            <a:prstGeom prst="rect">
              <a:avLst/>
            </a:prstGeom>
            <a:gradFill>
              <a:gsLst>
                <a:gs pos="69000">
                  <a:schemeClr val="bg1"/>
                </a:gs>
                <a:gs pos="2000">
                  <a:schemeClr val="bg1"/>
                </a:gs>
                <a:gs pos="100000">
                  <a:schemeClr val="bg1"/>
                </a:gs>
              </a:gsLst>
              <a:lin ang="5400000" scaled="1"/>
            </a:gradFill>
            <a:ln w="0">
              <a:noFill/>
            </a:ln>
          </xdr:spPr>
        </xdr:pic>
        <xdr:clientData/>
      </xdr:twoCellAnchor>
    </mc:Choice>
    <mc:Fallback/>
  </mc:AlternateContent>
  <xdr:twoCellAnchor editAs="absolute">
    <xdr:from>
      <xdr:col>2</xdr:col>
      <xdr:colOff>508000</xdr:colOff>
      <xdr:row>6</xdr:row>
      <xdr:rowOff>38100</xdr:rowOff>
    </xdr:from>
    <xdr:to>
      <xdr:col>6</xdr:col>
      <xdr:colOff>457200</xdr:colOff>
      <xdr:row>13</xdr:row>
      <xdr:rowOff>25400</xdr:rowOff>
    </xdr:to>
    <xdr:sp macro="" textlink="">
      <xdr:nvSpPr>
        <xdr:cNvPr id="22" name="Rectangle: Rounded Corners 21">
          <a:extLst>
            <a:ext uri="{FF2B5EF4-FFF2-40B4-BE49-F238E27FC236}">
              <a16:creationId xmlns:a16="http://schemas.microsoft.com/office/drawing/2014/main" id="{6A74457D-8A3C-451F-9F75-602E78909D25}"/>
            </a:ext>
          </a:extLst>
        </xdr:cNvPr>
        <xdr:cNvSpPr/>
      </xdr:nvSpPr>
      <xdr:spPr>
        <a:xfrm>
          <a:off x="1727200" y="1143000"/>
          <a:ext cx="2387600" cy="1276350"/>
        </a:xfrm>
        <a:prstGeom prst="roundRect">
          <a:avLst>
            <a:gd name="adj" fmla="val 10953"/>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xdr:col>
      <xdr:colOff>488949</xdr:colOff>
      <xdr:row>6</xdr:row>
      <xdr:rowOff>63500</xdr:rowOff>
    </xdr:from>
    <xdr:to>
      <xdr:col>6</xdr:col>
      <xdr:colOff>419100</xdr:colOff>
      <xdr:row>12</xdr:row>
      <xdr:rowOff>127000</xdr:rowOff>
    </xdr:to>
    <xdr:graphicFrame macro="">
      <xdr:nvGraphicFramePr>
        <xdr:cNvPr id="21" name="Chart 20">
          <a:extLst>
            <a:ext uri="{FF2B5EF4-FFF2-40B4-BE49-F238E27FC236}">
              <a16:creationId xmlns:a16="http://schemas.microsoft.com/office/drawing/2014/main" id="{A6DD73FC-CF0D-4C03-AC85-D836C9AA9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7</xdr:col>
      <xdr:colOff>6350</xdr:colOff>
      <xdr:row>6</xdr:row>
      <xdr:rowOff>34925</xdr:rowOff>
    </xdr:from>
    <xdr:to>
      <xdr:col>10</xdr:col>
      <xdr:colOff>565150</xdr:colOff>
      <xdr:row>13</xdr:row>
      <xdr:rowOff>22225</xdr:rowOff>
    </xdr:to>
    <xdr:sp macro="" textlink="">
      <xdr:nvSpPr>
        <xdr:cNvPr id="25" name="Rectangle: Rounded Corners 24">
          <a:extLst>
            <a:ext uri="{FF2B5EF4-FFF2-40B4-BE49-F238E27FC236}">
              <a16:creationId xmlns:a16="http://schemas.microsoft.com/office/drawing/2014/main" id="{578C2CE8-DF98-40BD-8074-06E36E4F8CA9}"/>
            </a:ext>
          </a:extLst>
        </xdr:cNvPr>
        <xdr:cNvSpPr/>
      </xdr:nvSpPr>
      <xdr:spPr>
        <a:xfrm>
          <a:off x="4273550" y="1139825"/>
          <a:ext cx="2387600" cy="1276350"/>
        </a:xfrm>
        <a:prstGeom prst="roundRect">
          <a:avLst>
            <a:gd name="adj" fmla="val 10953"/>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11</xdr:col>
      <xdr:colOff>57150</xdr:colOff>
      <xdr:row>6</xdr:row>
      <xdr:rowOff>38100</xdr:rowOff>
    </xdr:from>
    <xdr:to>
      <xdr:col>15</xdr:col>
      <xdr:colOff>6350</xdr:colOff>
      <xdr:row>19</xdr:row>
      <xdr:rowOff>12700</xdr:rowOff>
    </xdr:to>
    <xdr:sp macro="" textlink="">
      <xdr:nvSpPr>
        <xdr:cNvPr id="34" name="Rectangle: Rounded Corners 33">
          <a:extLst>
            <a:ext uri="{FF2B5EF4-FFF2-40B4-BE49-F238E27FC236}">
              <a16:creationId xmlns:a16="http://schemas.microsoft.com/office/drawing/2014/main" id="{BED0193B-DFA2-459A-BA76-40D2F4AF99CA}"/>
            </a:ext>
          </a:extLst>
        </xdr:cNvPr>
        <xdr:cNvSpPr/>
      </xdr:nvSpPr>
      <xdr:spPr>
        <a:xfrm>
          <a:off x="6762750" y="1143000"/>
          <a:ext cx="2387600" cy="2368550"/>
        </a:xfrm>
        <a:prstGeom prst="roundRect">
          <a:avLst>
            <a:gd name="adj" fmla="val 5548"/>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15</xdr:col>
      <xdr:colOff>57150</xdr:colOff>
      <xdr:row>0</xdr:row>
      <xdr:rowOff>177800</xdr:rowOff>
    </xdr:from>
    <xdr:to>
      <xdr:col>18</xdr:col>
      <xdr:colOff>577850</xdr:colOff>
      <xdr:row>19</xdr:row>
      <xdr:rowOff>0</xdr:rowOff>
    </xdr:to>
    <xdr:sp macro="" textlink="">
      <xdr:nvSpPr>
        <xdr:cNvPr id="44" name="Rectangle: Rounded Corners 43">
          <a:extLst>
            <a:ext uri="{FF2B5EF4-FFF2-40B4-BE49-F238E27FC236}">
              <a16:creationId xmlns:a16="http://schemas.microsoft.com/office/drawing/2014/main" id="{0B2656E0-2157-456D-8F41-3ECF276EBFA9}"/>
            </a:ext>
          </a:extLst>
        </xdr:cNvPr>
        <xdr:cNvSpPr/>
      </xdr:nvSpPr>
      <xdr:spPr>
        <a:xfrm>
          <a:off x="9201150" y="177800"/>
          <a:ext cx="2349500" cy="3321050"/>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63501</xdr:colOff>
      <xdr:row>6</xdr:row>
      <xdr:rowOff>6350</xdr:rowOff>
    </xdr:from>
    <xdr:to>
      <xdr:col>10</xdr:col>
      <xdr:colOff>520701</xdr:colOff>
      <xdr:row>13</xdr:row>
      <xdr:rowOff>63500</xdr:rowOff>
    </xdr:to>
    <xdr:graphicFrame macro="">
      <xdr:nvGraphicFramePr>
        <xdr:cNvPr id="36" name="Chart 35">
          <a:extLst>
            <a:ext uri="{FF2B5EF4-FFF2-40B4-BE49-F238E27FC236}">
              <a16:creationId xmlns:a16="http://schemas.microsoft.com/office/drawing/2014/main" id="{7C6D01B9-4B00-48FA-97E1-25CE3A29AD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57150</xdr:colOff>
      <xdr:row>6</xdr:row>
      <xdr:rowOff>12700</xdr:rowOff>
    </xdr:from>
    <xdr:to>
      <xdr:col>15</xdr:col>
      <xdr:colOff>44450</xdr:colOff>
      <xdr:row>18</xdr:row>
      <xdr:rowOff>95250</xdr:rowOff>
    </xdr:to>
    <xdr:graphicFrame macro="">
      <xdr:nvGraphicFramePr>
        <xdr:cNvPr id="37" name="Chart 36">
          <a:extLst>
            <a:ext uri="{FF2B5EF4-FFF2-40B4-BE49-F238E27FC236}">
              <a16:creationId xmlns:a16="http://schemas.microsoft.com/office/drawing/2014/main" id="{733731F7-3133-437E-A091-7DB38858B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15</xdr:col>
      <xdr:colOff>114300</xdr:colOff>
      <xdr:row>7</xdr:row>
      <xdr:rowOff>12700</xdr:rowOff>
    </xdr:from>
    <xdr:to>
      <xdr:col>18</xdr:col>
      <xdr:colOff>539750</xdr:colOff>
      <xdr:row>10</xdr:row>
      <xdr:rowOff>0</xdr:rowOff>
    </xdr:to>
    <mc:AlternateContent xmlns:mc="http://schemas.openxmlformats.org/markup-compatibility/2006" xmlns:a14="http://schemas.microsoft.com/office/drawing/2010/main">
      <mc:Choice Requires="a14">
        <xdr:graphicFrame macro="">
          <xdr:nvGraphicFramePr>
            <xdr:cNvPr id="39" name="Quarter">
              <a:extLst>
                <a:ext uri="{FF2B5EF4-FFF2-40B4-BE49-F238E27FC236}">
                  <a16:creationId xmlns:a16="http://schemas.microsoft.com/office/drawing/2014/main" id="{2CDF2B1F-F75B-4EFC-9D31-B64FFB69BD2C}"/>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9258300" y="1301750"/>
              <a:ext cx="2254250" cy="53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114300</xdr:colOff>
      <xdr:row>1</xdr:row>
      <xdr:rowOff>57151</xdr:rowOff>
    </xdr:from>
    <xdr:to>
      <xdr:col>18</xdr:col>
      <xdr:colOff>539750</xdr:colOff>
      <xdr:row>7</xdr:row>
      <xdr:rowOff>50800</xdr:rowOff>
    </xdr:to>
    <mc:AlternateContent xmlns:mc="http://schemas.openxmlformats.org/markup-compatibility/2006" xmlns:a14="http://schemas.microsoft.com/office/drawing/2010/main">
      <mc:Choice Requires="a14">
        <xdr:graphicFrame macro="">
          <xdr:nvGraphicFramePr>
            <xdr:cNvPr id="40" name="Department">
              <a:extLst>
                <a:ext uri="{FF2B5EF4-FFF2-40B4-BE49-F238E27FC236}">
                  <a16:creationId xmlns:a16="http://schemas.microsoft.com/office/drawing/2014/main" id="{FA53E6C0-81DE-448C-BFFA-608CFDD001C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258300" y="241301"/>
              <a:ext cx="2254250" cy="1098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120650</xdr:colOff>
      <xdr:row>9</xdr:row>
      <xdr:rowOff>152400</xdr:rowOff>
    </xdr:from>
    <xdr:to>
      <xdr:col>16</xdr:col>
      <xdr:colOff>577850</xdr:colOff>
      <xdr:row>18</xdr:row>
      <xdr:rowOff>171450</xdr:rowOff>
    </xdr:to>
    <mc:AlternateContent xmlns:mc="http://schemas.openxmlformats.org/markup-compatibility/2006" xmlns:a14="http://schemas.microsoft.com/office/drawing/2010/main">
      <mc:Choice Requires="a14">
        <xdr:graphicFrame macro="">
          <xdr:nvGraphicFramePr>
            <xdr:cNvPr id="43" name="Month">
              <a:extLst>
                <a:ext uri="{FF2B5EF4-FFF2-40B4-BE49-F238E27FC236}">
                  <a16:creationId xmlns:a16="http://schemas.microsoft.com/office/drawing/2014/main" id="{FA80E7C8-F27D-4EF2-AECE-91598F0B5B0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264650" y="1809750"/>
              <a:ext cx="10668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520700</xdr:colOff>
      <xdr:row>13</xdr:row>
      <xdr:rowOff>95250</xdr:rowOff>
    </xdr:from>
    <xdr:to>
      <xdr:col>10</xdr:col>
      <xdr:colOff>577850</xdr:colOff>
      <xdr:row>19</xdr:row>
      <xdr:rowOff>0</xdr:rowOff>
    </xdr:to>
    <xdr:sp macro="" textlink="">
      <xdr:nvSpPr>
        <xdr:cNvPr id="47" name="Rectangle: Rounded Corners 46">
          <a:extLst>
            <a:ext uri="{FF2B5EF4-FFF2-40B4-BE49-F238E27FC236}">
              <a16:creationId xmlns:a16="http://schemas.microsoft.com/office/drawing/2014/main" id="{3426163F-883D-4279-9E5E-517AB611E27B}"/>
            </a:ext>
          </a:extLst>
        </xdr:cNvPr>
        <xdr:cNvSpPr/>
      </xdr:nvSpPr>
      <xdr:spPr>
        <a:xfrm>
          <a:off x="1739900" y="2489200"/>
          <a:ext cx="4933950" cy="1009650"/>
        </a:xfrm>
        <a:prstGeom prst="roundRect">
          <a:avLst>
            <a:gd name="adj" fmla="val 5548"/>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584200</xdr:colOff>
      <xdr:row>13</xdr:row>
      <xdr:rowOff>76200</xdr:rowOff>
    </xdr:from>
    <xdr:to>
      <xdr:col>10</xdr:col>
      <xdr:colOff>514350</xdr:colOff>
      <xdr:row>19</xdr:row>
      <xdr:rowOff>0</xdr:rowOff>
    </xdr:to>
    <xdr:graphicFrame macro="">
      <xdr:nvGraphicFramePr>
        <xdr:cNvPr id="46" name="Chart 45">
          <a:extLst>
            <a:ext uri="{FF2B5EF4-FFF2-40B4-BE49-F238E27FC236}">
              <a16:creationId xmlns:a16="http://schemas.microsoft.com/office/drawing/2014/main" id="{F41E599F-DF73-4EE7-BC06-2D6A031DD9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absolute">
    <xdr:from>
      <xdr:col>6</xdr:col>
      <xdr:colOff>260350</xdr:colOff>
      <xdr:row>0</xdr:row>
      <xdr:rowOff>44450</xdr:rowOff>
    </xdr:from>
    <xdr:to>
      <xdr:col>13</xdr:col>
      <xdr:colOff>57150</xdr:colOff>
      <xdr:row>2</xdr:row>
      <xdr:rowOff>31750</xdr:rowOff>
    </xdr:to>
    <xdr:sp macro="" textlink="">
      <xdr:nvSpPr>
        <xdr:cNvPr id="48" name="Rectangle: Rounded Corners 47">
          <a:extLst>
            <a:ext uri="{FF2B5EF4-FFF2-40B4-BE49-F238E27FC236}">
              <a16:creationId xmlns:a16="http://schemas.microsoft.com/office/drawing/2014/main" id="{A1947553-F640-43DC-BE98-607F86039280}"/>
            </a:ext>
          </a:extLst>
        </xdr:cNvPr>
        <xdr:cNvSpPr/>
      </xdr:nvSpPr>
      <xdr:spPr>
        <a:xfrm>
          <a:off x="3917950" y="44450"/>
          <a:ext cx="4064000" cy="355600"/>
        </a:xfrm>
        <a:prstGeom prst="roundRect">
          <a:avLst>
            <a:gd name="adj" fmla="val 44882"/>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41275</xdr:colOff>
      <xdr:row>0</xdr:row>
      <xdr:rowOff>57150</xdr:rowOff>
    </xdr:from>
    <xdr:to>
      <xdr:col>12</xdr:col>
      <xdr:colOff>276225</xdr:colOff>
      <xdr:row>2</xdr:row>
      <xdr:rowOff>19050</xdr:rowOff>
    </xdr:to>
    <xdr:sp macro="" textlink="">
      <xdr:nvSpPr>
        <xdr:cNvPr id="49" name="TextBox 48">
          <a:extLst>
            <a:ext uri="{FF2B5EF4-FFF2-40B4-BE49-F238E27FC236}">
              <a16:creationId xmlns:a16="http://schemas.microsoft.com/office/drawing/2014/main" id="{A962EBE7-FBAA-E0EB-46BF-9F2D3E1B300F}"/>
            </a:ext>
          </a:extLst>
        </xdr:cNvPr>
        <xdr:cNvSpPr txBox="1"/>
      </xdr:nvSpPr>
      <xdr:spPr>
        <a:xfrm>
          <a:off x="4308475" y="57150"/>
          <a:ext cx="32829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cap="none" spc="0">
              <a:ln w="0"/>
              <a:solidFill>
                <a:schemeClr val="bg1"/>
              </a:solidFill>
              <a:effectLst>
                <a:outerShdw blurRad="38100" dist="19050" dir="2700000" algn="tl" rotWithShape="0">
                  <a:schemeClr val="dk1">
                    <a:alpha val="40000"/>
                  </a:schemeClr>
                </a:outerShdw>
              </a:effectLst>
            </a:rPr>
            <a:t>Finance</a:t>
          </a:r>
          <a:r>
            <a:rPr lang="en-US" sz="1800" b="1" cap="none" spc="0" baseline="0">
              <a:ln w="0"/>
              <a:solidFill>
                <a:schemeClr val="bg1"/>
              </a:solidFill>
              <a:effectLst>
                <a:outerShdw blurRad="38100" dist="19050" dir="2700000" algn="tl" rotWithShape="0">
                  <a:schemeClr val="dk1">
                    <a:alpha val="40000"/>
                  </a:schemeClr>
                </a:outerShdw>
              </a:effectLst>
            </a:rPr>
            <a:t> Summary Dashboard</a:t>
          </a:r>
          <a:endParaRPr lang="en-US" sz="18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2</xdr:col>
      <xdr:colOff>215900</xdr:colOff>
      <xdr:row>0</xdr:row>
      <xdr:rowOff>0</xdr:rowOff>
    </xdr:from>
    <xdr:to>
      <xdr:col>2</xdr:col>
      <xdr:colOff>381000</xdr:colOff>
      <xdr:row>27</xdr:row>
      <xdr:rowOff>50800</xdr:rowOff>
    </xdr:to>
    <xdr:sp macro="" textlink="">
      <xdr:nvSpPr>
        <xdr:cNvPr id="41" name="Rectangle: Rounded Corners 40">
          <a:extLst>
            <a:ext uri="{FF2B5EF4-FFF2-40B4-BE49-F238E27FC236}">
              <a16:creationId xmlns:a16="http://schemas.microsoft.com/office/drawing/2014/main" id="{B95D8FE8-6E6F-42CC-888B-BE7781604B04}"/>
            </a:ext>
          </a:extLst>
        </xdr:cNvPr>
        <xdr:cNvSpPr/>
      </xdr:nvSpPr>
      <xdr:spPr>
        <a:xfrm>
          <a:off x="1435100" y="0"/>
          <a:ext cx="165100" cy="5022850"/>
        </a:xfrm>
        <a:prstGeom prst="roundRect">
          <a:avLst>
            <a:gd name="adj" fmla="val 0"/>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oneCell">
    <xdr:from>
      <xdr:col>0</xdr:col>
      <xdr:colOff>273050</xdr:colOff>
      <xdr:row>17</xdr:row>
      <xdr:rowOff>31750</xdr:rowOff>
    </xdr:from>
    <xdr:to>
      <xdr:col>0</xdr:col>
      <xdr:colOff>508000</xdr:colOff>
      <xdr:row>18</xdr:row>
      <xdr:rowOff>62554</xdr:rowOff>
    </xdr:to>
    <xdr:pic>
      <xdr:nvPicPr>
        <xdr:cNvPr id="33" name="Graphic 32" descr="Exclamation mark with solid fill">
          <a:hlinkClick xmlns:r="http://schemas.openxmlformats.org/officeDocument/2006/relationships" r:id="rId21"/>
          <a:extLst>
            <a:ext uri="{FF2B5EF4-FFF2-40B4-BE49-F238E27FC236}">
              <a16:creationId xmlns:a16="http://schemas.microsoft.com/office/drawing/2014/main" id="{675DB894-32A2-430F-9327-879B569FC19E}"/>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273050" y="3162300"/>
          <a:ext cx="234950" cy="214954"/>
        </a:xfrm>
        <a:prstGeom prst="rect">
          <a:avLst/>
        </a:prstGeom>
      </xdr:spPr>
    </xdr:pic>
    <xdr:clientData/>
  </xdr:twoCellAnchor>
  <xdr:twoCellAnchor>
    <xdr:from>
      <xdr:col>0</xdr:col>
      <xdr:colOff>463550</xdr:colOff>
      <xdr:row>16</xdr:row>
      <xdr:rowOff>152400</xdr:rowOff>
    </xdr:from>
    <xdr:to>
      <xdr:col>2</xdr:col>
      <xdr:colOff>158750</xdr:colOff>
      <xdr:row>18</xdr:row>
      <xdr:rowOff>57150</xdr:rowOff>
    </xdr:to>
    <xdr:sp macro="" textlink="">
      <xdr:nvSpPr>
        <xdr:cNvPr id="45" name="TextBox 44">
          <a:hlinkClick xmlns:r="http://schemas.openxmlformats.org/officeDocument/2006/relationships" r:id="rId21"/>
          <a:extLst>
            <a:ext uri="{FF2B5EF4-FFF2-40B4-BE49-F238E27FC236}">
              <a16:creationId xmlns:a16="http://schemas.microsoft.com/office/drawing/2014/main" id="{953246B3-31F1-4B91-98D1-FC4A0D96A111}"/>
            </a:ext>
          </a:extLst>
        </xdr:cNvPr>
        <xdr:cNvSpPr txBox="1"/>
      </xdr:nvSpPr>
      <xdr:spPr>
        <a:xfrm>
          <a:off x="463550" y="3098800"/>
          <a:ext cx="9144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About</a:t>
          </a:r>
        </a:p>
      </xdr:txBody>
    </xdr:sp>
    <xdr:clientData/>
  </xdr:twoCellAnchor>
  <xdr:twoCellAnchor>
    <xdr:from>
      <xdr:col>16</xdr:col>
      <xdr:colOff>431800</xdr:colOff>
      <xdr:row>10</xdr:row>
      <xdr:rowOff>177800</xdr:rowOff>
    </xdr:from>
    <xdr:to>
      <xdr:col>18</xdr:col>
      <xdr:colOff>577850</xdr:colOff>
      <xdr:row>14</xdr:row>
      <xdr:rowOff>114300</xdr:rowOff>
    </xdr:to>
    <xdr:sp macro="" textlink="">
      <xdr:nvSpPr>
        <xdr:cNvPr id="50" name="TextBox 49">
          <a:extLst>
            <a:ext uri="{FF2B5EF4-FFF2-40B4-BE49-F238E27FC236}">
              <a16:creationId xmlns:a16="http://schemas.microsoft.com/office/drawing/2014/main" id="{49E79385-1695-220B-4438-CED049C68DAA}"/>
            </a:ext>
          </a:extLst>
        </xdr:cNvPr>
        <xdr:cNvSpPr txBox="1"/>
      </xdr:nvSpPr>
      <xdr:spPr>
        <a:xfrm>
          <a:off x="10185400" y="2019300"/>
          <a:ext cx="1365250" cy="673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Revenue</a:t>
          </a:r>
          <a:r>
            <a:rPr lang="en-US" sz="1100" b="1" baseline="0"/>
            <a:t> Variance</a:t>
          </a:r>
        </a:p>
        <a:p>
          <a:r>
            <a:rPr lang="en-US" sz="1100" baseline="0">
              <a:solidFill>
                <a:schemeClr val="tx1">
                  <a:lumMod val="95000"/>
                  <a:lumOff val="5000"/>
                </a:schemeClr>
              </a:solidFill>
            </a:rPr>
            <a:t>    Green: </a:t>
          </a:r>
          <a:r>
            <a:rPr lang="en-US" sz="1100" baseline="0"/>
            <a:t>Good </a:t>
          </a:r>
        </a:p>
        <a:p>
          <a:r>
            <a:rPr lang="en-US" sz="1100" baseline="0">
              <a:solidFill>
                <a:schemeClr val="dk1"/>
              </a:solidFill>
              <a:effectLst/>
              <a:latin typeface="+mn-lt"/>
              <a:ea typeface="+mn-ea"/>
              <a:cs typeface="+mn-cs"/>
            </a:rPr>
            <a:t>    Red:  Bad </a:t>
          </a:r>
          <a:endParaRPr lang="en-US" sz="1100" baseline="0"/>
        </a:p>
      </xdr:txBody>
    </xdr:sp>
    <xdr:clientData/>
  </xdr:twoCellAnchor>
  <xdr:twoCellAnchor>
    <xdr:from>
      <xdr:col>16</xdr:col>
      <xdr:colOff>520700</xdr:colOff>
      <xdr:row>16</xdr:row>
      <xdr:rowOff>31750</xdr:rowOff>
    </xdr:from>
    <xdr:to>
      <xdr:col>17</xdr:col>
      <xdr:colOff>0</xdr:colOff>
      <xdr:row>16</xdr:row>
      <xdr:rowOff>120650</xdr:rowOff>
    </xdr:to>
    <xdr:sp macro="" textlink="">
      <xdr:nvSpPr>
        <xdr:cNvPr id="53" name="Diamond 52">
          <a:extLst>
            <a:ext uri="{FF2B5EF4-FFF2-40B4-BE49-F238E27FC236}">
              <a16:creationId xmlns:a16="http://schemas.microsoft.com/office/drawing/2014/main" id="{8D11A8E8-5503-4250-AA7F-7139D56DFB8F}"/>
            </a:ext>
          </a:extLst>
        </xdr:cNvPr>
        <xdr:cNvSpPr/>
      </xdr:nvSpPr>
      <xdr:spPr>
        <a:xfrm>
          <a:off x="10274300" y="297815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527050</xdr:colOff>
      <xdr:row>17</xdr:row>
      <xdr:rowOff>38100</xdr:rowOff>
    </xdr:from>
    <xdr:to>
      <xdr:col>17</xdr:col>
      <xdr:colOff>6350</xdr:colOff>
      <xdr:row>17</xdr:row>
      <xdr:rowOff>127000</xdr:rowOff>
    </xdr:to>
    <xdr:sp macro="" textlink="">
      <xdr:nvSpPr>
        <xdr:cNvPr id="54" name="Diamond 53">
          <a:extLst>
            <a:ext uri="{FF2B5EF4-FFF2-40B4-BE49-F238E27FC236}">
              <a16:creationId xmlns:a16="http://schemas.microsoft.com/office/drawing/2014/main" id="{6D55AC25-7502-499F-BE5F-1241B35A5124}"/>
            </a:ext>
          </a:extLst>
        </xdr:cNvPr>
        <xdr:cNvSpPr/>
      </xdr:nvSpPr>
      <xdr:spPr>
        <a:xfrm>
          <a:off x="10280650" y="316865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431800</xdr:colOff>
      <xdr:row>14</xdr:row>
      <xdr:rowOff>139700</xdr:rowOff>
    </xdr:from>
    <xdr:to>
      <xdr:col>18</xdr:col>
      <xdr:colOff>577850</xdr:colOff>
      <xdr:row>18</xdr:row>
      <xdr:rowOff>107950</xdr:rowOff>
    </xdr:to>
    <xdr:sp macro="" textlink="">
      <xdr:nvSpPr>
        <xdr:cNvPr id="55" name="TextBox 54">
          <a:extLst>
            <a:ext uri="{FF2B5EF4-FFF2-40B4-BE49-F238E27FC236}">
              <a16:creationId xmlns:a16="http://schemas.microsoft.com/office/drawing/2014/main" id="{239BD80A-3DAC-496E-9F81-A7139F0C5BE3}"/>
            </a:ext>
          </a:extLst>
        </xdr:cNvPr>
        <xdr:cNvSpPr txBox="1"/>
      </xdr:nvSpPr>
      <xdr:spPr>
        <a:xfrm>
          <a:off x="10185400" y="2717800"/>
          <a:ext cx="136525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Expense</a:t>
          </a:r>
          <a:r>
            <a:rPr lang="en-US" sz="1100" b="1" baseline="0"/>
            <a:t> Variance</a:t>
          </a:r>
        </a:p>
        <a:p>
          <a:r>
            <a:rPr lang="en-US" sz="1100" baseline="0">
              <a:solidFill>
                <a:schemeClr val="tx1">
                  <a:lumMod val="95000"/>
                  <a:lumOff val="5000"/>
                </a:schemeClr>
              </a:solidFill>
            </a:rPr>
            <a:t>    Green: </a:t>
          </a:r>
          <a:r>
            <a:rPr lang="en-US" sz="1100" baseline="0">
              <a:solidFill>
                <a:schemeClr val="dk1"/>
              </a:solidFill>
            </a:rPr>
            <a:t>Bad </a:t>
          </a: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Good </a:t>
          </a:r>
          <a:endParaRPr lang="en-US">
            <a:effectLst/>
          </a:endParaRPr>
        </a:p>
        <a:p>
          <a:endParaRPr lang="en-US" sz="1100" baseline="0"/>
        </a:p>
      </xdr:txBody>
    </xdr:sp>
    <xdr:clientData/>
  </xdr:twoCellAnchor>
  <xdr:twoCellAnchor>
    <xdr:from>
      <xdr:col>16</xdr:col>
      <xdr:colOff>520700</xdr:colOff>
      <xdr:row>12</xdr:row>
      <xdr:rowOff>57150</xdr:rowOff>
    </xdr:from>
    <xdr:to>
      <xdr:col>17</xdr:col>
      <xdr:colOff>0</xdr:colOff>
      <xdr:row>12</xdr:row>
      <xdr:rowOff>146050</xdr:rowOff>
    </xdr:to>
    <xdr:sp macro="" textlink="">
      <xdr:nvSpPr>
        <xdr:cNvPr id="56" name="Diamond 55">
          <a:extLst>
            <a:ext uri="{FF2B5EF4-FFF2-40B4-BE49-F238E27FC236}">
              <a16:creationId xmlns:a16="http://schemas.microsoft.com/office/drawing/2014/main" id="{16472D01-69D8-4C71-BF9A-07823D625973}"/>
            </a:ext>
          </a:extLst>
        </xdr:cNvPr>
        <xdr:cNvSpPr/>
      </xdr:nvSpPr>
      <xdr:spPr>
        <a:xfrm>
          <a:off x="10274300" y="226695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527050</xdr:colOff>
      <xdr:row>13</xdr:row>
      <xdr:rowOff>63500</xdr:rowOff>
    </xdr:from>
    <xdr:to>
      <xdr:col>17</xdr:col>
      <xdr:colOff>6350</xdr:colOff>
      <xdr:row>13</xdr:row>
      <xdr:rowOff>152400</xdr:rowOff>
    </xdr:to>
    <xdr:sp macro="" textlink="">
      <xdr:nvSpPr>
        <xdr:cNvPr id="57" name="Diamond 56">
          <a:extLst>
            <a:ext uri="{FF2B5EF4-FFF2-40B4-BE49-F238E27FC236}">
              <a16:creationId xmlns:a16="http://schemas.microsoft.com/office/drawing/2014/main" id="{61E0B4BF-2AC6-4075-ABBD-6FED50319718}"/>
            </a:ext>
          </a:extLst>
        </xdr:cNvPr>
        <xdr:cNvSpPr/>
      </xdr:nvSpPr>
      <xdr:spPr>
        <a:xfrm>
          <a:off x="10280650" y="245745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196850</xdr:colOff>
      <xdr:row>12</xdr:row>
      <xdr:rowOff>63500</xdr:rowOff>
    </xdr:from>
    <xdr:to>
      <xdr:col>18</xdr:col>
      <xdr:colOff>273050</xdr:colOff>
      <xdr:row>12</xdr:row>
      <xdr:rowOff>152400</xdr:rowOff>
    </xdr:to>
    <xdr:sp macro="" textlink="">
      <xdr:nvSpPr>
        <xdr:cNvPr id="58" name="Isosceles Triangle 57">
          <a:extLst>
            <a:ext uri="{FF2B5EF4-FFF2-40B4-BE49-F238E27FC236}">
              <a16:creationId xmlns:a16="http://schemas.microsoft.com/office/drawing/2014/main" id="{106664F7-EB00-99AD-D446-5DC345E99158}"/>
            </a:ext>
          </a:extLst>
        </xdr:cNvPr>
        <xdr:cNvSpPr/>
      </xdr:nvSpPr>
      <xdr:spPr>
        <a:xfrm>
          <a:off x="11169650" y="227330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19050</xdr:colOff>
      <xdr:row>13</xdr:row>
      <xdr:rowOff>76200</xdr:rowOff>
    </xdr:from>
    <xdr:to>
      <xdr:col>18</xdr:col>
      <xdr:colOff>107950</xdr:colOff>
      <xdr:row>13</xdr:row>
      <xdr:rowOff>165100</xdr:rowOff>
    </xdr:to>
    <xdr:sp macro="" textlink="">
      <xdr:nvSpPr>
        <xdr:cNvPr id="60" name="Isosceles Triangle 59">
          <a:extLst>
            <a:ext uri="{FF2B5EF4-FFF2-40B4-BE49-F238E27FC236}">
              <a16:creationId xmlns:a16="http://schemas.microsoft.com/office/drawing/2014/main" id="{9E90FE69-7BC4-49CD-94EF-87132B5815B7}"/>
            </a:ext>
          </a:extLst>
        </xdr:cNvPr>
        <xdr:cNvSpPr/>
      </xdr:nvSpPr>
      <xdr:spPr>
        <a:xfrm rot="10800000">
          <a:off x="10991850" y="247015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107950</xdr:colOff>
      <xdr:row>17</xdr:row>
      <xdr:rowOff>12700</xdr:rowOff>
    </xdr:from>
    <xdr:to>
      <xdr:col>18</xdr:col>
      <xdr:colOff>184150</xdr:colOff>
      <xdr:row>17</xdr:row>
      <xdr:rowOff>101600</xdr:rowOff>
    </xdr:to>
    <xdr:sp macro="" textlink="">
      <xdr:nvSpPr>
        <xdr:cNvPr id="61" name="Isosceles Triangle 60">
          <a:extLst>
            <a:ext uri="{FF2B5EF4-FFF2-40B4-BE49-F238E27FC236}">
              <a16:creationId xmlns:a16="http://schemas.microsoft.com/office/drawing/2014/main" id="{C8D2A2EC-5024-3752-6182-806E6A836275}"/>
            </a:ext>
          </a:extLst>
        </xdr:cNvPr>
        <xdr:cNvSpPr/>
      </xdr:nvSpPr>
      <xdr:spPr>
        <a:xfrm>
          <a:off x="11080750" y="314325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139700</xdr:colOff>
      <xdr:row>16</xdr:row>
      <xdr:rowOff>31750</xdr:rowOff>
    </xdr:from>
    <xdr:to>
      <xdr:col>18</xdr:col>
      <xdr:colOff>228600</xdr:colOff>
      <xdr:row>16</xdr:row>
      <xdr:rowOff>120650</xdr:rowOff>
    </xdr:to>
    <xdr:sp macro="" textlink="">
      <xdr:nvSpPr>
        <xdr:cNvPr id="62" name="Isosceles Triangle 61">
          <a:extLst>
            <a:ext uri="{FF2B5EF4-FFF2-40B4-BE49-F238E27FC236}">
              <a16:creationId xmlns:a16="http://schemas.microsoft.com/office/drawing/2014/main" id="{397093AE-2DC6-58B4-B18C-F4E0985A3810}"/>
            </a:ext>
          </a:extLst>
        </xdr:cNvPr>
        <xdr:cNvSpPr/>
      </xdr:nvSpPr>
      <xdr:spPr>
        <a:xfrm rot="10800000">
          <a:off x="11112500" y="297815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120650</xdr:rowOff>
    </xdr:from>
    <xdr:to>
      <xdr:col>19</xdr:col>
      <xdr:colOff>76200</xdr:colOff>
      <xdr:row>19</xdr:row>
      <xdr:rowOff>63500</xdr:rowOff>
    </xdr:to>
    <xdr:sp macro="" textlink="">
      <xdr:nvSpPr>
        <xdr:cNvPr id="24" name="Rectangle: Rounded Corners 23">
          <a:extLst>
            <a:ext uri="{FF2B5EF4-FFF2-40B4-BE49-F238E27FC236}">
              <a16:creationId xmlns:a16="http://schemas.microsoft.com/office/drawing/2014/main" id="{3D11181D-579C-4A75-BD04-CEF1896EE108}"/>
            </a:ext>
          </a:extLst>
        </xdr:cNvPr>
        <xdr:cNvSpPr/>
      </xdr:nvSpPr>
      <xdr:spPr>
        <a:xfrm>
          <a:off x="0" y="120650"/>
          <a:ext cx="11658600" cy="3441700"/>
        </a:xfrm>
        <a:prstGeom prst="roundRect">
          <a:avLst>
            <a:gd name="adj" fmla="val 3804"/>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algn="l"/>
          <a:endParaRPr lang="en-US" sz="1000" b="1"/>
        </a:p>
      </xdr:txBody>
    </xdr:sp>
    <xdr:clientData/>
  </xdr:twoCellAnchor>
  <xdr:twoCellAnchor editAs="absolute">
    <xdr:from>
      <xdr:col>2</xdr:col>
      <xdr:colOff>514350</xdr:colOff>
      <xdr:row>2</xdr:row>
      <xdr:rowOff>44450</xdr:rowOff>
    </xdr:from>
    <xdr:to>
      <xdr:col>5</xdr:col>
      <xdr:colOff>31750</xdr:colOff>
      <xdr:row>5</xdr:row>
      <xdr:rowOff>158750</xdr:rowOff>
    </xdr:to>
    <xdr:sp macro="" textlink="">
      <xdr:nvSpPr>
        <xdr:cNvPr id="39" name="Rectangle: Rounded Corners 38">
          <a:extLst>
            <a:ext uri="{FF2B5EF4-FFF2-40B4-BE49-F238E27FC236}">
              <a16:creationId xmlns:a16="http://schemas.microsoft.com/office/drawing/2014/main" id="{83C2C2A6-9E35-49E2-BCB8-D6CCBB20785B}"/>
            </a:ext>
          </a:extLst>
        </xdr:cNvPr>
        <xdr:cNvSpPr/>
      </xdr:nvSpPr>
      <xdr:spPr>
        <a:xfrm>
          <a:off x="1733550" y="4127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5</xdr:col>
      <xdr:colOff>173037</xdr:colOff>
      <xdr:row>2</xdr:row>
      <xdr:rowOff>34924</xdr:rowOff>
    </xdr:from>
    <xdr:to>
      <xdr:col>7</xdr:col>
      <xdr:colOff>300037</xdr:colOff>
      <xdr:row>5</xdr:row>
      <xdr:rowOff>149224</xdr:rowOff>
    </xdr:to>
    <xdr:sp macro="" textlink="">
      <xdr:nvSpPr>
        <xdr:cNvPr id="40" name="Rectangle: Rounded Corners 39">
          <a:extLst>
            <a:ext uri="{FF2B5EF4-FFF2-40B4-BE49-F238E27FC236}">
              <a16:creationId xmlns:a16="http://schemas.microsoft.com/office/drawing/2014/main" id="{A9B607AB-B020-44A4-AF1E-18AF4FD4CC99}"/>
            </a:ext>
          </a:extLst>
        </xdr:cNvPr>
        <xdr:cNvSpPr/>
      </xdr:nvSpPr>
      <xdr:spPr>
        <a:xfrm>
          <a:off x="3221037" y="403224"/>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479424</xdr:colOff>
      <xdr:row>2</xdr:row>
      <xdr:rowOff>31750</xdr:rowOff>
    </xdr:from>
    <xdr:to>
      <xdr:col>9</xdr:col>
      <xdr:colOff>606424</xdr:colOff>
      <xdr:row>5</xdr:row>
      <xdr:rowOff>146050</xdr:rowOff>
    </xdr:to>
    <xdr:sp macro="" textlink="">
      <xdr:nvSpPr>
        <xdr:cNvPr id="41" name="Rectangle: Rounded Corners 40">
          <a:extLst>
            <a:ext uri="{FF2B5EF4-FFF2-40B4-BE49-F238E27FC236}">
              <a16:creationId xmlns:a16="http://schemas.microsoft.com/office/drawing/2014/main" id="{8BFDE2D2-2756-4D38-BD61-C4742404CFC6}"/>
            </a:ext>
          </a:extLst>
        </xdr:cNvPr>
        <xdr:cNvSpPr/>
      </xdr:nvSpPr>
      <xdr:spPr>
        <a:xfrm rot="-60000">
          <a:off x="4746624" y="4000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476250</xdr:colOff>
      <xdr:row>2</xdr:row>
      <xdr:rowOff>39686</xdr:rowOff>
    </xdr:from>
    <xdr:to>
      <xdr:col>14</xdr:col>
      <xdr:colOff>603250</xdr:colOff>
      <xdr:row>5</xdr:row>
      <xdr:rowOff>153986</xdr:rowOff>
    </xdr:to>
    <xdr:sp macro="" textlink="">
      <xdr:nvSpPr>
        <xdr:cNvPr id="42" name="Rectangle: Rounded Corners 41">
          <a:extLst>
            <a:ext uri="{FF2B5EF4-FFF2-40B4-BE49-F238E27FC236}">
              <a16:creationId xmlns:a16="http://schemas.microsoft.com/office/drawing/2014/main" id="{4252E60E-BBE0-4BC6-AEC8-844BDDBA27C1}"/>
            </a:ext>
          </a:extLst>
        </xdr:cNvPr>
        <xdr:cNvSpPr/>
      </xdr:nvSpPr>
      <xdr:spPr>
        <a:xfrm rot="-60000">
          <a:off x="7791450" y="407986"/>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188911</xdr:colOff>
      <xdr:row>2</xdr:row>
      <xdr:rowOff>30162</xdr:rowOff>
    </xdr:from>
    <xdr:to>
      <xdr:col>12</xdr:col>
      <xdr:colOff>315911</xdr:colOff>
      <xdr:row>5</xdr:row>
      <xdr:rowOff>144462</xdr:rowOff>
    </xdr:to>
    <xdr:sp macro="" textlink="">
      <xdr:nvSpPr>
        <xdr:cNvPr id="43" name="Rectangle: Rounded Corners 42">
          <a:extLst>
            <a:ext uri="{FF2B5EF4-FFF2-40B4-BE49-F238E27FC236}">
              <a16:creationId xmlns:a16="http://schemas.microsoft.com/office/drawing/2014/main" id="{B7471319-F312-49AD-81D7-84225FD50F7E}"/>
            </a:ext>
          </a:extLst>
        </xdr:cNvPr>
        <xdr:cNvSpPr/>
      </xdr:nvSpPr>
      <xdr:spPr>
        <a:xfrm>
          <a:off x="6284911" y="398462"/>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95250</xdr:colOff>
      <xdr:row>4</xdr:row>
      <xdr:rowOff>76200</xdr:rowOff>
    </xdr:from>
    <xdr:to>
      <xdr:col>4</xdr:col>
      <xdr:colOff>533400</xdr:colOff>
      <xdr:row>5</xdr:row>
      <xdr:rowOff>88900</xdr:rowOff>
    </xdr:to>
    <xdr:sp macro="" textlink="">
      <xdr:nvSpPr>
        <xdr:cNvPr id="44" name="TextBox 43">
          <a:extLst>
            <a:ext uri="{FF2B5EF4-FFF2-40B4-BE49-F238E27FC236}">
              <a16:creationId xmlns:a16="http://schemas.microsoft.com/office/drawing/2014/main" id="{372D1DFC-16C9-4A11-8BE5-6AA73CA06CE0}"/>
            </a:ext>
          </a:extLst>
        </xdr:cNvPr>
        <xdr:cNvSpPr txBox="1"/>
      </xdr:nvSpPr>
      <xdr:spPr>
        <a:xfrm>
          <a:off x="1924050"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Revenue</a:t>
          </a:r>
        </a:p>
      </xdr:txBody>
    </xdr:sp>
    <xdr:clientData/>
  </xdr:twoCellAnchor>
  <xdr:twoCellAnchor>
    <xdr:from>
      <xdr:col>13</xdr:col>
      <xdr:colOff>31750</xdr:colOff>
      <xdr:row>4</xdr:row>
      <xdr:rowOff>63500</xdr:rowOff>
    </xdr:from>
    <xdr:to>
      <xdr:col>15</xdr:col>
      <xdr:colOff>25400</xdr:colOff>
      <xdr:row>5</xdr:row>
      <xdr:rowOff>88900</xdr:rowOff>
    </xdr:to>
    <xdr:sp macro="" textlink="">
      <xdr:nvSpPr>
        <xdr:cNvPr id="45" name="TextBox 44">
          <a:extLst>
            <a:ext uri="{FF2B5EF4-FFF2-40B4-BE49-F238E27FC236}">
              <a16:creationId xmlns:a16="http://schemas.microsoft.com/office/drawing/2014/main" id="{CA596B31-920C-4D7B-AE1F-D32C4C859D6A}"/>
            </a:ext>
          </a:extLst>
        </xdr:cNvPr>
        <xdr:cNvSpPr txBox="1"/>
      </xdr:nvSpPr>
      <xdr:spPr>
        <a:xfrm>
          <a:off x="7956550" y="800100"/>
          <a:ext cx="12128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Expense</a:t>
          </a:r>
          <a:r>
            <a:rPr lang="en-US" sz="1000" b="1" baseline="0"/>
            <a:t> Variance</a:t>
          </a:r>
          <a:endParaRPr lang="en-US" sz="1000" b="1"/>
        </a:p>
      </xdr:txBody>
    </xdr:sp>
    <xdr:clientData/>
  </xdr:twoCellAnchor>
  <xdr:twoCellAnchor>
    <xdr:from>
      <xdr:col>10</xdr:col>
      <xdr:colOff>293686</xdr:colOff>
      <xdr:row>4</xdr:row>
      <xdr:rowOff>69850</xdr:rowOff>
    </xdr:from>
    <xdr:to>
      <xdr:col>12</xdr:col>
      <xdr:colOff>325436</xdr:colOff>
      <xdr:row>5</xdr:row>
      <xdr:rowOff>107950</xdr:rowOff>
    </xdr:to>
    <xdr:sp macro="" textlink="">
      <xdr:nvSpPr>
        <xdr:cNvPr id="46" name="TextBox 45">
          <a:extLst>
            <a:ext uri="{FF2B5EF4-FFF2-40B4-BE49-F238E27FC236}">
              <a16:creationId xmlns:a16="http://schemas.microsoft.com/office/drawing/2014/main" id="{B605409C-4053-432A-BD64-8E7235655772}"/>
            </a:ext>
          </a:extLst>
        </xdr:cNvPr>
        <xdr:cNvSpPr txBox="1"/>
      </xdr:nvSpPr>
      <xdr:spPr>
        <a:xfrm>
          <a:off x="6389686" y="806450"/>
          <a:ext cx="12509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Revenue Variance</a:t>
          </a:r>
        </a:p>
      </xdr:txBody>
    </xdr:sp>
    <xdr:clientData/>
  </xdr:twoCellAnchor>
  <xdr:twoCellAnchor>
    <xdr:from>
      <xdr:col>8</xdr:col>
      <xdr:colOff>149224</xdr:colOff>
      <xdr:row>4</xdr:row>
      <xdr:rowOff>76200</xdr:rowOff>
    </xdr:from>
    <xdr:to>
      <xdr:col>9</xdr:col>
      <xdr:colOff>587374</xdr:colOff>
      <xdr:row>5</xdr:row>
      <xdr:rowOff>88900</xdr:rowOff>
    </xdr:to>
    <xdr:sp macro="" textlink="">
      <xdr:nvSpPr>
        <xdr:cNvPr id="47" name="TextBox 46">
          <a:extLst>
            <a:ext uri="{FF2B5EF4-FFF2-40B4-BE49-F238E27FC236}">
              <a16:creationId xmlns:a16="http://schemas.microsoft.com/office/drawing/2014/main" id="{7FAF9767-468C-4789-97D3-5E30F9AE1835}"/>
            </a:ext>
          </a:extLst>
        </xdr:cNvPr>
        <xdr:cNvSpPr txBox="1"/>
      </xdr:nvSpPr>
      <xdr:spPr>
        <a:xfrm>
          <a:off x="5026024"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Profit/Loss</a:t>
          </a:r>
        </a:p>
      </xdr:txBody>
    </xdr:sp>
    <xdr:clientData/>
  </xdr:twoCellAnchor>
  <xdr:twoCellAnchor>
    <xdr:from>
      <xdr:col>5</xdr:col>
      <xdr:colOff>360362</xdr:colOff>
      <xdr:row>4</xdr:row>
      <xdr:rowOff>63500</xdr:rowOff>
    </xdr:from>
    <xdr:to>
      <xdr:col>7</xdr:col>
      <xdr:colOff>188912</xdr:colOff>
      <xdr:row>5</xdr:row>
      <xdr:rowOff>76200</xdr:rowOff>
    </xdr:to>
    <xdr:sp macro="" textlink="">
      <xdr:nvSpPr>
        <xdr:cNvPr id="48" name="TextBox 47">
          <a:extLst>
            <a:ext uri="{FF2B5EF4-FFF2-40B4-BE49-F238E27FC236}">
              <a16:creationId xmlns:a16="http://schemas.microsoft.com/office/drawing/2014/main" id="{26C32C0D-3EA1-40E2-BD6D-24D026DC70E4}"/>
            </a:ext>
          </a:extLst>
        </xdr:cNvPr>
        <xdr:cNvSpPr txBox="1"/>
      </xdr:nvSpPr>
      <xdr:spPr>
        <a:xfrm>
          <a:off x="3408362" y="8001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Expenses</a:t>
          </a:r>
        </a:p>
      </xdr:txBody>
    </xdr:sp>
    <xdr:clientData/>
  </xdr:twoCellAnchor>
  <xdr:twoCellAnchor>
    <xdr:from>
      <xdr:col>3</xdr:col>
      <xdr:colOff>120650</xdr:colOff>
      <xdr:row>3</xdr:row>
      <xdr:rowOff>3174</xdr:rowOff>
    </xdr:from>
    <xdr:to>
      <xdr:col>4</xdr:col>
      <xdr:colOff>387350</xdr:colOff>
      <xdr:row>4</xdr:row>
      <xdr:rowOff>50800</xdr:rowOff>
    </xdr:to>
    <xdr:sp macro="" textlink="Data_Modeling!H81">
      <xdr:nvSpPr>
        <xdr:cNvPr id="49" name="TextBox 48">
          <a:extLst>
            <a:ext uri="{FF2B5EF4-FFF2-40B4-BE49-F238E27FC236}">
              <a16:creationId xmlns:a16="http://schemas.microsoft.com/office/drawing/2014/main" id="{7B7C04DC-E442-4F8E-8172-756D3125C0B9}"/>
            </a:ext>
          </a:extLst>
        </xdr:cNvPr>
        <xdr:cNvSpPr txBox="1"/>
      </xdr:nvSpPr>
      <xdr:spPr>
        <a:xfrm>
          <a:off x="1949450" y="555624"/>
          <a:ext cx="876300" cy="231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A3A705-BE04-48E1-8552-76A9F817C28B}" type="TxLink">
            <a:rPr lang="en-US" sz="1100" b="1" i="0" u="none" strike="noStrike">
              <a:solidFill>
                <a:srgbClr val="000000"/>
              </a:solidFill>
              <a:latin typeface="Calibri"/>
              <a:ea typeface="Calibri"/>
              <a:cs typeface="Calibri"/>
            </a:rPr>
            <a:pPr/>
            <a:t>$1,059,877</a:t>
          </a:fld>
          <a:endParaRPr lang="en-US" sz="1100" b="1"/>
        </a:p>
      </xdr:txBody>
    </xdr:sp>
    <xdr:clientData/>
  </xdr:twoCellAnchor>
  <xdr:twoCellAnchor>
    <xdr:from>
      <xdr:col>8</xdr:col>
      <xdr:colOff>208160</xdr:colOff>
      <xdr:row>3</xdr:row>
      <xdr:rowOff>17463</xdr:rowOff>
    </xdr:from>
    <xdr:to>
      <xdr:col>9</xdr:col>
      <xdr:colOff>254992</xdr:colOff>
      <xdr:row>4</xdr:row>
      <xdr:rowOff>55563</xdr:rowOff>
    </xdr:to>
    <xdr:sp macro="" textlink="Data_Modeling!H85">
      <xdr:nvSpPr>
        <xdr:cNvPr id="50" name="TextBox 49">
          <a:extLst>
            <a:ext uri="{FF2B5EF4-FFF2-40B4-BE49-F238E27FC236}">
              <a16:creationId xmlns:a16="http://schemas.microsoft.com/office/drawing/2014/main" id="{B9243524-3EBE-42CE-A480-617045DBB306}"/>
            </a:ext>
          </a:extLst>
        </xdr:cNvPr>
        <xdr:cNvSpPr txBox="1"/>
      </xdr:nvSpPr>
      <xdr:spPr>
        <a:xfrm>
          <a:off x="5084960" y="569913"/>
          <a:ext cx="656432"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FEDCD0-F7F5-4762-ABE4-99E678D17896}" type="TxLink">
            <a:rPr lang="en-US" sz="1100" b="1" i="0" u="none" strike="noStrike">
              <a:solidFill>
                <a:srgbClr val="000000"/>
              </a:solidFill>
              <a:latin typeface="Calibri"/>
              <a:ea typeface="Calibri"/>
              <a:cs typeface="Calibri"/>
            </a:rPr>
            <a:pPr/>
            <a:t>81.17%</a:t>
          </a:fld>
          <a:endParaRPr lang="en-US" sz="1100" b="1"/>
        </a:p>
      </xdr:txBody>
    </xdr:sp>
    <xdr:clientData/>
  </xdr:twoCellAnchor>
  <xdr:twoCellAnchor>
    <xdr:from>
      <xdr:col>5</xdr:col>
      <xdr:colOff>460672</xdr:colOff>
      <xdr:row>3</xdr:row>
      <xdr:rowOff>3176</xdr:rowOff>
    </xdr:from>
    <xdr:to>
      <xdr:col>7</xdr:col>
      <xdr:colOff>109438</xdr:colOff>
      <xdr:row>4</xdr:row>
      <xdr:rowOff>58739</xdr:rowOff>
    </xdr:to>
    <xdr:sp macro="" textlink="Data_Modeling!H83">
      <xdr:nvSpPr>
        <xdr:cNvPr id="51" name="TextBox 50">
          <a:extLst>
            <a:ext uri="{FF2B5EF4-FFF2-40B4-BE49-F238E27FC236}">
              <a16:creationId xmlns:a16="http://schemas.microsoft.com/office/drawing/2014/main" id="{9B4A8EB4-9AAD-4891-80DB-2F53C36E110E}"/>
            </a:ext>
          </a:extLst>
        </xdr:cNvPr>
        <xdr:cNvSpPr txBox="1"/>
      </xdr:nvSpPr>
      <xdr:spPr>
        <a:xfrm>
          <a:off x="3508672" y="555626"/>
          <a:ext cx="867966" cy="239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686D79-FD3A-4EFF-A95D-00B2EC28D82B}" type="TxLink">
            <a:rPr lang="en-US" sz="1100" b="1" i="0" u="none" strike="noStrike">
              <a:solidFill>
                <a:srgbClr val="000000"/>
              </a:solidFill>
              <a:latin typeface="Calibri"/>
              <a:ea typeface="Calibri"/>
              <a:cs typeface="Calibri"/>
            </a:rPr>
            <a:pPr/>
            <a:t>$199,600</a:t>
          </a:fld>
          <a:endParaRPr lang="en-US" sz="1100" b="1"/>
        </a:p>
      </xdr:txBody>
    </xdr:sp>
    <xdr:clientData/>
  </xdr:twoCellAnchor>
  <mc:AlternateContent xmlns:mc="http://schemas.openxmlformats.org/markup-compatibility/2006">
    <mc:Choice xmlns:a14="http://schemas.microsoft.com/office/drawing/2010/main" Requires="a14">
      <xdr:twoCellAnchor editAs="absolute">
        <xdr:from>
          <xdr:col>12</xdr:col>
          <xdr:colOff>539750</xdr:colOff>
          <xdr:row>3</xdr:row>
          <xdr:rowOff>63500</xdr:rowOff>
        </xdr:from>
        <xdr:to>
          <xdr:col>14</xdr:col>
          <xdr:colOff>580550</xdr:colOff>
          <xdr:row>4</xdr:row>
          <xdr:rowOff>76200</xdr:rowOff>
        </xdr:to>
        <xdr:pic>
          <xdr:nvPicPr>
            <xdr:cNvPr id="52" name="Picture 51">
              <a:extLst>
                <a:ext uri="{FF2B5EF4-FFF2-40B4-BE49-F238E27FC236}">
                  <a16:creationId xmlns:a16="http://schemas.microsoft.com/office/drawing/2014/main" id="{8784FA66-C60F-41DE-A084-18C7365BC14C}"/>
                </a:ext>
              </a:extLst>
            </xdr:cNvPr>
            <xdr:cNvPicPr>
              <a:picLocks noChangeArrowheads="1"/>
              <a:extLst>
                <a:ext uri="{84589F7E-364E-4C9E-8A38-B11213B215E9}">
                  <a14:cameraTool cellRange="Data_Modeling!H89" spid="_x0000_s7281"/>
                </a:ext>
              </a:extLst>
            </xdr:cNvPicPr>
          </xdr:nvPicPr>
          <xdr:blipFill>
            <a:blip xmlns:r="http://schemas.openxmlformats.org/officeDocument/2006/relationships" r:embed="rId1"/>
            <a:srcRect/>
            <a:stretch>
              <a:fillRect/>
            </a:stretch>
          </xdr:blipFill>
          <xdr:spPr bwMode="auto">
            <a:xfrm>
              <a:off x="7854950" y="615950"/>
              <a:ext cx="1260000" cy="196850"/>
            </a:xfrm>
            <a:prstGeom prst="rect">
              <a:avLst/>
            </a:prstGeom>
            <a:solidFill>
              <a:schemeClr val="bg1"/>
            </a:solidFill>
            <a:ln w="0">
              <a:solidFill>
                <a:schemeClr val="bg1">
                  <a:alpha val="0"/>
                </a:schemeClr>
              </a:solidFill>
            </a:ln>
          </xdr:spPr>
        </xdr:pic>
        <xdr:clientData/>
      </xdr:twoCellAnchor>
    </mc:Choice>
    <mc:Fallback/>
  </mc:AlternateContent>
  <mc:AlternateContent xmlns:mc="http://schemas.openxmlformats.org/markup-compatibility/2006">
    <mc:Choice xmlns:a14="http://schemas.microsoft.com/office/drawing/2010/main" Requires="a14">
      <xdr:twoCellAnchor editAs="absolute">
        <xdr:from>
          <xdr:col>10</xdr:col>
          <xdr:colOff>247650</xdr:colOff>
          <xdr:row>3</xdr:row>
          <xdr:rowOff>57151</xdr:rowOff>
        </xdr:from>
        <xdr:to>
          <xdr:col>12</xdr:col>
          <xdr:colOff>247650</xdr:colOff>
          <xdr:row>4</xdr:row>
          <xdr:rowOff>78431</xdr:rowOff>
        </xdr:to>
        <xdr:pic>
          <xdr:nvPicPr>
            <xdr:cNvPr id="53" name="Picture 52">
              <a:extLst>
                <a:ext uri="{FF2B5EF4-FFF2-40B4-BE49-F238E27FC236}">
                  <a16:creationId xmlns:a16="http://schemas.microsoft.com/office/drawing/2014/main" id="{0C717B5B-1017-43D3-94FD-8249CACA4C89}"/>
                </a:ext>
              </a:extLst>
            </xdr:cNvPr>
            <xdr:cNvPicPr>
              <a:picLocks noChangeArrowheads="1"/>
              <a:extLst>
                <a:ext uri="{84589F7E-364E-4C9E-8A38-B11213B215E9}">
                  <a14:cameraTool cellRange="Data_Modeling!H87" spid="_x0000_s7282"/>
                </a:ext>
              </a:extLst>
            </xdr:cNvPicPr>
          </xdr:nvPicPr>
          <xdr:blipFill>
            <a:blip xmlns:r="http://schemas.openxmlformats.org/officeDocument/2006/relationships" r:embed="rId2"/>
            <a:srcRect/>
            <a:stretch>
              <a:fillRect/>
            </a:stretch>
          </xdr:blipFill>
          <xdr:spPr bwMode="auto">
            <a:xfrm>
              <a:off x="6343650" y="609601"/>
              <a:ext cx="1219200" cy="205430"/>
            </a:xfrm>
            <a:prstGeom prst="rect">
              <a:avLst/>
            </a:prstGeom>
            <a:gradFill>
              <a:gsLst>
                <a:gs pos="69000">
                  <a:schemeClr val="bg1"/>
                </a:gs>
                <a:gs pos="2000">
                  <a:schemeClr val="bg1"/>
                </a:gs>
                <a:gs pos="100000">
                  <a:schemeClr val="bg1"/>
                </a:gs>
              </a:gsLst>
              <a:lin ang="5400000" scaled="1"/>
            </a:gradFill>
            <a:ln w="0">
              <a:noFill/>
            </a:ln>
          </xdr:spPr>
        </xdr:pic>
        <xdr:clientData/>
      </xdr:twoCellAnchor>
    </mc:Choice>
    <mc:Fallback/>
  </mc:AlternateContent>
  <xdr:twoCellAnchor editAs="absolute">
    <xdr:from>
      <xdr:col>15</xdr:col>
      <xdr:colOff>57150</xdr:colOff>
      <xdr:row>0</xdr:row>
      <xdr:rowOff>177800</xdr:rowOff>
    </xdr:from>
    <xdr:to>
      <xdr:col>18</xdr:col>
      <xdr:colOff>577850</xdr:colOff>
      <xdr:row>18</xdr:row>
      <xdr:rowOff>158749</xdr:rowOff>
    </xdr:to>
    <xdr:sp macro="" textlink="">
      <xdr:nvSpPr>
        <xdr:cNvPr id="54" name="Rectangle: Rounded Corners 53">
          <a:extLst>
            <a:ext uri="{FF2B5EF4-FFF2-40B4-BE49-F238E27FC236}">
              <a16:creationId xmlns:a16="http://schemas.microsoft.com/office/drawing/2014/main" id="{988366E6-1B5D-4C48-9D06-3E74721AE73F}"/>
            </a:ext>
          </a:extLst>
        </xdr:cNvPr>
        <xdr:cNvSpPr/>
      </xdr:nvSpPr>
      <xdr:spPr>
        <a:xfrm>
          <a:off x="9201150" y="177800"/>
          <a:ext cx="2349500" cy="3295649"/>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260350</xdr:colOff>
      <xdr:row>0</xdr:row>
      <xdr:rowOff>44450</xdr:rowOff>
    </xdr:from>
    <xdr:to>
      <xdr:col>13</xdr:col>
      <xdr:colOff>57150</xdr:colOff>
      <xdr:row>2</xdr:row>
      <xdr:rowOff>31750</xdr:rowOff>
    </xdr:to>
    <xdr:sp macro="" textlink="">
      <xdr:nvSpPr>
        <xdr:cNvPr id="58" name="Rectangle: Rounded Corners 57">
          <a:extLst>
            <a:ext uri="{FF2B5EF4-FFF2-40B4-BE49-F238E27FC236}">
              <a16:creationId xmlns:a16="http://schemas.microsoft.com/office/drawing/2014/main" id="{A51FB98C-D30C-4B1A-AADF-E878F9AA88DB}"/>
            </a:ext>
          </a:extLst>
        </xdr:cNvPr>
        <xdr:cNvSpPr/>
      </xdr:nvSpPr>
      <xdr:spPr>
        <a:xfrm>
          <a:off x="3917950" y="44450"/>
          <a:ext cx="4064000" cy="355600"/>
        </a:xfrm>
        <a:prstGeom prst="roundRect">
          <a:avLst>
            <a:gd name="adj" fmla="val 44882"/>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41275</xdr:colOff>
      <xdr:row>0</xdr:row>
      <xdr:rowOff>57150</xdr:rowOff>
    </xdr:from>
    <xdr:to>
      <xdr:col>12</xdr:col>
      <xdr:colOff>276225</xdr:colOff>
      <xdr:row>2</xdr:row>
      <xdr:rowOff>19050</xdr:rowOff>
    </xdr:to>
    <xdr:sp macro="" textlink="">
      <xdr:nvSpPr>
        <xdr:cNvPr id="59" name="TextBox 58">
          <a:extLst>
            <a:ext uri="{FF2B5EF4-FFF2-40B4-BE49-F238E27FC236}">
              <a16:creationId xmlns:a16="http://schemas.microsoft.com/office/drawing/2014/main" id="{EE01B4F6-9F69-4554-A3DB-F6B62816A1FC}"/>
            </a:ext>
          </a:extLst>
        </xdr:cNvPr>
        <xdr:cNvSpPr txBox="1"/>
      </xdr:nvSpPr>
      <xdr:spPr>
        <a:xfrm>
          <a:off x="4308475" y="57150"/>
          <a:ext cx="32829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cap="none" spc="0">
              <a:ln w="0"/>
              <a:solidFill>
                <a:schemeClr val="bg1"/>
              </a:solidFill>
              <a:effectLst>
                <a:outerShdw blurRad="38100" dist="19050" dir="2700000" algn="tl" rotWithShape="0">
                  <a:schemeClr val="dk1">
                    <a:alpha val="40000"/>
                  </a:schemeClr>
                </a:outerShdw>
              </a:effectLst>
            </a:rPr>
            <a:t>Finance</a:t>
          </a:r>
          <a:r>
            <a:rPr lang="en-US" sz="1800" b="1" cap="none" spc="0" baseline="0">
              <a:ln w="0"/>
              <a:solidFill>
                <a:schemeClr val="bg1"/>
              </a:solidFill>
              <a:effectLst>
                <a:outerShdw blurRad="38100" dist="19050" dir="2700000" algn="tl" rotWithShape="0">
                  <a:schemeClr val="dk1">
                    <a:alpha val="40000"/>
                  </a:schemeClr>
                </a:outerShdw>
              </a:effectLst>
            </a:rPr>
            <a:t> Summary Dashboard</a:t>
          </a:r>
          <a:endParaRPr lang="en-US" sz="18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2</xdr:col>
      <xdr:colOff>476250</xdr:colOff>
      <xdr:row>5</xdr:row>
      <xdr:rowOff>152401</xdr:rowOff>
    </xdr:from>
    <xdr:to>
      <xdr:col>15</xdr:col>
      <xdr:colOff>0</xdr:colOff>
      <xdr:row>18</xdr:row>
      <xdr:rowOff>171451</xdr:rowOff>
    </xdr:to>
    <xdr:sp macro="" textlink="">
      <xdr:nvSpPr>
        <xdr:cNvPr id="61" name="Rectangle: Rounded Corners 60">
          <a:extLst>
            <a:ext uri="{FF2B5EF4-FFF2-40B4-BE49-F238E27FC236}">
              <a16:creationId xmlns:a16="http://schemas.microsoft.com/office/drawing/2014/main" id="{B3469423-916A-4BAD-8904-818F66D8C3CC}"/>
            </a:ext>
          </a:extLst>
        </xdr:cNvPr>
        <xdr:cNvSpPr/>
      </xdr:nvSpPr>
      <xdr:spPr>
        <a:xfrm>
          <a:off x="1695450" y="1073151"/>
          <a:ext cx="7448550" cy="2413000"/>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558800</xdr:colOff>
      <xdr:row>5</xdr:row>
      <xdr:rowOff>158750</xdr:rowOff>
    </xdr:from>
    <xdr:to>
      <xdr:col>10</xdr:col>
      <xdr:colOff>527050</xdr:colOff>
      <xdr:row>7</xdr:row>
      <xdr:rowOff>82550</xdr:rowOff>
    </xdr:to>
    <xdr:sp macro="" textlink="">
      <xdr:nvSpPr>
        <xdr:cNvPr id="62" name="TextBox 61">
          <a:extLst>
            <a:ext uri="{FF2B5EF4-FFF2-40B4-BE49-F238E27FC236}">
              <a16:creationId xmlns:a16="http://schemas.microsoft.com/office/drawing/2014/main" id="{B55E1EB3-CE0B-4D04-D384-FF36404CE83B}"/>
            </a:ext>
          </a:extLst>
        </xdr:cNvPr>
        <xdr:cNvSpPr txBox="1"/>
      </xdr:nvSpPr>
      <xdr:spPr>
        <a:xfrm>
          <a:off x="4216400" y="1079500"/>
          <a:ext cx="24066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solidFill>
                <a:schemeClr val="tx1"/>
              </a:solidFill>
              <a:effectLst>
                <a:outerShdw blurRad="38100" dist="19050" dir="2700000" algn="tl" rotWithShape="0">
                  <a:schemeClr val="dk1">
                    <a:alpha val="40000"/>
                  </a:schemeClr>
                </a:outerShdw>
              </a:effectLst>
            </a:rPr>
            <a:t>Marketing</a:t>
          </a:r>
          <a:r>
            <a:rPr lang="en-US" sz="1400" b="0" cap="none" spc="0" baseline="0">
              <a:ln w="0"/>
              <a:solidFill>
                <a:schemeClr val="tx1"/>
              </a:solidFill>
              <a:effectLst>
                <a:outerShdw blurRad="38100" dist="19050" dir="2700000" algn="tl" rotWithShape="0">
                  <a:schemeClr val="dk1">
                    <a:alpha val="40000"/>
                  </a:schemeClr>
                </a:outerShdw>
              </a:effectLst>
            </a:rPr>
            <a:t> Department Report</a:t>
          </a:r>
          <a:endParaRPr lang="en-US"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0</xdr:colOff>
      <xdr:row>0</xdr:row>
      <xdr:rowOff>0</xdr:rowOff>
    </xdr:from>
    <xdr:to>
      <xdr:col>2</xdr:col>
      <xdr:colOff>323850</xdr:colOff>
      <xdr:row>26</xdr:row>
      <xdr:rowOff>95250</xdr:rowOff>
    </xdr:to>
    <xdr:sp macro="" textlink="">
      <xdr:nvSpPr>
        <xdr:cNvPr id="17" name="Rectangle 16">
          <a:extLst>
            <a:ext uri="{FF2B5EF4-FFF2-40B4-BE49-F238E27FC236}">
              <a16:creationId xmlns:a16="http://schemas.microsoft.com/office/drawing/2014/main" id="{C698304A-8DF0-4F41-BBF0-E16093C4D668}"/>
            </a:ext>
          </a:extLst>
        </xdr:cNvPr>
        <xdr:cNvSpPr/>
      </xdr:nvSpPr>
      <xdr:spPr>
        <a:xfrm>
          <a:off x="0" y="0"/>
          <a:ext cx="1543050" cy="48831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editAs="absolute">
    <xdr:from>
      <xdr:col>0</xdr:col>
      <xdr:colOff>255425</xdr:colOff>
      <xdr:row>12</xdr:row>
      <xdr:rowOff>152536</xdr:rowOff>
    </xdr:from>
    <xdr:to>
      <xdr:col>0</xdr:col>
      <xdr:colOff>507425</xdr:colOff>
      <xdr:row>14</xdr:row>
      <xdr:rowOff>36236</xdr:rowOff>
    </xdr:to>
    <xdr:pic>
      <xdr:nvPicPr>
        <xdr:cNvPr id="18" name="Picture 17">
          <a:hlinkClick xmlns:r="http://schemas.openxmlformats.org/officeDocument/2006/relationships" r:id="rId3"/>
          <a:extLst>
            <a:ext uri="{FF2B5EF4-FFF2-40B4-BE49-F238E27FC236}">
              <a16:creationId xmlns:a16="http://schemas.microsoft.com/office/drawing/2014/main" id="{2307E9DB-9CAE-4BBB-8C85-458D6DC83DAC}"/>
            </a:ext>
          </a:extLst>
        </xdr:cNvPr>
        <xdr:cNvPicPr>
          <a:picLocks noChangeAspect="1"/>
        </xdr:cNvPicPr>
      </xdr:nvPicPr>
      <xdr:blipFill>
        <a:blip xmlns:r="http://schemas.openxmlformats.org/officeDocument/2006/relationships" r:embed="rId4"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55425" y="2362336"/>
          <a:ext cx="252000" cy="252000"/>
        </a:xfrm>
        <a:prstGeom prst="rect">
          <a:avLst/>
        </a:prstGeom>
        <a:noFill/>
        <a:ln>
          <a:noFill/>
        </a:ln>
      </xdr:spPr>
    </xdr:pic>
    <xdr:clientData/>
  </xdr:twoCellAnchor>
  <xdr:twoCellAnchor editAs="absolute">
    <xdr:from>
      <xdr:col>0</xdr:col>
      <xdr:colOff>269966</xdr:colOff>
      <xdr:row>15</xdr:row>
      <xdr:rowOff>0</xdr:rowOff>
    </xdr:from>
    <xdr:to>
      <xdr:col>0</xdr:col>
      <xdr:colOff>521966</xdr:colOff>
      <xdr:row>16</xdr:row>
      <xdr:rowOff>67850</xdr:rowOff>
    </xdr:to>
    <xdr:pic>
      <xdr:nvPicPr>
        <xdr:cNvPr id="19" name="Picture 18">
          <a:hlinkClick xmlns:r="http://schemas.openxmlformats.org/officeDocument/2006/relationships" r:id="rId5"/>
          <a:extLst>
            <a:ext uri="{FF2B5EF4-FFF2-40B4-BE49-F238E27FC236}">
              <a16:creationId xmlns:a16="http://schemas.microsoft.com/office/drawing/2014/main" id="{8C624FA6-DB0E-4BB7-8B36-1187006BCBAC}"/>
            </a:ext>
          </a:extLst>
        </xdr:cNvPr>
        <xdr:cNvPicPr>
          <a:picLocks noChangeAspect="1"/>
        </xdr:cNvPicPr>
      </xdr:nvPicPr>
      <xdr:blipFill>
        <a:blip xmlns:r="http://schemas.openxmlformats.org/officeDocument/2006/relationships" r:embed="rId6"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9966" y="2762250"/>
          <a:ext cx="252000" cy="252000"/>
        </a:xfrm>
        <a:prstGeom prst="rect">
          <a:avLst/>
        </a:prstGeom>
        <a:noFill/>
        <a:ln>
          <a:noFill/>
        </a:ln>
      </xdr:spPr>
    </xdr:pic>
    <xdr:clientData/>
  </xdr:twoCellAnchor>
  <xdr:twoCellAnchor editAs="absolute">
    <xdr:from>
      <xdr:col>0</xdr:col>
      <xdr:colOff>222754</xdr:colOff>
      <xdr:row>10</xdr:row>
      <xdr:rowOff>82823</xdr:rowOff>
    </xdr:from>
    <xdr:to>
      <xdr:col>0</xdr:col>
      <xdr:colOff>528754</xdr:colOff>
      <xdr:row>12</xdr:row>
      <xdr:rowOff>20523</xdr:rowOff>
    </xdr:to>
    <xdr:pic>
      <xdr:nvPicPr>
        <xdr:cNvPr id="20" name="Picture 19">
          <a:hlinkClick xmlns:r="http://schemas.openxmlformats.org/officeDocument/2006/relationships" r:id="rId7"/>
          <a:extLst>
            <a:ext uri="{FF2B5EF4-FFF2-40B4-BE49-F238E27FC236}">
              <a16:creationId xmlns:a16="http://schemas.microsoft.com/office/drawing/2014/main" id="{CB563246-6395-4459-BC18-3945EAD486FA}"/>
            </a:ext>
          </a:extLst>
        </xdr:cNvPr>
        <xdr:cNvPicPr>
          <a:picLocks noChangeAspect="1"/>
        </xdr:cNvPicPr>
      </xdr:nvPicPr>
      <xdr:blipFill>
        <a:blip xmlns:r="http://schemas.openxmlformats.org/officeDocument/2006/relationships" r:embed="rId8"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22754" y="1924323"/>
          <a:ext cx="306000" cy="306000"/>
        </a:xfrm>
        <a:prstGeom prst="rect">
          <a:avLst/>
        </a:prstGeom>
        <a:noFill/>
        <a:ln>
          <a:noFill/>
        </a:ln>
      </xdr:spPr>
    </xdr:pic>
    <xdr:clientData/>
  </xdr:twoCellAnchor>
  <xdr:twoCellAnchor>
    <xdr:from>
      <xdr:col>0</xdr:col>
      <xdr:colOff>171450</xdr:colOff>
      <xdr:row>6</xdr:row>
      <xdr:rowOff>6350</xdr:rowOff>
    </xdr:from>
    <xdr:to>
      <xdr:col>2</xdr:col>
      <xdr:colOff>254000</xdr:colOff>
      <xdr:row>8</xdr:row>
      <xdr:rowOff>50800</xdr:rowOff>
    </xdr:to>
    <xdr:sp macro="" textlink="">
      <xdr:nvSpPr>
        <xdr:cNvPr id="76" name="Rectangle: Rounded Corners 75">
          <a:extLst>
            <a:ext uri="{FF2B5EF4-FFF2-40B4-BE49-F238E27FC236}">
              <a16:creationId xmlns:a16="http://schemas.microsoft.com/office/drawing/2014/main" id="{4123F4D4-6A27-44B0-9979-BC4F6D1138E3}"/>
            </a:ext>
          </a:extLst>
        </xdr:cNvPr>
        <xdr:cNvSpPr/>
      </xdr:nvSpPr>
      <xdr:spPr>
        <a:xfrm>
          <a:off x="171450" y="1111250"/>
          <a:ext cx="1301750" cy="412750"/>
        </a:xfrm>
        <a:prstGeom prst="roundRect">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absolute">
    <xdr:from>
      <xdr:col>0</xdr:col>
      <xdr:colOff>233612</xdr:colOff>
      <xdr:row>8</xdr:row>
      <xdr:rowOff>89310</xdr:rowOff>
    </xdr:from>
    <xdr:to>
      <xdr:col>0</xdr:col>
      <xdr:colOff>485612</xdr:colOff>
      <xdr:row>9</xdr:row>
      <xdr:rowOff>157160</xdr:rowOff>
    </xdr:to>
    <xdr:pic>
      <xdr:nvPicPr>
        <xdr:cNvPr id="21" name="Picture 20">
          <a:hlinkClick xmlns:r="http://schemas.openxmlformats.org/officeDocument/2006/relationships" r:id="rId9"/>
          <a:extLst>
            <a:ext uri="{FF2B5EF4-FFF2-40B4-BE49-F238E27FC236}">
              <a16:creationId xmlns:a16="http://schemas.microsoft.com/office/drawing/2014/main" id="{D17C6458-23AA-48DF-B436-74FC7D46FBAB}"/>
            </a:ext>
          </a:extLst>
        </xdr:cNvPr>
        <xdr:cNvPicPr>
          <a:picLocks noChangeAspect="1"/>
        </xdr:cNvPicPr>
      </xdr:nvPicPr>
      <xdr:blipFill>
        <a:blip xmlns:r="http://schemas.openxmlformats.org/officeDocument/2006/relationships" r:embed="rId10" cstate="print">
          <a:duotone>
            <a:schemeClr val="accent2">
              <a:shade val="45000"/>
              <a:satMod val="135000"/>
            </a:schemeClr>
            <a:prstClr val="white"/>
          </a:duotone>
          <a:extLst>
            <a:ext uri="{BEBA8EAE-BF5A-486C-A8C5-ECC9F3942E4B}">
              <a14:imgProps xmlns:a14="http://schemas.microsoft.com/office/drawing/2010/main">
                <a14:imgLayer r:embed="rId11">
                  <a14:imgEffect>
                    <a14:saturation sat="35000"/>
                  </a14:imgEffect>
                </a14:imgLayer>
              </a14:imgProps>
            </a:ext>
            <a:ext uri="{28A0092B-C50C-407E-A947-70E740481C1C}">
              <a14:useLocalDpi xmlns:a14="http://schemas.microsoft.com/office/drawing/2010/main" val="0"/>
            </a:ext>
          </a:extLst>
        </a:blip>
        <a:stretch>
          <a:fillRect/>
        </a:stretch>
      </xdr:blipFill>
      <xdr:spPr>
        <a:xfrm flipH="1">
          <a:off x="233612" y="1562510"/>
          <a:ext cx="252000" cy="252000"/>
        </a:xfrm>
        <a:prstGeom prst="rect">
          <a:avLst/>
        </a:prstGeom>
        <a:noFill/>
        <a:ln>
          <a:noFill/>
        </a:ln>
      </xdr:spPr>
    </xdr:pic>
    <xdr:clientData/>
  </xdr:twoCellAnchor>
  <xdr:twoCellAnchor editAs="absolute">
    <xdr:from>
      <xdr:col>0</xdr:col>
      <xdr:colOff>240883</xdr:colOff>
      <xdr:row>6</xdr:row>
      <xdr:rowOff>57697</xdr:rowOff>
    </xdr:from>
    <xdr:to>
      <xdr:col>0</xdr:col>
      <xdr:colOff>492883</xdr:colOff>
      <xdr:row>7</xdr:row>
      <xdr:rowOff>125547</xdr:rowOff>
    </xdr:to>
    <xdr:pic>
      <xdr:nvPicPr>
        <xdr:cNvPr id="22" name="Picture 21">
          <a:hlinkClick xmlns:r="http://schemas.openxmlformats.org/officeDocument/2006/relationships" r:id="rId12"/>
          <a:extLst>
            <a:ext uri="{FF2B5EF4-FFF2-40B4-BE49-F238E27FC236}">
              <a16:creationId xmlns:a16="http://schemas.microsoft.com/office/drawing/2014/main" id="{D4F43E65-8EA2-4DE4-85F1-6C62E6B50586}"/>
            </a:ext>
          </a:extLst>
        </xdr:cNvPr>
        <xdr:cNvPicPr>
          <a:picLocks noChangeAspect="1"/>
        </xdr:cNvPicPr>
      </xdr:nvPicPr>
      <xdr:blipFill>
        <a:blip xmlns:r="http://schemas.openxmlformats.org/officeDocument/2006/relationships" r:embed="rId13"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40883" y="1162597"/>
          <a:ext cx="252000" cy="252000"/>
        </a:xfrm>
        <a:prstGeom prst="rect">
          <a:avLst/>
        </a:prstGeom>
        <a:noFill/>
        <a:ln>
          <a:noFill/>
        </a:ln>
      </xdr:spPr>
    </xdr:pic>
    <xdr:clientData/>
  </xdr:twoCellAnchor>
  <xdr:twoCellAnchor editAs="absolute">
    <xdr:from>
      <xdr:col>0</xdr:col>
      <xdr:colOff>262696</xdr:colOff>
      <xdr:row>4</xdr:row>
      <xdr:rowOff>26084</xdr:rowOff>
    </xdr:from>
    <xdr:to>
      <xdr:col>0</xdr:col>
      <xdr:colOff>514696</xdr:colOff>
      <xdr:row>5</xdr:row>
      <xdr:rowOff>93934</xdr:rowOff>
    </xdr:to>
    <xdr:pic>
      <xdr:nvPicPr>
        <xdr:cNvPr id="23" name="Picture 22">
          <a:hlinkClick xmlns:r="http://schemas.openxmlformats.org/officeDocument/2006/relationships" r:id="rId14"/>
          <a:extLst>
            <a:ext uri="{FF2B5EF4-FFF2-40B4-BE49-F238E27FC236}">
              <a16:creationId xmlns:a16="http://schemas.microsoft.com/office/drawing/2014/main" id="{C6ECB3F7-5F7F-46CE-B1F9-F022C06D8057}"/>
            </a:ext>
          </a:extLst>
        </xdr:cNvPr>
        <xdr:cNvPicPr>
          <a:picLocks noChangeAspect="1"/>
        </xdr:cNvPicPr>
      </xdr:nvPicPr>
      <xdr:blipFill>
        <a:blip xmlns:r="http://schemas.openxmlformats.org/officeDocument/2006/relationships" r:embed="rId15"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2696" y="762684"/>
          <a:ext cx="252000" cy="252000"/>
        </a:xfrm>
        <a:prstGeom prst="rect">
          <a:avLst/>
        </a:prstGeom>
        <a:noFill/>
        <a:ln>
          <a:noFill/>
        </a:ln>
        <a:scene3d>
          <a:camera prst="orthographicFront">
            <a:rot lat="0" lon="899992" rev="0"/>
          </a:camera>
          <a:lightRig rig="threePt" dir="t"/>
        </a:scene3d>
      </xdr:spPr>
    </xdr:pic>
    <xdr:clientData/>
  </xdr:twoCellAnchor>
  <xdr:twoCellAnchor editAs="oneCell">
    <xdr:from>
      <xdr:col>0</xdr:col>
      <xdr:colOff>211242</xdr:colOff>
      <xdr:row>0</xdr:row>
      <xdr:rowOff>107950</xdr:rowOff>
    </xdr:from>
    <xdr:to>
      <xdr:col>2</xdr:col>
      <xdr:colOff>211714</xdr:colOff>
      <xdr:row>3</xdr:row>
      <xdr:rowOff>158750</xdr:rowOff>
    </xdr:to>
    <xdr:pic>
      <xdr:nvPicPr>
        <xdr:cNvPr id="63" name="Picture 62">
          <a:extLst>
            <a:ext uri="{FF2B5EF4-FFF2-40B4-BE49-F238E27FC236}">
              <a16:creationId xmlns:a16="http://schemas.microsoft.com/office/drawing/2014/main" id="{7AE52730-9C61-4C65-A62E-BF60F270D23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11242" y="107950"/>
          <a:ext cx="1219672" cy="603250"/>
        </a:xfrm>
        <a:prstGeom prst="rect">
          <a:avLst/>
        </a:prstGeom>
      </xdr:spPr>
    </xdr:pic>
    <xdr:clientData/>
  </xdr:twoCellAnchor>
  <xdr:twoCellAnchor>
    <xdr:from>
      <xdr:col>0</xdr:col>
      <xdr:colOff>514350</xdr:colOff>
      <xdr:row>4</xdr:row>
      <xdr:rowOff>31750</xdr:rowOff>
    </xdr:from>
    <xdr:to>
      <xdr:col>2</xdr:col>
      <xdr:colOff>323850</xdr:colOff>
      <xdr:row>5</xdr:row>
      <xdr:rowOff>139700</xdr:rowOff>
    </xdr:to>
    <xdr:sp macro="" textlink="">
      <xdr:nvSpPr>
        <xdr:cNvPr id="64" name="TextBox 63">
          <a:hlinkClick xmlns:r="http://schemas.openxmlformats.org/officeDocument/2006/relationships" r:id="rId14"/>
          <a:extLst>
            <a:ext uri="{FF2B5EF4-FFF2-40B4-BE49-F238E27FC236}">
              <a16:creationId xmlns:a16="http://schemas.microsoft.com/office/drawing/2014/main" id="{63F67C0F-E02A-4170-8C60-81CBA6FAF169}"/>
            </a:ext>
          </a:extLst>
        </xdr:cNvPr>
        <xdr:cNvSpPr txBox="1"/>
      </xdr:nvSpPr>
      <xdr:spPr>
        <a:xfrm>
          <a:off x="514350" y="7683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Welcome</a:t>
          </a:r>
        </a:p>
      </xdr:txBody>
    </xdr:sp>
    <xdr:clientData/>
  </xdr:twoCellAnchor>
  <xdr:twoCellAnchor>
    <xdr:from>
      <xdr:col>0</xdr:col>
      <xdr:colOff>514350</xdr:colOff>
      <xdr:row>6</xdr:row>
      <xdr:rowOff>57150</xdr:rowOff>
    </xdr:from>
    <xdr:to>
      <xdr:col>2</xdr:col>
      <xdr:colOff>323850</xdr:colOff>
      <xdr:row>7</xdr:row>
      <xdr:rowOff>165100</xdr:rowOff>
    </xdr:to>
    <xdr:sp macro="" textlink="">
      <xdr:nvSpPr>
        <xdr:cNvPr id="65" name="TextBox 64">
          <a:hlinkClick xmlns:r="http://schemas.openxmlformats.org/officeDocument/2006/relationships" r:id="rId12"/>
          <a:extLst>
            <a:ext uri="{FF2B5EF4-FFF2-40B4-BE49-F238E27FC236}">
              <a16:creationId xmlns:a16="http://schemas.microsoft.com/office/drawing/2014/main" id="{6688BC5F-7F6C-4D53-B754-222B2609FBF9}"/>
            </a:ext>
          </a:extLst>
        </xdr:cNvPr>
        <xdr:cNvSpPr txBox="1"/>
      </xdr:nvSpPr>
      <xdr:spPr>
        <a:xfrm>
          <a:off x="514350" y="11620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Marketing</a:t>
          </a:r>
        </a:p>
      </xdr:txBody>
    </xdr:sp>
    <xdr:clientData/>
  </xdr:twoCellAnchor>
  <xdr:twoCellAnchor>
    <xdr:from>
      <xdr:col>0</xdr:col>
      <xdr:colOff>514350</xdr:colOff>
      <xdr:row>8</xdr:row>
      <xdr:rowOff>82550</xdr:rowOff>
    </xdr:from>
    <xdr:to>
      <xdr:col>2</xdr:col>
      <xdr:colOff>323850</xdr:colOff>
      <xdr:row>10</xdr:row>
      <xdr:rowOff>6350</xdr:rowOff>
    </xdr:to>
    <xdr:sp macro="" textlink="">
      <xdr:nvSpPr>
        <xdr:cNvPr id="66" name="TextBox 65">
          <a:hlinkClick xmlns:r="http://schemas.openxmlformats.org/officeDocument/2006/relationships" r:id="rId9"/>
          <a:extLst>
            <a:ext uri="{FF2B5EF4-FFF2-40B4-BE49-F238E27FC236}">
              <a16:creationId xmlns:a16="http://schemas.microsoft.com/office/drawing/2014/main" id="{80EA9B69-A88B-4EA9-9C6E-745CBCEFAF3A}"/>
            </a:ext>
          </a:extLst>
        </xdr:cNvPr>
        <xdr:cNvSpPr txBox="1"/>
      </xdr:nvSpPr>
      <xdr:spPr>
        <a:xfrm>
          <a:off x="514350" y="15557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Operations</a:t>
          </a:r>
        </a:p>
      </xdr:txBody>
    </xdr:sp>
    <xdr:clientData/>
  </xdr:twoCellAnchor>
  <xdr:twoCellAnchor>
    <xdr:from>
      <xdr:col>0</xdr:col>
      <xdr:colOff>514350</xdr:colOff>
      <xdr:row>10</xdr:row>
      <xdr:rowOff>107950</xdr:rowOff>
    </xdr:from>
    <xdr:to>
      <xdr:col>2</xdr:col>
      <xdr:colOff>323850</xdr:colOff>
      <xdr:row>12</xdr:row>
      <xdr:rowOff>31750</xdr:rowOff>
    </xdr:to>
    <xdr:sp macro="" textlink="">
      <xdr:nvSpPr>
        <xdr:cNvPr id="67" name="TextBox 66">
          <a:hlinkClick xmlns:r="http://schemas.openxmlformats.org/officeDocument/2006/relationships" r:id="rId7"/>
          <a:extLst>
            <a:ext uri="{FF2B5EF4-FFF2-40B4-BE49-F238E27FC236}">
              <a16:creationId xmlns:a16="http://schemas.microsoft.com/office/drawing/2014/main" id="{44DAB0DA-C668-45CA-88CA-49E2AA2D5524}"/>
            </a:ext>
          </a:extLst>
        </xdr:cNvPr>
        <xdr:cNvSpPr txBox="1"/>
      </xdr:nvSpPr>
      <xdr:spPr>
        <a:xfrm>
          <a:off x="514350" y="19494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p>
      </xdr:txBody>
    </xdr:sp>
    <xdr:clientData/>
  </xdr:twoCellAnchor>
  <xdr:twoCellAnchor>
    <xdr:from>
      <xdr:col>0</xdr:col>
      <xdr:colOff>514350</xdr:colOff>
      <xdr:row>12</xdr:row>
      <xdr:rowOff>133350</xdr:rowOff>
    </xdr:from>
    <xdr:to>
      <xdr:col>2</xdr:col>
      <xdr:colOff>323850</xdr:colOff>
      <xdr:row>14</xdr:row>
      <xdr:rowOff>57150</xdr:rowOff>
    </xdr:to>
    <xdr:sp macro="" textlink="">
      <xdr:nvSpPr>
        <xdr:cNvPr id="68" name="TextBox 67">
          <a:hlinkClick xmlns:r="http://schemas.openxmlformats.org/officeDocument/2006/relationships" r:id="rId3"/>
          <a:extLst>
            <a:ext uri="{FF2B5EF4-FFF2-40B4-BE49-F238E27FC236}">
              <a16:creationId xmlns:a16="http://schemas.microsoft.com/office/drawing/2014/main" id="{1414EA8C-B627-40EF-B620-567B7B230181}"/>
            </a:ext>
          </a:extLst>
        </xdr:cNvPr>
        <xdr:cNvSpPr txBox="1"/>
      </xdr:nvSpPr>
      <xdr:spPr>
        <a:xfrm>
          <a:off x="514350" y="23431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HR</a:t>
          </a:r>
        </a:p>
      </xdr:txBody>
    </xdr:sp>
    <xdr:clientData/>
  </xdr:twoCellAnchor>
  <xdr:twoCellAnchor>
    <xdr:from>
      <xdr:col>0</xdr:col>
      <xdr:colOff>514350</xdr:colOff>
      <xdr:row>14</xdr:row>
      <xdr:rowOff>158750</xdr:rowOff>
    </xdr:from>
    <xdr:to>
      <xdr:col>2</xdr:col>
      <xdr:colOff>323850</xdr:colOff>
      <xdr:row>16</xdr:row>
      <xdr:rowOff>82550</xdr:rowOff>
    </xdr:to>
    <xdr:sp macro="" textlink="">
      <xdr:nvSpPr>
        <xdr:cNvPr id="69" name="TextBox 68">
          <a:hlinkClick xmlns:r="http://schemas.openxmlformats.org/officeDocument/2006/relationships" r:id="rId5"/>
          <a:extLst>
            <a:ext uri="{FF2B5EF4-FFF2-40B4-BE49-F238E27FC236}">
              <a16:creationId xmlns:a16="http://schemas.microsoft.com/office/drawing/2014/main" id="{5436F4F7-4F19-40E3-B4D8-2DDF54667C2F}"/>
            </a:ext>
          </a:extLst>
        </xdr:cNvPr>
        <xdr:cNvSpPr txBox="1"/>
      </xdr:nvSpPr>
      <xdr:spPr>
        <a:xfrm>
          <a:off x="514350" y="27368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IT</a:t>
          </a:r>
        </a:p>
      </xdr:txBody>
    </xdr:sp>
    <xdr:clientData/>
  </xdr:twoCellAnchor>
  <xdr:twoCellAnchor>
    <xdr:from>
      <xdr:col>3</xdr:col>
      <xdr:colOff>38100</xdr:colOff>
      <xdr:row>7</xdr:row>
      <xdr:rowOff>114300</xdr:rowOff>
    </xdr:from>
    <xdr:to>
      <xdr:col>14</xdr:col>
      <xdr:colOff>406400</xdr:colOff>
      <xdr:row>18</xdr:row>
      <xdr:rowOff>85725</xdr:rowOff>
    </xdr:to>
    <xdr:graphicFrame macro="">
      <xdr:nvGraphicFramePr>
        <xdr:cNvPr id="70" name="Chart 69">
          <a:extLst>
            <a:ext uri="{FF2B5EF4-FFF2-40B4-BE49-F238E27FC236}">
              <a16:creationId xmlns:a16="http://schemas.microsoft.com/office/drawing/2014/main" id="{E94F1BB9-942B-40B5-9A6A-F61BF8E77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15</xdr:col>
      <xdr:colOff>120650</xdr:colOff>
      <xdr:row>1</xdr:row>
      <xdr:rowOff>171450</xdr:rowOff>
    </xdr:from>
    <xdr:to>
      <xdr:col>18</xdr:col>
      <xdr:colOff>546100</xdr:colOff>
      <xdr:row>5</xdr:row>
      <xdr:rowOff>38100</xdr:rowOff>
    </xdr:to>
    <mc:AlternateContent xmlns:mc="http://schemas.openxmlformats.org/markup-compatibility/2006" xmlns:a14="http://schemas.microsoft.com/office/drawing/2010/main">
      <mc:Choice Requires="a14">
        <xdr:graphicFrame macro="">
          <xdr:nvGraphicFramePr>
            <xdr:cNvPr id="71" name="Quarter 2">
              <a:extLst>
                <a:ext uri="{FF2B5EF4-FFF2-40B4-BE49-F238E27FC236}">
                  <a16:creationId xmlns:a16="http://schemas.microsoft.com/office/drawing/2014/main" id="{34E6AE4C-745C-4410-A021-035B8534E0A7}"/>
                </a:ext>
              </a:extLst>
            </xdr:cNvPr>
            <xdr:cNvGraphicFramePr/>
          </xdr:nvGraphicFramePr>
          <xdr:xfrm>
            <a:off x="0" y="0"/>
            <a:ext cx="0" cy="0"/>
          </xdr:xfrm>
          <a:graphic>
            <a:graphicData uri="http://schemas.microsoft.com/office/drawing/2010/slicer">
              <sle:slicer xmlns:sle="http://schemas.microsoft.com/office/drawing/2010/slicer" name="Quarter 2"/>
            </a:graphicData>
          </a:graphic>
        </xdr:graphicFrame>
      </mc:Choice>
      <mc:Fallback xmlns="">
        <xdr:sp macro="" textlink="">
          <xdr:nvSpPr>
            <xdr:cNvPr id="0" name=""/>
            <xdr:cNvSpPr>
              <a:spLocks noTextEdit="1"/>
            </xdr:cNvSpPr>
          </xdr:nvSpPr>
          <xdr:spPr>
            <a:xfrm>
              <a:off x="9264650" y="355600"/>
              <a:ext cx="2254250" cy="603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114300</xdr:colOff>
      <xdr:row>5</xdr:row>
      <xdr:rowOff>139699</xdr:rowOff>
    </xdr:from>
    <xdr:to>
      <xdr:col>17</xdr:col>
      <xdr:colOff>19050</xdr:colOff>
      <xdr:row>17</xdr:row>
      <xdr:rowOff>177800</xdr:rowOff>
    </xdr:to>
    <mc:AlternateContent xmlns:mc="http://schemas.openxmlformats.org/markup-compatibility/2006" xmlns:a14="http://schemas.microsoft.com/office/drawing/2010/main">
      <mc:Choice Requires="a14">
        <xdr:graphicFrame macro="">
          <xdr:nvGraphicFramePr>
            <xdr:cNvPr id="73" name="Month 2">
              <a:extLst>
                <a:ext uri="{FF2B5EF4-FFF2-40B4-BE49-F238E27FC236}">
                  <a16:creationId xmlns:a16="http://schemas.microsoft.com/office/drawing/2014/main" id="{D6553B83-2433-440F-9F9A-E167C44CAD69}"/>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9258300" y="1060449"/>
              <a:ext cx="1123950" cy="2247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222250</xdr:colOff>
      <xdr:row>0</xdr:row>
      <xdr:rowOff>0</xdr:rowOff>
    </xdr:from>
    <xdr:to>
      <xdr:col>2</xdr:col>
      <xdr:colOff>400050</xdr:colOff>
      <xdr:row>26</xdr:row>
      <xdr:rowOff>139700</xdr:rowOff>
    </xdr:to>
    <xdr:sp macro="" textlink="">
      <xdr:nvSpPr>
        <xdr:cNvPr id="75" name="Rectangle: Rounded Corners 74">
          <a:extLst>
            <a:ext uri="{FF2B5EF4-FFF2-40B4-BE49-F238E27FC236}">
              <a16:creationId xmlns:a16="http://schemas.microsoft.com/office/drawing/2014/main" id="{47A28CA6-DB78-43EF-83D7-B9E27DB6BE9B}"/>
            </a:ext>
          </a:extLst>
        </xdr:cNvPr>
        <xdr:cNvSpPr/>
      </xdr:nvSpPr>
      <xdr:spPr>
        <a:xfrm>
          <a:off x="1441450" y="0"/>
          <a:ext cx="177800" cy="4927600"/>
        </a:xfrm>
        <a:prstGeom prst="roundRect">
          <a:avLst>
            <a:gd name="adj" fmla="val 0"/>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oneCell">
    <xdr:from>
      <xdr:col>0</xdr:col>
      <xdr:colOff>273050</xdr:colOff>
      <xdr:row>17</xdr:row>
      <xdr:rowOff>25400</xdr:rowOff>
    </xdr:from>
    <xdr:to>
      <xdr:col>0</xdr:col>
      <xdr:colOff>508000</xdr:colOff>
      <xdr:row>18</xdr:row>
      <xdr:rowOff>56204</xdr:rowOff>
    </xdr:to>
    <xdr:pic>
      <xdr:nvPicPr>
        <xdr:cNvPr id="2" name="Graphic 1" descr="Exclamation mark with solid fill">
          <a:hlinkClick xmlns:r="http://schemas.openxmlformats.org/officeDocument/2006/relationships" r:id="rId18"/>
          <a:extLst>
            <a:ext uri="{FF2B5EF4-FFF2-40B4-BE49-F238E27FC236}">
              <a16:creationId xmlns:a16="http://schemas.microsoft.com/office/drawing/2014/main" id="{896CF490-F735-49DD-8B10-C1F80DE335E6}"/>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73050" y="3155950"/>
          <a:ext cx="234950" cy="214954"/>
        </a:xfrm>
        <a:prstGeom prst="rect">
          <a:avLst/>
        </a:prstGeom>
      </xdr:spPr>
    </xdr:pic>
    <xdr:clientData/>
  </xdr:twoCellAnchor>
  <xdr:twoCellAnchor>
    <xdr:from>
      <xdr:col>0</xdr:col>
      <xdr:colOff>463550</xdr:colOff>
      <xdr:row>16</xdr:row>
      <xdr:rowOff>146050</xdr:rowOff>
    </xdr:from>
    <xdr:to>
      <xdr:col>2</xdr:col>
      <xdr:colOff>158750</xdr:colOff>
      <xdr:row>18</xdr:row>
      <xdr:rowOff>50800</xdr:rowOff>
    </xdr:to>
    <xdr:sp macro="" textlink="">
      <xdr:nvSpPr>
        <xdr:cNvPr id="3" name="TextBox 2">
          <a:hlinkClick xmlns:r="http://schemas.openxmlformats.org/officeDocument/2006/relationships" r:id="rId18"/>
          <a:extLst>
            <a:ext uri="{FF2B5EF4-FFF2-40B4-BE49-F238E27FC236}">
              <a16:creationId xmlns:a16="http://schemas.microsoft.com/office/drawing/2014/main" id="{8BF2075F-EE71-43D2-A77C-C15806E2D505}"/>
            </a:ext>
          </a:extLst>
        </xdr:cNvPr>
        <xdr:cNvSpPr txBox="1"/>
      </xdr:nvSpPr>
      <xdr:spPr>
        <a:xfrm>
          <a:off x="463550" y="3092450"/>
          <a:ext cx="9144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About</a:t>
          </a:r>
        </a:p>
      </xdr:txBody>
    </xdr:sp>
    <xdr:clientData/>
  </xdr:twoCellAnchor>
  <xdr:twoCellAnchor>
    <xdr:from>
      <xdr:col>16</xdr:col>
      <xdr:colOff>508000</xdr:colOff>
      <xdr:row>8</xdr:row>
      <xdr:rowOff>171450</xdr:rowOff>
    </xdr:from>
    <xdr:to>
      <xdr:col>19</xdr:col>
      <xdr:colOff>44450</xdr:colOff>
      <xdr:row>12</xdr:row>
      <xdr:rowOff>44450</xdr:rowOff>
    </xdr:to>
    <xdr:sp macro="" textlink="">
      <xdr:nvSpPr>
        <xdr:cNvPr id="4" name="TextBox 3">
          <a:extLst>
            <a:ext uri="{FF2B5EF4-FFF2-40B4-BE49-F238E27FC236}">
              <a16:creationId xmlns:a16="http://schemas.microsoft.com/office/drawing/2014/main" id="{219EF4FB-AA26-4249-B493-C910B54894D9}"/>
            </a:ext>
          </a:extLst>
        </xdr:cNvPr>
        <xdr:cNvSpPr txBox="1"/>
      </xdr:nvSpPr>
      <xdr:spPr>
        <a:xfrm>
          <a:off x="10261600" y="1644650"/>
          <a:ext cx="13652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Revenue</a:t>
          </a:r>
          <a:r>
            <a:rPr lang="en-US" sz="1100" b="1" baseline="0"/>
            <a:t> Variance</a:t>
          </a:r>
        </a:p>
        <a:p>
          <a:r>
            <a:rPr lang="en-US" sz="1100" baseline="0">
              <a:solidFill>
                <a:schemeClr val="tx1">
                  <a:lumMod val="95000"/>
                  <a:lumOff val="5000"/>
                </a:schemeClr>
              </a:solidFill>
            </a:rPr>
            <a:t>    Green: </a:t>
          </a:r>
          <a:r>
            <a:rPr lang="en-US" sz="1100" baseline="0"/>
            <a:t>Good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Bad</a:t>
          </a:r>
          <a:endParaRPr lang="en-US">
            <a:effectLst/>
          </a:endParaRPr>
        </a:p>
        <a:p>
          <a:endParaRPr lang="en-US" sz="1100" baseline="0"/>
        </a:p>
      </xdr:txBody>
    </xdr:sp>
    <xdr:clientData/>
  </xdr:twoCellAnchor>
  <xdr:twoCellAnchor>
    <xdr:from>
      <xdr:col>16</xdr:col>
      <xdr:colOff>508000</xdr:colOff>
      <xdr:row>12</xdr:row>
      <xdr:rowOff>133350</xdr:rowOff>
    </xdr:from>
    <xdr:to>
      <xdr:col>19</xdr:col>
      <xdr:colOff>44450</xdr:colOff>
      <xdr:row>16</xdr:row>
      <xdr:rowOff>6350</xdr:rowOff>
    </xdr:to>
    <xdr:sp macro="" textlink="">
      <xdr:nvSpPr>
        <xdr:cNvPr id="5" name="TextBox 4">
          <a:extLst>
            <a:ext uri="{FF2B5EF4-FFF2-40B4-BE49-F238E27FC236}">
              <a16:creationId xmlns:a16="http://schemas.microsoft.com/office/drawing/2014/main" id="{6CB1B327-5069-4202-B548-80257A58D1F8}"/>
            </a:ext>
          </a:extLst>
        </xdr:cNvPr>
        <xdr:cNvSpPr txBox="1"/>
      </xdr:nvSpPr>
      <xdr:spPr>
        <a:xfrm>
          <a:off x="10261600" y="2343150"/>
          <a:ext cx="13652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Expense</a:t>
          </a:r>
          <a:r>
            <a:rPr lang="en-US" sz="1100" b="1" baseline="0"/>
            <a:t> Variance</a:t>
          </a:r>
        </a:p>
        <a:p>
          <a:r>
            <a:rPr lang="en-US" sz="1100" baseline="0">
              <a:solidFill>
                <a:schemeClr val="tx1">
                  <a:lumMod val="95000"/>
                  <a:lumOff val="5000"/>
                </a:schemeClr>
              </a:solidFill>
            </a:rPr>
            <a:t>    Green: </a:t>
          </a:r>
          <a:r>
            <a:rPr lang="en-US" sz="1100" baseline="0"/>
            <a:t>Bad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Good</a:t>
          </a:r>
          <a:endParaRPr lang="en-US">
            <a:effectLst/>
          </a:endParaRPr>
        </a:p>
        <a:p>
          <a:endParaRPr lang="en-US" sz="1100" baseline="0"/>
        </a:p>
      </xdr:txBody>
    </xdr:sp>
    <xdr:clientData/>
  </xdr:twoCellAnchor>
  <xdr:twoCellAnchor>
    <xdr:from>
      <xdr:col>16</xdr:col>
      <xdr:colOff>596900</xdr:colOff>
      <xdr:row>10</xdr:row>
      <xdr:rowOff>50800</xdr:rowOff>
    </xdr:from>
    <xdr:to>
      <xdr:col>17</xdr:col>
      <xdr:colOff>76200</xdr:colOff>
      <xdr:row>10</xdr:row>
      <xdr:rowOff>139700</xdr:rowOff>
    </xdr:to>
    <xdr:sp macro="" textlink="">
      <xdr:nvSpPr>
        <xdr:cNvPr id="6" name="Diamond 5">
          <a:extLst>
            <a:ext uri="{FF2B5EF4-FFF2-40B4-BE49-F238E27FC236}">
              <a16:creationId xmlns:a16="http://schemas.microsoft.com/office/drawing/2014/main" id="{3BFB5A6F-E88B-4D86-94C5-AD6DF7DA1B49}"/>
            </a:ext>
          </a:extLst>
        </xdr:cNvPr>
        <xdr:cNvSpPr/>
      </xdr:nvSpPr>
      <xdr:spPr>
        <a:xfrm>
          <a:off x="10350500" y="189230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603250</xdr:colOff>
      <xdr:row>11</xdr:row>
      <xdr:rowOff>57150</xdr:rowOff>
    </xdr:from>
    <xdr:to>
      <xdr:col>17</xdr:col>
      <xdr:colOff>82550</xdr:colOff>
      <xdr:row>11</xdr:row>
      <xdr:rowOff>146050</xdr:rowOff>
    </xdr:to>
    <xdr:sp macro="" textlink="">
      <xdr:nvSpPr>
        <xdr:cNvPr id="7" name="Diamond 6">
          <a:extLst>
            <a:ext uri="{FF2B5EF4-FFF2-40B4-BE49-F238E27FC236}">
              <a16:creationId xmlns:a16="http://schemas.microsoft.com/office/drawing/2014/main" id="{CEEE73B3-696B-452F-8DCA-A5F64C139737}"/>
            </a:ext>
          </a:extLst>
        </xdr:cNvPr>
        <xdr:cNvSpPr/>
      </xdr:nvSpPr>
      <xdr:spPr>
        <a:xfrm>
          <a:off x="10356850" y="208280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603250</xdr:colOff>
      <xdr:row>14</xdr:row>
      <xdr:rowOff>19050</xdr:rowOff>
    </xdr:from>
    <xdr:to>
      <xdr:col>17</xdr:col>
      <xdr:colOff>82550</xdr:colOff>
      <xdr:row>14</xdr:row>
      <xdr:rowOff>107950</xdr:rowOff>
    </xdr:to>
    <xdr:sp macro="" textlink="">
      <xdr:nvSpPr>
        <xdr:cNvPr id="8" name="Diamond 7">
          <a:extLst>
            <a:ext uri="{FF2B5EF4-FFF2-40B4-BE49-F238E27FC236}">
              <a16:creationId xmlns:a16="http://schemas.microsoft.com/office/drawing/2014/main" id="{0A9C917C-F779-4525-AECE-B059517E0FCD}"/>
            </a:ext>
          </a:extLst>
        </xdr:cNvPr>
        <xdr:cNvSpPr/>
      </xdr:nvSpPr>
      <xdr:spPr>
        <a:xfrm>
          <a:off x="10356850" y="259715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0</xdr:colOff>
      <xdr:row>15</xdr:row>
      <xdr:rowOff>25400</xdr:rowOff>
    </xdr:from>
    <xdr:to>
      <xdr:col>17</xdr:col>
      <xdr:colOff>88900</xdr:colOff>
      <xdr:row>15</xdr:row>
      <xdr:rowOff>114300</xdr:rowOff>
    </xdr:to>
    <xdr:sp macro="" textlink="">
      <xdr:nvSpPr>
        <xdr:cNvPr id="9" name="Diamond 8">
          <a:extLst>
            <a:ext uri="{FF2B5EF4-FFF2-40B4-BE49-F238E27FC236}">
              <a16:creationId xmlns:a16="http://schemas.microsoft.com/office/drawing/2014/main" id="{50BC6E4F-56A1-4357-AA92-613E369D5B25}"/>
            </a:ext>
          </a:extLst>
        </xdr:cNvPr>
        <xdr:cNvSpPr/>
      </xdr:nvSpPr>
      <xdr:spPr>
        <a:xfrm>
          <a:off x="10363200" y="278765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273050</xdr:colOff>
      <xdr:row>10</xdr:row>
      <xdr:rowOff>50800</xdr:rowOff>
    </xdr:from>
    <xdr:to>
      <xdr:col>18</xdr:col>
      <xdr:colOff>349250</xdr:colOff>
      <xdr:row>10</xdr:row>
      <xdr:rowOff>139700</xdr:rowOff>
    </xdr:to>
    <xdr:sp macro="" textlink="">
      <xdr:nvSpPr>
        <xdr:cNvPr id="10" name="Isosceles Triangle 9">
          <a:extLst>
            <a:ext uri="{FF2B5EF4-FFF2-40B4-BE49-F238E27FC236}">
              <a16:creationId xmlns:a16="http://schemas.microsoft.com/office/drawing/2014/main" id="{3AB87237-82DC-4D5C-991B-DE92D349E647}"/>
            </a:ext>
          </a:extLst>
        </xdr:cNvPr>
        <xdr:cNvSpPr/>
      </xdr:nvSpPr>
      <xdr:spPr>
        <a:xfrm>
          <a:off x="11245850" y="189230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95250</xdr:colOff>
      <xdr:row>11</xdr:row>
      <xdr:rowOff>63500</xdr:rowOff>
    </xdr:from>
    <xdr:to>
      <xdr:col>18</xdr:col>
      <xdr:colOff>184150</xdr:colOff>
      <xdr:row>11</xdr:row>
      <xdr:rowOff>152400</xdr:rowOff>
    </xdr:to>
    <xdr:sp macro="" textlink="">
      <xdr:nvSpPr>
        <xdr:cNvPr id="11" name="Isosceles Triangle 10">
          <a:extLst>
            <a:ext uri="{FF2B5EF4-FFF2-40B4-BE49-F238E27FC236}">
              <a16:creationId xmlns:a16="http://schemas.microsoft.com/office/drawing/2014/main" id="{73209914-54C4-4E46-83F3-B62C544EEB1C}"/>
            </a:ext>
          </a:extLst>
        </xdr:cNvPr>
        <xdr:cNvSpPr/>
      </xdr:nvSpPr>
      <xdr:spPr>
        <a:xfrm rot="10800000">
          <a:off x="11068050" y="208915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177800</xdr:colOff>
      <xdr:row>15</xdr:row>
      <xdr:rowOff>6350</xdr:rowOff>
    </xdr:from>
    <xdr:to>
      <xdr:col>18</xdr:col>
      <xdr:colOff>254000</xdr:colOff>
      <xdr:row>15</xdr:row>
      <xdr:rowOff>95250</xdr:rowOff>
    </xdr:to>
    <xdr:sp macro="" textlink="">
      <xdr:nvSpPr>
        <xdr:cNvPr id="12" name="Isosceles Triangle 11">
          <a:extLst>
            <a:ext uri="{FF2B5EF4-FFF2-40B4-BE49-F238E27FC236}">
              <a16:creationId xmlns:a16="http://schemas.microsoft.com/office/drawing/2014/main" id="{C7D90AB0-A8F5-49FB-BD5E-23EFFEE3126E}"/>
            </a:ext>
          </a:extLst>
        </xdr:cNvPr>
        <xdr:cNvSpPr/>
      </xdr:nvSpPr>
      <xdr:spPr>
        <a:xfrm>
          <a:off x="11150600" y="276860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209550</xdr:colOff>
      <xdr:row>14</xdr:row>
      <xdr:rowOff>25400</xdr:rowOff>
    </xdr:from>
    <xdr:to>
      <xdr:col>18</xdr:col>
      <xdr:colOff>298450</xdr:colOff>
      <xdr:row>14</xdr:row>
      <xdr:rowOff>114300</xdr:rowOff>
    </xdr:to>
    <xdr:sp macro="" textlink="">
      <xdr:nvSpPr>
        <xdr:cNvPr id="13" name="Isosceles Triangle 12">
          <a:extLst>
            <a:ext uri="{FF2B5EF4-FFF2-40B4-BE49-F238E27FC236}">
              <a16:creationId xmlns:a16="http://schemas.microsoft.com/office/drawing/2014/main" id="{64693EAC-C7E2-4C21-A308-D6FD9323B336}"/>
            </a:ext>
          </a:extLst>
        </xdr:cNvPr>
        <xdr:cNvSpPr/>
      </xdr:nvSpPr>
      <xdr:spPr>
        <a:xfrm rot="10800000">
          <a:off x="11182350" y="260350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127000</xdr:rowOff>
    </xdr:from>
    <xdr:to>
      <xdr:col>19</xdr:col>
      <xdr:colOff>76200</xdr:colOff>
      <xdr:row>19</xdr:row>
      <xdr:rowOff>69850</xdr:rowOff>
    </xdr:to>
    <xdr:sp macro="" textlink="">
      <xdr:nvSpPr>
        <xdr:cNvPr id="2" name="Rectangle: Rounded Corners 1">
          <a:extLst>
            <a:ext uri="{FF2B5EF4-FFF2-40B4-BE49-F238E27FC236}">
              <a16:creationId xmlns:a16="http://schemas.microsoft.com/office/drawing/2014/main" id="{FA18813E-D961-4AC3-AB3D-23C18CBA58C2}"/>
            </a:ext>
          </a:extLst>
        </xdr:cNvPr>
        <xdr:cNvSpPr/>
      </xdr:nvSpPr>
      <xdr:spPr>
        <a:xfrm>
          <a:off x="0" y="127000"/>
          <a:ext cx="11658600" cy="3441700"/>
        </a:xfrm>
        <a:prstGeom prst="roundRect">
          <a:avLst>
            <a:gd name="adj" fmla="val 3804"/>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algn="l"/>
          <a:endParaRPr lang="en-US" sz="1000" b="1"/>
        </a:p>
      </xdr:txBody>
    </xdr:sp>
    <xdr:clientData/>
  </xdr:twoCellAnchor>
  <xdr:twoCellAnchor editAs="absolute">
    <xdr:from>
      <xdr:col>2</xdr:col>
      <xdr:colOff>514350</xdr:colOff>
      <xdr:row>2</xdr:row>
      <xdr:rowOff>44450</xdr:rowOff>
    </xdr:from>
    <xdr:to>
      <xdr:col>5</xdr:col>
      <xdr:colOff>31750</xdr:colOff>
      <xdr:row>5</xdr:row>
      <xdr:rowOff>158750</xdr:rowOff>
    </xdr:to>
    <xdr:sp macro="" textlink="">
      <xdr:nvSpPr>
        <xdr:cNvPr id="17" name="Rectangle: Rounded Corners 16">
          <a:extLst>
            <a:ext uri="{FF2B5EF4-FFF2-40B4-BE49-F238E27FC236}">
              <a16:creationId xmlns:a16="http://schemas.microsoft.com/office/drawing/2014/main" id="{9D8842AC-638F-4C91-85DE-67F2A1BF6DEE}"/>
            </a:ext>
          </a:extLst>
        </xdr:cNvPr>
        <xdr:cNvSpPr/>
      </xdr:nvSpPr>
      <xdr:spPr>
        <a:xfrm>
          <a:off x="1733550" y="4127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5</xdr:col>
      <xdr:colOff>173037</xdr:colOff>
      <xdr:row>2</xdr:row>
      <xdr:rowOff>34924</xdr:rowOff>
    </xdr:from>
    <xdr:to>
      <xdr:col>7</xdr:col>
      <xdr:colOff>300037</xdr:colOff>
      <xdr:row>5</xdr:row>
      <xdr:rowOff>149224</xdr:rowOff>
    </xdr:to>
    <xdr:sp macro="" textlink="">
      <xdr:nvSpPr>
        <xdr:cNvPr id="18" name="Rectangle: Rounded Corners 17">
          <a:extLst>
            <a:ext uri="{FF2B5EF4-FFF2-40B4-BE49-F238E27FC236}">
              <a16:creationId xmlns:a16="http://schemas.microsoft.com/office/drawing/2014/main" id="{1FC3B43E-8F85-4C07-A593-66DAF1ACDC32}"/>
            </a:ext>
          </a:extLst>
        </xdr:cNvPr>
        <xdr:cNvSpPr/>
      </xdr:nvSpPr>
      <xdr:spPr>
        <a:xfrm>
          <a:off x="3221037" y="403224"/>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479424</xdr:colOff>
      <xdr:row>2</xdr:row>
      <xdr:rowOff>31750</xdr:rowOff>
    </xdr:from>
    <xdr:to>
      <xdr:col>9</xdr:col>
      <xdr:colOff>606424</xdr:colOff>
      <xdr:row>5</xdr:row>
      <xdr:rowOff>146050</xdr:rowOff>
    </xdr:to>
    <xdr:sp macro="" textlink="">
      <xdr:nvSpPr>
        <xdr:cNvPr id="19" name="Rectangle: Rounded Corners 18">
          <a:extLst>
            <a:ext uri="{FF2B5EF4-FFF2-40B4-BE49-F238E27FC236}">
              <a16:creationId xmlns:a16="http://schemas.microsoft.com/office/drawing/2014/main" id="{5033FACC-32C8-487D-8B22-DB1F17D3EEC5}"/>
            </a:ext>
          </a:extLst>
        </xdr:cNvPr>
        <xdr:cNvSpPr/>
      </xdr:nvSpPr>
      <xdr:spPr>
        <a:xfrm rot="-60000">
          <a:off x="4746624" y="4000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476250</xdr:colOff>
      <xdr:row>2</xdr:row>
      <xdr:rowOff>39686</xdr:rowOff>
    </xdr:from>
    <xdr:to>
      <xdr:col>14</xdr:col>
      <xdr:colOff>603250</xdr:colOff>
      <xdr:row>5</xdr:row>
      <xdr:rowOff>153986</xdr:rowOff>
    </xdr:to>
    <xdr:sp macro="" textlink="">
      <xdr:nvSpPr>
        <xdr:cNvPr id="20" name="Rectangle: Rounded Corners 19">
          <a:extLst>
            <a:ext uri="{FF2B5EF4-FFF2-40B4-BE49-F238E27FC236}">
              <a16:creationId xmlns:a16="http://schemas.microsoft.com/office/drawing/2014/main" id="{A42BB959-0A56-4EAA-8616-1624513E268A}"/>
            </a:ext>
          </a:extLst>
        </xdr:cNvPr>
        <xdr:cNvSpPr/>
      </xdr:nvSpPr>
      <xdr:spPr>
        <a:xfrm rot="-60000">
          <a:off x="7791450" y="407986"/>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188911</xdr:colOff>
      <xdr:row>2</xdr:row>
      <xdr:rowOff>30162</xdr:rowOff>
    </xdr:from>
    <xdr:to>
      <xdr:col>12</xdr:col>
      <xdr:colOff>315911</xdr:colOff>
      <xdr:row>5</xdr:row>
      <xdr:rowOff>144462</xdr:rowOff>
    </xdr:to>
    <xdr:sp macro="" textlink="">
      <xdr:nvSpPr>
        <xdr:cNvPr id="21" name="Rectangle: Rounded Corners 20">
          <a:extLst>
            <a:ext uri="{FF2B5EF4-FFF2-40B4-BE49-F238E27FC236}">
              <a16:creationId xmlns:a16="http://schemas.microsoft.com/office/drawing/2014/main" id="{3084937C-7348-4BC6-AAD0-960C12CBA2E1}"/>
            </a:ext>
          </a:extLst>
        </xdr:cNvPr>
        <xdr:cNvSpPr/>
      </xdr:nvSpPr>
      <xdr:spPr>
        <a:xfrm>
          <a:off x="6284911" y="398462"/>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95250</xdr:colOff>
      <xdr:row>4</xdr:row>
      <xdr:rowOff>76200</xdr:rowOff>
    </xdr:from>
    <xdr:to>
      <xdr:col>4</xdr:col>
      <xdr:colOff>533400</xdr:colOff>
      <xdr:row>5</xdr:row>
      <xdr:rowOff>88900</xdr:rowOff>
    </xdr:to>
    <xdr:sp macro="" textlink="">
      <xdr:nvSpPr>
        <xdr:cNvPr id="22" name="TextBox 21">
          <a:extLst>
            <a:ext uri="{FF2B5EF4-FFF2-40B4-BE49-F238E27FC236}">
              <a16:creationId xmlns:a16="http://schemas.microsoft.com/office/drawing/2014/main" id="{26EA8C4F-37A7-4EA0-A09D-EFE5C404110C}"/>
            </a:ext>
          </a:extLst>
        </xdr:cNvPr>
        <xdr:cNvSpPr txBox="1"/>
      </xdr:nvSpPr>
      <xdr:spPr>
        <a:xfrm>
          <a:off x="1924050"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Revenue</a:t>
          </a:r>
        </a:p>
      </xdr:txBody>
    </xdr:sp>
    <xdr:clientData/>
  </xdr:twoCellAnchor>
  <xdr:twoCellAnchor>
    <xdr:from>
      <xdr:col>13</xdr:col>
      <xdr:colOff>31750</xdr:colOff>
      <xdr:row>4</xdr:row>
      <xdr:rowOff>63500</xdr:rowOff>
    </xdr:from>
    <xdr:to>
      <xdr:col>15</xdr:col>
      <xdr:colOff>25400</xdr:colOff>
      <xdr:row>5</xdr:row>
      <xdr:rowOff>88900</xdr:rowOff>
    </xdr:to>
    <xdr:sp macro="" textlink="">
      <xdr:nvSpPr>
        <xdr:cNvPr id="23" name="TextBox 22">
          <a:extLst>
            <a:ext uri="{FF2B5EF4-FFF2-40B4-BE49-F238E27FC236}">
              <a16:creationId xmlns:a16="http://schemas.microsoft.com/office/drawing/2014/main" id="{F577C60E-9173-4CF2-A2DC-4F29E1E1F37C}"/>
            </a:ext>
          </a:extLst>
        </xdr:cNvPr>
        <xdr:cNvSpPr txBox="1"/>
      </xdr:nvSpPr>
      <xdr:spPr>
        <a:xfrm>
          <a:off x="7956550" y="800100"/>
          <a:ext cx="12128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Expense</a:t>
          </a:r>
          <a:r>
            <a:rPr lang="en-US" sz="1000" b="1" baseline="0"/>
            <a:t> Variance</a:t>
          </a:r>
          <a:endParaRPr lang="en-US" sz="1000" b="1"/>
        </a:p>
      </xdr:txBody>
    </xdr:sp>
    <xdr:clientData/>
  </xdr:twoCellAnchor>
  <xdr:twoCellAnchor>
    <xdr:from>
      <xdr:col>10</xdr:col>
      <xdr:colOff>293686</xdr:colOff>
      <xdr:row>4</xdr:row>
      <xdr:rowOff>69850</xdr:rowOff>
    </xdr:from>
    <xdr:to>
      <xdr:col>12</xdr:col>
      <xdr:colOff>325436</xdr:colOff>
      <xdr:row>5</xdr:row>
      <xdr:rowOff>107950</xdr:rowOff>
    </xdr:to>
    <xdr:sp macro="" textlink="">
      <xdr:nvSpPr>
        <xdr:cNvPr id="24" name="TextBox 23">
          <a:extLst>
            <a:ext uri="{FF2B5EF4-FFF2-40B4-BE49-F238E27FC236}">
              <a16:creationId xmlns:a16="http://schemas.microsoft.com/office/drawing/2014/main" id="{7B04CA22-449C-471C-85E5-36C78C7F15AB}"/>
            </a:ext>
          </a:extLst>
        </xdr:cNvPr>
        <xdr:cNvSpPr txBox="1"/>
      </xdr:nvSpPr>
      <xdr:spPr>
        <a:xfrm>
          <a:off x="6389686" y="806450"/>
          <a:ext cx="12509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Revenue Variance</a:t>
          </a:r>
        </a:p>
      </xdr:txBody>
    </xdr:sp>
    <xdr:clientData/>
  </xdr:twoCellAnchor>
  <xdr:twoCellAnchor>
    <xdr:from>
      <xdr:col>8</xdr:col>
      <xdr:colOff>149224</xdr:colOff>
      <xdr:row>4</xdr:row>
      <xdr:rowOff>76200</xdr:rowOff>
    </xdr:from>
    <xdr:to>
      <xdr:col>9</xdr:col>
      <xdr:colOff>587374</xdr:colOff>
      <xdr:row>5</xdr:row>
      <xdr:rowOff>88900</xdr:rowOff>
    </xdr:to>
    <xdr:sp macro="" textlink="">
      <xdr:nvSpPr>
        <xdr:cNvPr id="25" name="TextBox 24">
          <a:extLst>
            <a:ext uri="{FF2B5EF4-FFF2-40B4-BE49-F238E27FC236}">
              <a16:creationId xmlns:a16="http://schemas.microsoft.com/office/drawing/2014/main" id="{38B07975-AD6D-4ED3-8B7F-FDB41DF5E008}"/>
            </a:ext>
          </a:extLst>
        </xdr:cNvPr>
        <xdr:cNvSpPr txBox="1"/>
      </xdr:nvSpPr>
      <xdr:spPr>
        <a:xfrm>
          <a:off x="5026024"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Profit/Loss</a:t>
          </a:r>
        </a:p>
      </xdr:txBody>
    </xdr:sp>
    <xdr:clientData/>
  </xdr:twoCellAnchor>
  <xdr:twoCellAnchor>
    <xdr:from>
      <xdr:col>5</xdr:col>
      <xdr:colOff>360362</xdr:colOff>
      <xdr:row>4</xdr:row>
      <xdr:rowOff>63500</xdr:rowOff>
    </xdr:from>
    <xdr:to>
      <xdr:col>7</xdr:col>
      <xdr:colOff>188912</xdr:colOff>
      <xdr:row>5</xdr:row>
      <xdr:rowOff>76200</xdr:rowOff>
    </xdr:to>
    <xdr:sp macro="" textlink="">
      <xdr:nvSpPr>
        <xdr:cNvPr id="26" name="TextBox 25">
          <a:extLst>
            <a:ext uri="{FF2B5EF4-FFF2-40B4-BE49-F238E27FC236}">
              <a16:creationId xmlns:a16="http://schemas.microsoft.com/office/drawing/2014/main" id="{E357D6FD-FFD8-48F9-8541-2CF33CB0CABB}"/>
            </a:ext>
          </a:extLst>
        </xdr:cNvPr>
        <xdr:cNvSpPr txBox="1"/>
      </xdr:nvSpPr>
      <xdr:spPr>
        <a:xfrm>
          <a:off x="3408362" y="8001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Expenses</a:t>
          </a:r>
        </a:p>
      </xdr:txBody>
    </xdr:sp>
    <xdr:clientData/>
  </xdr:twoCellAnchor>
  <xdr:twoCellAnchor>
    <xdr:from>
      <xdr:col>3</xdr:col>
      <xdr:colOff>120650</xdr:colOff>
      <xdr:row>3</xdr:row>
      <xdr:rowOff>3174</xdr:rowOff>
    </xdr:from>
    <xdr:to>
      <xdr:col>4</xdr:col>
      <xdr:colOff>387350</xdr:colOff>
      <xdr:row>4</xdr:row>
      <xdr:rowOff>50800</xdr:rowOff>
    </xdr:to>
    <xdr:sp macro="" textlink="Data_Modeling!H99">
      <xdr:nvSpPr>
        <xdr:cNvPr id="27" name="TextBox 26">
          <a:extLst>
            <a:ext uri="{FF2B5EF4-FFF2-40B4-BE49-F238E27FC236}">
              <a16:creationId xmlns:a16="http://schemas.microsoft.com/office/drawing/2014/main" id="{46DC0CA2-0929-4DF3-B684-A1801E531424}"/>
            </a:ext>
          </a:extLst>
        </xdr:cNvPr>
        <xdr:cNvSpPr txBox="1"/>
      </xdr:nvSpPr>
      <xdr:spPr>
        <a:xfrm>
          <a:off x="1949450" y="555624"/>
          <a:ext cx="876300" cy="231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78FBA97-6C83-4D59-8E11-79DF38F46635}" type="TxLink">
            <a:rPr lang="en-US" sz="1100" b="1" i="0" u="none" strike="noStrike">
              <a:solidFill>
                <a:srgbClr val="000000"/>
              </a:solidFill>
              <a:latin typeface="Calibri"/>
              <a:ea typeface="Calibri"/>
              <a:cs typeface="Calibri"/>
            </a:rPr>
            <a:pPr/>
            <a:t>$849,878</a:t>
          </a:fld>
          <a:endParaRPr lang="en-US" sz="1100" b="1"/>
        </a:p>
      </xdr:txBody>
    </xdr:sp>
    <xdr:clientData/>
  </xdr:twoCellAnchor>
  <xdr:twoCellAnchor>
    <xdr:from>
      <xdr:col>8</xdr:col>
      <xdr:colOff>208160</xdr:colOff>
      <xdr:row>3</xdr:row>
      <xdr:rowOff>17463</xdr:rowOff>
    </xdr:from>
    <xdr:to>
      <xdr:col>9</xdr:col>
      <xdr:colOff>254992</xdr:colOff>
      <xdr:row>4</xdr:row>
      <xdr:rowOff>55563</xdr:rowOff>
    </xdr:to>
    <xdr:sp macro="" textlink="Data_Modeling!H103">
      <xdr:nvSpPr>
        <xdr:cNvPr id="28" name="TextBox 27">
          <a:extLst>
            <a:ext uri="{FF2B5EF4-FFF2-40B4-BE49-F238E27FC236}">
              <a16:creationId xmlns:a16="http://schemas.microsoft.com/office/drawing/2014/main" id="{2B925ACB-677A-4326-891E-3949BD2FDDE7}"/>
            </a:ext>
          </a:extLst>
        </xdr:cNvPr>
        <xdr:cNvSpPr txBox="1"/>
      </xdr:nvSpPr>
      <xdr:spPr>
        <a:xfrm>
          <a:off x="5084960" y="569913"/>
          <a:ext cx="656432"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D1337E-4399-4833-B2CA-8D0804517DFB}" type="TxLink">
            <a:rPr lang="en-US" sz="1100" b="1" i="0" u="none" strike="noStrike">
              <a:solidFill>
                <a:srgbClr val="000000"/>
              </a:solidFill>
              <a:latin typeface="Calibri"/>
              <a:ea typeface="Calibri"/>
              <a:cs typeface="Calibri"/>
            </a:rPr>
            <a:pPr/>
            <a:t>29.33%</a:t>
          </a:fld>
          <a:endParaRPr lang="en-US" sz="1100" b="1"/>
        </a:p>
      </xdr:txBody>
    </xdr:sp>
    <xdr:clientData/>
  </xdr:twoCellAnchor>
  <xdr:twoCellAnchor>
    <xdr:from>
      <xdr:col>5</xdr:col>
      <xdr:colOff>460672</xdr:colOff>
      <xdr:row>3</xdr:row>
      <xdr:rowOff>3176</xdr:rowOff>
    </xdr:from>
    <xdr:to>
      <xdr:col>7</xdr:col>
      <xdr:colOff>109438</xdr:colOff>
      <xdr:row>4</xdr:row>
      <xdr:rowOff>58739</xdr:rowOff>
    </xdr:to>
    <xdr:sp macro="" textlink="Data_Modeling!H101">
      <xdr:nvSpPr>
        <xdr:cNvPr id="29" name="TextBox 28">
          <a:extLst>
            <a:ext uri="{FF2B5EF4-FFF2-40B4-BE49-F238E27FC236}">
              <a16:creationId xmlns:a16="http://schemas.microsoft.com/office/drawing/2014/main" id="{4C567532-8E61-416D-AE5F-18042622FF33}"/>
            </a:ext>
          </a:extLst>
        </xdr:cNvPr>
        <xdr:cNvSpPr txBox="1"/>
      </xdr:nvSpPr>
      <xdr:spPr>
        <a:xfrm>
          <a:off x="3508672" y="555626"/>
          <a:ext cx="867966" cy="239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92F089-93B7-409F-AF61-C76E4A210C60}" type="TxLink">
            <a:rPr lang="en-US" sz="1100" b="1" i="0" u="none" strike="noStrike">
              <a:solidFill>
                <a:srgbClr val="000000"/>
              </a:solidFill>
              <a:latin typeface="Calibri"/>
              <a:ea typeface="Calibri"/>
              <a:cs typeface="Calibri"/>
            </a:rPr>
            <a:pPr/>
            <a:t>$600,636</a:t>
          </a:fld>
          <a:endParaRPr lang="en-US" sz="1100" b="1"/>
        </a:p>
      </xdr:txBody>
    </xdr:sp>
    <xdr:clientData/>
  </xdr:twoCellAnchor>
  <mc:AlternateContent xmlns:mc="http://schemas.openxmlformats.org/markup-compatibility/2006">
    <mc:Choice xmlns:a14="http://schemas.microsoft.com/office/drawing/2010/main" Requires="a14">
      <xdr:twoCellAnchor editAs="absolute">
        <xdr:from>
          <xdr:col>12</xdr:col>
          <xdr:colOff>539750</xdr:colOff>
          <xdr:row>3</xdr:row>
          <xdr:rowOff>63500</xdr:rowOff>
        </xdr:from>
        <xdr:to>
          <xdr:col>14</xdr:col>
          <xdr:colOff>580550</xdr:colOff>
          <xdr:row>4</xdr:row>
          <xdr:rowOff>76200</xdr:rowOff>
        </xdr:to>
        <xdr:pic>
          <xdr:nvPicPr>
            <xdr:cNvPr id="30" name="Picture 29">
              <a:extLst>
                <a:ext uri="{FF2B5EF4-FFF2-40B4-BE49-F238E27FC236}">
                  <a16:creationId xmlns:a16="http://schemas.microsoft.com/office/drawing/2014/main" id="{AC5B7658-0A2A-4E41-8E53-621A138F1A5B}"/>
                </a:ext>
              </a:extLst>
            </xdr:cNvPr>
            <xdr:cNvPicPr>
              <a:picLocks noChangeArrowheads="1"/>
              <a:extLst>
                <a:ext uri="{84589F7E-364E-4C9E-8A38-B11213B215E9}">
                  <a14:cameraTool cellRange="Data_Modeling!H107" spid="_x0000_s9327"/>
                </a:ext>
              </a:extLst>
            </xdr:cNvPicPr>
          </xdr:nvPicPr>
          <xdr:blipFill>
            <a:blip xmlns:r="http://schemas.openxmlformats.org/officeDocument/2006/relationships" r:embed="rId1"/>
            <a:srcRect/>
            <a:stretch>
              <a:fillRect/>
            </a:stretch>
          </xdr:blipFill>
          <xdr:spPr bwMode="auto">
            <a:xfrm>
              <a:off x="7854950" y="615950"/>
              <a:ext cx="1260000" cy="196850"/>
            </a:xfrm>
            <a:prstGeom prst="rect">
              <a:avLst/>
            </a:prstGeom>
            <a:solidFill>
              <a:schemeClr val="bg1"/>
            </a:solidFill>
            <a:ln w="0">
              <a:solidFill>
                <a:schemeClr val="bg1">
                  <a:alpha val="0"/>
                </a:schemeClr>
              </a:solidFill>
            </a:ln>
          </xdr:spPr>
        </xdr:pic>
        <xdr:clientData/>
      </xdr:twoCellAnchor>
    </mc:Choice>
    <mc:Fallback/>
  </mc:AlternateContent>
  <mc:AlternateContent xmlns:mc="http://schemas.openxmlformats.org/markup-compatibility/2006">
    <mc:Choice xmlns:a14="http://schemas.microsoft.com/office/drawing/2010/main" Requires="a14">
      <xdr:twoCellAnchor editAs="absolute">
        <xdr:from>
          <xdr:col>10</xdr:col>
          <xdr:colOff>247650</xdr:colOff>
          <xdr:row>3</xdr:row>
          <xdr:rowOff>57151</xdr:rowOff>
        </xdr:from>
        <xdr:to>
          <xdr:col>12</xdr:col>
          <xdr:colOff>247650</xdr:colOff>
          <xdr:row>4</xdr:row>
          <xdr:rowOff>78431</xdr:rowOff>
        </xdr:to>
        <xdr:pic>
          <xdr:nvPicPr>
            <xdr:cNvPr id="31" name="Picture 30">
              <a:extLst>
                <a:ext uri="{FF2B5EF4-FFF2-40B4-BE49-F238E27FC236}">
                  <a16:creationId xmlns:a16="http://schemas.microsoft.com/office/drawing/2014/main" id="{D90C0A6F-A360-471A-B376-5840A0C1888C}"/>
                </a:ext>
              </a:extLst>
            </xdr:cNvPr>
            <xdr:cNvPicPr>
              <a:picLocks noChangeArrowheads="1"/>
              <a:extLst>
                <a:ext uri="{84589F7E-364E-4C9E-8A38-B11213B215E9}">
                  <a14:cameraTool cellRange="Data_Modeling!H105" spid="_x0000_s9328"/>
                </a:ext>
              </a:extLst>
            </xdr:cNvPicPr>
          </xdr:nvPicPr>
          <xdr:blipFill>
            <a:blip xmlns:r="http://schemas.openxmlformats.org/officeDocument/2006/relationships" r:embed="rId2"/>
            <a:srcRect/>
            <a:stretch>
              <a:fillRect/>
            </a:stretch>
          </xdr:blipFill>
          <xdr:spPr bwMode="auto">
            <a:xfrm>
              <a:off x="6343650" y="609601"/>
              <a:ext cx="1219200" cy="205430"/>
            </a:xfrm>
            <a:prstGeom prst="rect">
              <a:avLst/>
            </a:prstGeom>
            <a:gradFill>
              <a:gsLst>
                <a:gs pos="69000">
                  <a:schemeClr val="bg1"/>
                </a:gs>
                <a:gs pos="2000">
                  <a:schemeClr val="bg1"/>
                </a:gs>
                <a:gs pos="100000">
                  <a:schemeClr val="bg1"/>
                </a:gs>
              </a:gsLst>
              <a:lin ang="5400000" scaled="1"/>
            </a:gradFill>
            <a:ln w="0">
              <a:noFill/>
            </a:ln>
          </xdr:spPr>
        </xdr:pic>
        <xdr:clientData/>
      </xdr:twoCellAnchor>
    </mc:Choice>
    <mc:Fallback/>
  </mc:AlternateContent>
  <xdr:twoCellAnchor editAs="absolute">
    <xdr:from>
      <xdr:col>15</xdr:col>
      <xdr:colOff>57150</xdr:colOff>
      <xdr:row>0</xdr:row>
      <xdr:rowOff>177800</xdr:rowOff>
    </xdr:from>
    <xdr:to>
      <xdr:col>18</xdr:col>
      <xdr:colOff>577850</xdr:colOff>
      <xdr:row>18</xdr:row>
      <xdr:rowOff>158749</xdr:rowOff>
    </xdr:to>
    <xdr:sp macro="" textlink="">
      <xdr:nvSpPr>
        <xdr:cNvPr id="32" name="Rectangle: Rounded Corners 31">
          <a:extLst>
            <a:ext uri="{FF2B5EF4-FFF2-40B4-BE49-F238E27FC236}">
              <a16:creationId xmlns:a16="http://schemas.microsoft.com/office/drawing/2014/main" id="{D5E0A8BC-7587-458E-969F-F4DD377FEEE8}"/>
            </a:ext>
          </a:extLst>
        </xdr:cNvPr>
        <xdr:cNvSpPr/>
      </xdr:nvSpPr>
      <xdr:spPr>
        <a:xfrm>
          <a:off x="9201150" y="177800"/>
          <a:ext cx="2349500" cy="3295649"/>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260350</xdr:colOff>
      <xdr:row>0</xdr:row>
      <xdr:rowOff>44450</xdr:rowOff>
    </xdr:from>
    <xdr:to>
      <xdr:col>13</xdr:col>
      <xdr:colOff>57150</xdr:colOff>
      <xdr:row>2</xdr:row>
      <xdr:rowOff>31750</xdr:rowOff>
    </xdr:to>
    <xdr:sp macro="" textlink="">
      <xdr:nvSpPr>
        <xdr:cNvPr id="36" name="Rectangle: Rounded Corners 35">
          <a:extLst>
            <a:ext uri="{FF2B5EF4-FFF2-40B4-BE49-F238E27FC236}">
              <a16:creationId xmlns:a16="http://schemas.microsoft.com/office/drawing/2014/main" id="{B848564C-B3CC-41BA-9EB3-0641F4A86C95}"/>
            </a:ext>
          </a:extLst>
        </xdr:cNvPr>
        <xdr:cNvSpPr/>
      </xdr:nvSpPr>
      <xdr:spPr>
        <a:xfrm>
          <a:off x="3917950" y="44450"/>
          <a:ext cx="4064000" cy="355600"/>
        </a:xfrm>
        <a:prstGeom prst="roundRect">
          <a:avLst>
            <a:gd name="adj" fmla="val 44882"/>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41275</xdr:colOff>
      <xdr:row>0</xdr:row>
      <xdr:rowOff>57150</xdr:rowOff>
    </xdr:from>
    <xdr:to>
      <xdr:col>12</xdr:col>
      <xdr:colOff>276225</xdr:colOff>
      <xdr:row>2</xdr:row>
      <xdr:rowOff>19050</xdr:rowOff>
    </xdr:to>
    <xdr:sp macro="" textlink="">
      <xdr:nvSpPr>
        <xdr:cNvPr id="37" name="TextBox 36">
          <a:extLst>
            <a:ext uri="{FF2B5EF4-FFF2-40B4-BE49-F238E27FC236}">
              <a16:creationId xmlns:a16="http://schemas.microsoft.com/office/drawing/2014/main" id="{3FAFCD4E-F0CB-4CB2-BBC2-F78D42BF468C}"/>
            </a:ext>
          </a:extLst>
        </xdr:cNvPr>
        <xdr:cNvSpPr txBox="1"/>
      </xdr:nvSpPr>
      <xdr:spPr>
        <a:xfrm>
          <a:off x="4308475" y="57150"/>
          <a:ext cx="32829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cap="none" spc="0">
              <a:ln w="0"/>
              <a:solidFill>
                <a:schemeClr val="bg1"/>
              </a:solidFill>
              <a:effectLst>
                <a:outerShdw blurRad="38100" dist="19050" dir="2700000" algn="tl" rotWithShape="0">
                  <a:schemeClr val="dk1">
                    <a:alpha val="40000"/>
                  </a:schemeClr>
                </a:outerShdw>
              </a:effectLst>
            </a:rPr>
            <a:t>Finance</a:t>
          </a:r>
          <a:r>
            <a:rPr lang="en-US" sz="1800" b="1" cap="none" spc="0" baseline="0">
              <a:ln w="0"/>
              <a:solidFill>
                <a:schemeClr val="bg1"/>
              </a:solidFill>
              <a:effectLst>
                <a:outerShdw blurRad="38100" dist="19050" dir="2700000" algn="tl" rotWithShape="0">
                  <a:schemeClr val="dk1">
                    <a:alpha val="40000"/>
                  </a:schemeClr>
                </a:outerShdw>
              </a:effectLst>
            </a:rPr>
            <a:t> Summary Dashboard</a:t>
          </a:r>
          <a:endParaRPr lang="en-US" sz="18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2</xdr:col>
      <xdr:colOff>476250</xdr:colOff>
      <xdr:row>5</xdr:row>
      <xdr:rowOff>158750</xdr:rowOff>
    </xdr:from>
    <xdr:to>
      <xdr:col>15</xdr:col>
      <xdr:colOff>0</xdr:colOff>
      <xdr:row>18</xdr:row>
      <xdr:rowOff>177800</xdr:rowOff>
    </xdr:to>
    <xdr:sp macro="" textlink="">
      <xdr:nvSpPr>
        <xdr:cNvPr id="38" name="Rectangle: Rounded Corners 37">
          <a:extLst>
            <a:ext uri="{FF2B5EF4-FFF2-40B4-BE49-F238E27FC236}">
              <a16:creationId xmlns:a16="http://schemas.microsoft.com/office/drawing/2014/main" id="{5F7199C6-B420-43DB-9F53-71BFF27B8F54}"/>
            </a:ext>
          </a:extLst>
        </xdr:cNvPr>
        <xdr:cNvSpPr/>
      </xdr:nvSpPr>
      <xdr:spPr>
        <a:xfrm>
          <a:off x="1695450" y="1079500"/>
          <a:ext cx="7448550" cy="2413000"/>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571500</xdr:colOff>
      <xdr:row>5</xdr:row>
      <xdr:rowOff>171449</xdr:rowOff>
    </xdr:from>
    <xdr:to>
      <xdr:col>11</xdr:col>
      <xdr:colOff>44450</xdr:colOff>
      <xdr:row>7</xdr:row>
      <xdr:rowOff>95249</xdr:rowOff>
    </xdr:to>
    <xdr:sp macro="" textlink="">
      <xdr:nvSpPr>
        <xdr:cNvPr id="40" name="TextBox 39">
          <a:extLst>
            <a:ext uri="{FF2B5EF4-FFF2-40B4-BE49-F238E27FC236}">
              <a16:creationId xmlns:a16="http://schemas.microsoft.com/office/drawing/2014/main" id="{3359965F-545E-4F21-9D7F-FB93A002C140}"/>
            </a:ext>
          </a:extLst>
        </xdr:cNvPr>
        <xdr:cNvSpPr txBox="1"/>
      </xdr:nvSpPr>
      <xdr:spPr>
        <a:xfrm>
          <a:off x="4229100" y="1092199"/>
          <a:ext cx="25209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solidFill>
                <a:schemeClr val="tx1"/>
              </a:solidFill>
              <a:effectLst>
                <a:outerShdw blurRad="38100" dist="19050" dir="2700000" algn="tl" rotWithShape="0">
                  <a:schemeClr val="dk1">
                    <a:alpha val="40000"/>
                  </a:schemeClr>
                </a:outerShdw>
              </a:effectLst>
            </a:rPr>
            <a:t>Operations</a:t>
          </a:r>
          <a:r>
            <a:rPr lang="en-US" sz="1400" b="0" cap="none" spc="0" baseline="0">
              <a:ln w="0"/>
              <a:solidFill>
                <a:schemeClr val="tx1"/>
              </a:solidFill>
              <a:effectLst>
                <a:outerShdw blurRad="38100" dist="19050" dir="2700000" algn="tl" rotWithShape="0">
                  <a:schemeClr val="dk1">
                    <a:alpha val="40000"/>
                  </a:schemeClr>
                </a:outerShdw>
              </a:effectLst>
            </a:rPr>
            <a:t> Department Report</a:t>
          </a:r>
          <a:endParaRPr lang="en-US"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0</xdr:colOff>
      <xdr:row>0</xdr:row>
      <xdr:rowOff>0</xdr:rowOff>
    </xdr:from>
    <xdr:to>
      <xdr:col>2</xdr:col>
      <xdr:colOff>323850</xdr:colOff>
      <xdr:row>26</xdr:row>
      <xdr:rowOff>107950</xdr:rowOff>
    </xdr:to>
    <xdr:sp macro="" textlink="">
      <xdr:nvSpPr>
        <xdr:cNvPr id="58" name="Rectangle 57">
          <a:extLst>
            <a:ext uri="{FF2B5EF4-FFF2-40B4-BE49-F238E27FC236}">
              <a16:creationId xmlns:a16="http://schemas.microsoft.com/office/drawing/2014/main" id="{A0913B38-DAF8-458D-9870-8D5728FCEA1E}"/>
            </a:ext>
          </a:extLst>
        </xdr:cNvPr>
        <xdr:cNvSpPr/>
      </xdr:nvSpPr>
      <xdr:spPr>
        <a:xfrm>
          <a:off x="0" y="0"/>
          <a:ext cx="1543050" cy="4895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editAs="absolute">
    <xdr:from>
      <xdr:col>0</xdr:col>
      <xdr:colOff>255425</xdr:colOff>
      <xdr:row>12</xdr:row>
      <xdr:rowOff>152536</xdr:rowOff>
    </xdr:from>
    <xdr:to>
      <xdr:col>0</xdr:col>
      <xdr:colOff>507425</xdr:colOff>
      <xdr:row>14</xdr:row>
      <xdr:rowOff>36236</xdr:rowOff>
    </xdr:to>
    <xdr:pic>
      <xdr:nvPicPr>
        <xdr:cNvPr id="59" name="Picture 58">
          <a:hlinkClick xmlns:r="http://schemas.openxmlformats.org/officeDocument/2006/relationships" r:id="rId3"/>
          <a:extLst>
            <a:ext uri="{FF2B5EF4-FFF2-40B4-BE49-F238E27FC236}">
              <a16:creationId xmlns:a16="http://schemas.microsoft.com/office/drawing/2014/main" id="{F89CC58F-0691-4A8F-9E7C-3BD3EBB94C3C}"/>
            </a:ext>
          </a:extLst>
        </xdr:cNvPr>
        <xdr:cNvPicPr>
          <a:picLocks noChangeAspect="1"/>
        </xdr:cNvPicPr>
      </xdr:nvPicPr>
      <xdr:blipFill>
        <a:blip xmlns:r="http://schemas.openxmlformats.org/officeDocument/2006/relationships" r:embed="rId4"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55425" y="2362336"/>
          <a:ext cx="252000" cy="252000"/>
        </a:xfrm>
        <a:prstGeom prst="rect">
          <a:avLst/>
        </a:prstGeom>
        <a:noFill/>
        <a:ln>
          <a:noFill/>
        </a:ln>
      </xdr:spPr>
    </xdr:pic>
    <xdr:clientData/>
  </xdr:twoCellAnchor>
  <xdr:twoCellAnchor editAs="absolute">
    <xdr:from>
      <xdr:col>0</xdr:col>
      <xdr:colOff>269966</xdr:colOff>
      <xdr:row>15</xdr:row>
      <xdr:rowOff>0</xdr:rowOff>
    </xdr:from>
    <xdr:to>
      <xdr:col>0</xdr:col>
      <xdr:colOff>521966</xdr:colOff>
      <xdr:row>16</xdr:row>
      <xdr:rowOff>67850</xdr:rowOff>
    </xdr:to>
    <xdr:pic>
      <xdr:nvPicPr>
        <xdr:cNvPr id="60" name="Picture 59">
          <a:hlinkClick xmlns:r="http://schemas.openxmlformats.org/officeDocument/2006/relationships" r:id="rId5"/>
          <a:extLst>
            <a:ext uri="{FF2B5EF4-FFF2-40B4-BE49-F238E27FC236}">
              <a16:creationId xmlns:a16="http://schemas.microsoft.com/office/drawing/2014/main" id="{4D1B0872-97BF-4CF8-9E7A-6C4A3F5F5438}"/>
            </a:ext>
          </a:extLst>
        </xdr:cNvPr>
        <xdr:cNvPicPr>
          <a:picLocks noChangeAspect="1"/>
        </xdr:cNvPicPr>
      </xdr:nvPicPr>
      <xdr:blipFill>
        <a:blip xmlns:r="http://schemas.openxmlformats.org/officeDocument/2006/relationships" r:embed="rId6"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9966" y="2762250"/>
          <a:ext cx="252000" cy="252000"/>
        </a:xfrm>
        <a:prstGeom prst="rect">
          <a:avLst/>
        </a:prstGeom>
        <a:noFill/>
        <a:ln>
          <a:noFill/>
        </a:ln>
      </xdr:spPr>
    </xdr:pic>
    <xdr:clientData/>
  </xdr:twoCellAnchor>
  <xdr:twoCellAnchor>
    <xdr:from>
      <xdr:col>0</xdr:col>
      <xdr:colOff>165100</xdr:colOff>
      <xdr:row>8</xdr:row>
      <xdr:rowOff>31750</xdr:rowOff>
    </xdr:from>
    <xdr:to>
      <xdr:col>2</xdr:col>
      <xdr:colOff>247650</xdr:colOff>
      <xdr:row>10</xdr:row>
      <xdr:rowOff>76200</xdr:rowOff>
    </xdr:to>
    <xdr:sp macro="" textlink="">
      <xdr:nvSpPr>
        <xdr:cNvPr id="76" name="Rectangle: Rounded Corners 75">
          <a:extLst>
            <a:ext uri="{FF2B5EF4-FFF2-40B4-BE49-F238E27FC236}">
              <a16:creationId xmlns:a16="http://schemas.microsoft.com/office/drawing/2014/main" id="{A17328B0-D978-4234-86BA-5B2E50922C5B}"/>
            </a:ext>
          </a:extLst>
        </xdr:cNvPr>
        <xdr:cNvSpPr/>
      </xdr:nvSpPr>
      <xdr:spPr>
        <a:xfrm>
          <a:off x="165100" y="1504950"/>
          <a:ext cx="1301750" cy="412750"/>
        </a:xfrm>
        <a:prstGeom prst="roundRect">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absolute">
    <xdr:from>
      <xdr:col>0</xdr:col>
      <xdr:colOff>222754</xdr:colOff>
      <xdr:row>10</xdr:row>
      <xdr:rowOff>82823</xdr:rowOff>
    </xdr:from>
    <xdr:to>
      <xdr:col>0</xdr:col>
      <xdr:colOff>528754</xdr:colOff>
      <xdr:row>12</xdr:row>
      <xdr:rowOff>20523</xdr:rowOff>
    </xdr:to>
    <xdr:pic>
      <xdr:nvPicPr>
        <xdr:cNvPr id="61" name="Picture 60">
          <a:hlinkClick xmlns:r="http://schemas.openxmlformats.org/officeDocument/2006/relationships" r:id="rId7"/>
          <a:extLst>
            <a:ext uri="{FF2B5EF4-FFF2-40B4-BE49-F238E27FC236}">
              <a16:creationId xmlns:a16="http://schemas.microsoft.com/office/drawing/2014/main" id="{F3622D61-DBD9-4274-987D-C3AC303B04CA}"/>
            </a:ext>
          </a:extLst>
        </xdr:cNvPr>
        <xdr:cNvPicPr>
          <a:picLocks noChangeAspect="1"/>
        </xdr:cNvPicPr>
      </xdr:nvPicPr>
      <xdr:blipFill>
        <a:blip xmlns:r="http://schemas.openxmlformats.org/officeDocument/2006/relationships" r:embed="rId8"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22754" y="1924323"/>
          <a:ext cx="306000" cy="306000"/>
        </a:xfrm>
        <a:prstGeom prst="rect">
          <a:avLst/>
        </a:prstGeom>
        <a:noFill/>
        <a:ln>
          <a:noFill/>
        </a:ln>
      </xdr:spPr>
    </xdr:pic>
    <xdr:clientData/>
  </xdr:twoCellAnchor>
  <xdr:twoCellAnchor editAs="absolute">
    <xdr:from>
      <xdr:col>0</xdr:col>
      <xdr:colOff>233612</xdr:colOff>
      <xdr:row>8</xdr:row>
      <xdr:rowOff>89310</xdr:rowOff>
    </xdr:from>
    <xdr:to>
      <xdr:col>0</xdr:col>
      <xdr:colOff>485612</xdr:colOff>
      <xdr:row>9</xdr:row>
      <xdr:rowOff>157160</xdr:rowOff>
    </xdr:to>
    <xdr:pic>
      <xdr:nvPicPr>
        <xdr:cNvPr id="62" name="Picture 61">
          <a:hlinkClick xmlns:r="http://schemas.openxmlformats.org/officeDocument/2006/relationships" r:id="rId9"/>
          <a:extLst>
            <a:ext uri="{FF2B5EF4-FFF2-40B4-BE49-F238E27FC236}">
              <a16:creationId xmlns:a16="http://schemas.microsoft.com/office/drawing/2014/main" id="{73973927-A54C-4190-B55C-420131D2C2BC}"/>
            </a:ext>
          </a:extLst>
        </xdr:cNvPr>
        <xdr:cNvPicPr>
          <a:picLocks noChangeAspect="1"/>
        </xdr:cNvPicPr>
      </xdr:nvPicPr>
      <xdr:blipFill>
        <a:blip xmlns:r="http://schemas.openxmlformats.org/officeDocument/2006/relationships" r:embed="rId10" cstate="print">
          <a:duotone>
            <a:schemeClr val="accent2">
              <a:shade val="45000"/>
              <a:satMod val="135000"/>
            </a:schemeClr>
            <a:prstClr val="white"/>
          </a:duotone>
          <a:extLst>
            <a:ext uri="{BEBA8EAE-BF5A-486C-A8C5-ECC9F3942E4B}">
              <a14:imgProps xmlns:a14="http://schemas.microsoft.com/office/drawing/2010/main">
                <a14:imgLayer r:embed="rId11">
                  <a14:imgEffect>
                    <a14:saturation sat="35000"/>
                  </a14:imgEffect>
                </a14:imgLayer>
              </a14:imgProps>
            </a:ext>
            <a:ext uri="{28A0092B-C50C-407E-A947-70E740481C1C}">
              <a14:useLocalDpi xmlns:a14="http://schemas.microsoft.com/office/drawing/2010/main" val="0"/>
            </a:ext>
          </a:extLst>
        </a:blip>
        <a:stretch>
          <a:fillRect/>
        </a:stretch>
      </xdr:blipFill>
      <xdr:spPr>
        <a:xfrm flipH="1">
          <a:off x="233612" y="1562510"/>
          <a:ext cx="252000" cy="252000"/>
        </a:xfrm>
        <a:prstGeom prst="rect">
          <a:avLst/>
        </a:prstGeom>
        <a:noFill/>
        <a:ln>
          <a:noFill/>
        </a:ln>
      </xdr:spPr>
    </xdr:pic>
    <xdr:clientData/>
  </xdr:twoCellAnchor>
  <xdr:twoCellAnchor editAs="absolute">
    <xdr:from>
      <xdr:col>0</xdr:col>
      <xdr:colOff>240883</xdr:colOff>
      <xdr:row>6</xdr:row>
      <xdr:rowOff>57697</xdr:rowOff>
    </xdr:from>
    <xdr:to>
      <xdr:col>0</xdr:col>
      <xdr:colOff>492883</xdr:colOff>
      <xdr:row>7</xdr:row>
      <xdr:rowOff>125547</xdr:rowOff>
    </xdr:to>
    <xdr:pic>
      <xdr:nvPicPr>
        <xdr:cNvPr id="63" name="Picture 62">
          <a:hlinkClick xmlns:r="http://schemas.openxmlformats.org/officeDocument/2006/relationships" r:id="rId12"/>
          <a:extLst>
            <a:ext uri="{FF2B5EF4-FFF2-40B4-BE49-F238E27FC236}">
              <a16:creationId xmlns:a16="http://schemas.microsoft.com/office/drawing/2014/main" id="{665B29F0-8D40-491A-9378-CFB01516C826}"/>
            </a:ext>
          </a:extLst>
        </xdr:cNvPr>
        <xdr:cNvPicPr>
          <a:picLocks noChangeAspect="1"/>
        </xdr:cNvPicPr>
      </xdr:nvPicPr>
      <xdr:blipFill>
        <a:blip xmlns:r="http://schemas.openxmlformats.org/officeDocument/2006/relationships" r:embed="rId13"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40883" y="1162597"/>
          <a:ext cx="252000" cy="252000"/>
        </a:xfrm>
        <a:prstGeom prst="rect">
          <a:avLst/>
        </a:prstGeom>
        <a:noFill/>
        <a:ln>
          <a:noFill/>
        </a:ln>
      </xdr:spPr>
    </xdr:pic>
    <xdr:clientData/>
  </xdr:twoCellAnchor>
  <xdr:twoCellAnchor editAs="absolute">
    <xdr:from>
      <xdr:col>0</xdr:col>
      <xdr:colOff>262696</xdr:colOff>
      <xdr:row>4</xdr:row>
      <xdr:rowOff>26084</xdr:rowOff>
    </xdr:from>
    <xdr:to>
      <xdr:col>0</xdr:col>
      <xdr:colOff>514696</xdr:colOff>
      <xdr:row>5</xdr:row>
      <xdr:rowOff>93934</xdr:rowOff>
    </xdr:to>
    <xdr:pic>
      <xdr:nvPicPr>
        <xdr:cNvPr id="64" name="Picture 63">
          <a:hlinkClick xmlns:r="http://schemas.openxmlformats.org/officeDocument/2006/relationships" r:id="rId14"/>
          <a:extLst>
            <a:ext uri="{FF2B5EF4-FFF2-40B4-BE49-F238E27FC236}">
              <a16:creationId xmlns:a16="http://schemas.microsoft.com/office/drawing/2014/main" id="{9186C164-79E1-4FBE-84F1-02D0B77F9E6D}"/>
            </a:ext>
          </a:extLst>
        </xdr:cNvPr>
        <xdr:cNvPicPr>
          <a:picLocks noChangeAspect="1"/>
        </xdr:cNvPicPr>
      </xdr:nvPicPr>
      <xdr:blipFill>
        <a:blip xmlns:r="http://schemas.openxmlformats.org/officeDocument/2006/relationships" r:embed="rId15"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2696" y="762684"/>
          <a:ext cx="252000" cy="252000"/>
        </a:xfrm>
        <a:prstGeom prst="rect">
          <a:avLst/>
        </a:prstGeom>
        <a:noFill/>
        <a:ln>
          <a:noFill/>
        </a:ln>
        <a:scene3d>
          <a:camera prst="orthographicFront">
            <a:rot lat="0" lon="899992" rev="0"/>
          </a:camera>
          <a:lightRig rig="threePt" dir="t"/>
        </a:scene3d>
      </xdr:spPr>
    </xdr:pic>
    <xdr:clientData/>
  </xdr:twoCellAnchor>
  <xdr:twoCellAnchor editAs="oneCell">
    <xdr:from>
      <xdr:col>0</xdr:col>
      <xdr:colOff>211242</xdr:colOff>
      <xdr:row>0</xdr:row>
      <xdr:rowOff>107950</xdr:rowOff>
    </xdr:from>
    <xdr:to>
      <xdr:col>2</xdr:col>
      <xdr:colOff>211714</xdr:colOff>
      <xdr:row>3</xdr:row>
      <xdr:rowOff>158750</xdr:rowOff>
    </xdr:to>
    <xdr:pic>
      <xdr:nvPicPr>
        <xdr:cNvPr id="65" name="Picture 64">
          <a:extLst>
            <a:ext uri="{FF2B5EF4-FFF2-40B4-BE49-F238E27FC236}">
              <a16:creationId xmlns:a16="http://schemas.microsoft.com/office/drawing/2014/main" id="{B4A4D5D2-6EDF-4ADF-9ACF-20E09A045B1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11242" y="107950"/>
          <a:ext cx="1219672" cy="603250"/>
        </a:xfrm>
        <a:prstGeom prst="rect">
          <a:avLst/>
        </a:prstGeom>
      </xdr:spPr>
    </xdr:pic>
    <xdr:clientData/>
  </xdr:twoCellAnchor>
  <xdr:twoCellAnchor>
    <xdr:from>
      <xdr:col>0</xdr:col>
      <xdr:colOff>514350</xdr:colOff>
      <xdr:row>4</xdr:row>
      <xdr:rowOff>31750</xdr:rowOff>
    </xdr:from>
    <xdr:to>
      <xdr:col>2</xdr:col>
      <xdr:colOff>323850</xdr:colOff>
      <xdr:row>5</xdr:row>
      <xdr:rowOff>139700</xdr:rowOff>
    </xdr:to>
    <xdr:sp macro="" textlink="">
      <xdr:nvSpPr>
        <xdr:cNvPr id="66" name="TextBox 65">
          <a:hlinkClick xmlns:r="http://schemas.openxmlformats.org/officeDocument/2006/relationships" r:id="rId14"/>
          <a:extLst>
            <a:ext uri="{FF2B5EF4-FFF2-40B4-BE49-F238E27FC236}">
              <a16:creationId xmlns:a16="http://schemas.microsoft.com/office/drawing/2014/main" id="{41DC775A-2DA8-4788-8289-68CAD99EF5FC}"/>
            </a:ext>
          </a:extLst>
        </xdr:cNvPr>
        <xdr:cNvSpPr txBox="1"/>
      </xdr:nvSpPr>
      <xdr:spPr>
        <a:xfrm>
          <a:off x="514350" y="7683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Welcome</a:t>
          </a:r>
        </a:p>
      </xdr:txBody>
    </xdr:sp>
    <xdr:clientData/>
  </xdr:twoCellAnchor>
  <xdr:twoCellAnchor>
    <xdr:from>
      <xdr:col>0</xdr:col>
      <xdr:colOff>514350</xdr:colOff>
      <xdr:row>6</xdr:row>
      <xdr:rowOff>57150</xdr:rowOff>
    </xdr:from>
    <xdr:to>
      <xdr:col>2</xdr:col>
      <xdr:colOff>323850</xdr:colOff>
      <xdr:row>7</xdr:row>
      <xdr:rowOff>165100</xdr:rowOff>
    </xdr:to>
    <xdr:sp macro="[0]!Macro3" textlink="">
      <xdr:nvSpPr>
        <xdr:cNvPr id="67" name="TextBox 66">
          <a:hlinkClick xmlns:r="http://schemas.openxmlformats.org/officeDocument/2006/relationships" r:id="rId12"/>
          <a:extLst>
            <a:ext uri="{FF2B5EF4-FFF2-40B4-BE49-F238E27FC236}">
              <a16:creationId xmlns:a16="http://schemas.microsoft.com/office/drawing/2014/main" id="{9F083D3C-CC33-4B3D-8554-237ED49A58EF}"/>
            </a:ext>
          </a:extLst>
        </xdr:cNvPr>
        <xdr:cNvSpPr txBox="1"/>
      </xdr:nvSpPr>
      <xdr:spPr>
        <a:xfrm>
          <a:off x="514350" y="11620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Marketing</a:t>
          </a:r>
        </a:p>
      </xdr:txBody>
    </xdr:sp>
    <xdr:clientData/>
  </xdr:twoCellAnchor>
  <xdr:twoCellAnchor>
    <xdr:from>
      <xdr:col>0</xdr:col>
      <xdr:colOff>514350</xdr:colOff>
      <xdr:row>8</xdr:row>
      <xdr:rowOff>82550</xdr:rowOff>
    </xdr:from>
    <xdr:to>
      <xdr:col>2</xdr:col>
      <xdr:colOff>323850</xdr:colOff>
      <xdr:row>10</xdr:row>
      <xdr:rowOff>6350</xdr:rowOff>
    </xdr:to>
    <xdr:sp macro="" textlink="">
      <xdr:nvSpPr>
        <xdr:cNvPr id="68" name="TextBox 67">
          <a:hlinkClick xmlns:r="http://schemas.openxmlformats.org/officeDocument/2006/relationships" r:id="rId9"/>
          <a:extLst>
            <a:ext uri="{FF2B5EF4-FFF2-40B4-BE49-F238E27FC236}">
              <a16:creationId xmlns:a16="http://schemas.microsoft.com/office/drawing/2014/main" id="{12871F8B-F7AD-4A00-90DD-BBEB5E3AE4EB}"/>
            </a:ext>
          </a:extLst>
        </xdr:cNvPr>
        <xdr:cNvSpPr txBox="1"/>
      </xdr:nvSpPr>
      <xdr:spPr>
        <a:xfrm>
          <a:off x="514350" y="15557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Operations</a:t>
          </a:r>
        </a:p>
      </xdr:txBody>
    </xdr:sp>
    <xdr:clientData/>
  </xdr:twoCellAnchor>
  <xdr:twoCellAnchor>
    <xdr:from>
      <xdr:col>0</xdr:col>
      <xdr:colOff>514350</xdr:colOff>
      <xdr:row>10</xdr:row>
      <xdr:rowOff>107950</xdr:rowOff>
    </xdr:from>
    <xdr:to>
      <xdr:col>2</xdr:col>
      <xdr:colOff>323850</xdr:colOff>
      <xdr:row>12</xdr:row>
      <xdr:rowOff>31750</xdr:rowOff>
    </xdr:to>
    <xdr:sp macro="" textlink="">
      <xdr:nvSpPr>
        <xdr:cNvPr id="69" name="TextBox 68">
          <a:hlinkClick xmlns:r="http://schemas.openxmlformats.org/officeDocument/2006/relationships" r:id="rId7"/>
          <a:extLst>
            <a:ext uri="{FF2B5EF4-FFF2-40B4-BE49-F238E27FC236}">
              <a16:creationId xmlns:a16="http://schemas.microsoft.com/office/drawing/2014/main" id="{C3F51C0C-38F2-4F51-A9D1-BB9E6BFFB878}"/>
            </a:ext>
          </a:extLst>
        </xdr:cNvPr>
        <xdr:cNvSpPr txBox="1"/>
      </xdr:nvSpPr>
      <xdr:spPr>
        <a:xfrm>
          <a:off x="514350" y="19494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p>
      </xdr:txBody>
    </xdr:sp>
    <xdr:clientData/>
  </xdr:twoCellAnchor>
  <xdr:twoCellAnchor>
    <xdr:from>
      <xdr:col>0</xdr:col>
      <xdr:colOff>514350</xdr:colOff>
      <xdr:row>12</xdr:row>
      <xdr:rowOff>133350</xdr:rowOff>
    </xdr:from>
    <xdr:to>
      <xdr:col>2</xdr:col>
      <xdr:colOff>323850</xdr:colOff>
      <xdr:row>14</xdr:row>
      <xdr:rowOff>57150</xdr:rowOff>
    </xdr:to>
    <xdr:sp macro="" textlink="">
      <xdr:nvSpPr>
        <xdr:cNvPr id="70" name="TextBox 69">
          <a:hlinkClick xmlns:r="http://schemas.openxmlformats.org/officeDocument/2006/relationships" r:id="rId3"/>
          <a:extLst>
            <a:ext uri="{FF2B5EF4-FFF2-40B4-BE49-F238E27FC236}">
              <a16:creationId xmlns:a16="http://schemas.microsoft.com/office/drawing/2014/main" id="{4EEE312E-4674-45F6-A73C-55F433628CB0}"/>
            </a:ext>
          </a:extLst>
        </xdr:cNvPr>
        <xdr:cNvSpPr txBox="1"/>
      </xdr:nvSpPr>
      <xdr:spPr>
        <a:xfrm>
          <a:off x="514350" y="23431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HR</a:t>
          </a:r>
        </a:p>
      </xdr:txBody>
    </xdr:sp>
    <xdr:clientData/>
  </xdr:twoCellAnchor>
  <xdr:twoCellAnchor>
    <xdr:from>
      <xdr:col>0</xdr:col>
      <xdr:colOff>514350</xdr:colOff>
      <xdr:row>14</xdr:row>
      <xdr:rowOff>158750</xdr:rowOff>
    </xdr:from>
    <xdr:to>
      <xdr:col>2</xdr:col>
      <xdr:colOff>323850</xdr:colOff>
      <xdr:row>16</xdr:row>
      <xdr:rowOff>82550</xdr:rowOff>
    </xdr:to>
    <xdr:sp macro="" textlink="">
      <xdr:nvSpPr>
        <xdr:cNvPr id="71" name="TextBox 70">
          <a:hlinkClick xmlns:r="http://schemas.openxmlformats.org/officeDocument/2006/relationships" r:id="rId5"/>
          <a:extLst>
            <a:ext uri="{FF2B5EF4-FFF2-40B4-BE49-F238E27FC236}">
              <a16:creationId xmlns:a16="http://schemas.microsoft.com/office/drawing/2014/main" id="{8BF3045C-9E97-494F-9AFF-2B497AD4D3A5}"/>
            </a:ext>
          </a:extLst>
        </xdr:cNvPr>
        <xdr:cNvSpPr txBox="1"/>
      </xdr:nvSpPr>
      <xdr:spPr>
        <a:xfrm>
          <a:off x="514350" y="27368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IT</a:t>
          </a:r>
        </a:p>
      </xdr:txBody>
    </xdr:sp>
    <xdr:clientData/>
  </xdr:twoCellAnchor>
  <xdr:twoCellAnchor>
    <xdr:from>
      <xdr:col>3</xdr:col>
      <xdr:colOff>31750</xdr:colOff>
      <xdr:row>7</xdr:row>
      <xdr:rowOff>107950</xdr:rowOff>
    </xdr:from>
    <xdr:to>
      <xdr:col>14</xdr:col>
      <xdr:colOff>400050</xdr:colOff>
      <xdr:row>18</xdr:row>
      <xdr:rowOff>92075</xdr:rowOff>
    </xdr:to>
    <xdr:graphicFrame macro="">
      <xdr:nvGraphicFramePr>
        <xdr:cNvPr id="72" name="Chart 71">
          <a:extLst>
            <a:ext uri="{FF2B5EF4-FFF2-40B4-BE49-F238E27FC236}">
              <a16:creationId xmlns:a16="http://schemas.microsoft.com/office/drawing/2014/main" id="{4E5E1905-7401-4A9A-9516-82F517603B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15</xdr:col>
      <xdr:colOff>107950</xdr:colOff>
      <xdr:row>1</xdr:row>
      <xdr:rowOff>165100</xdr:rowOff>
    </xdr:from>
    <xdr:to>
      <xdr:col>18</xdr:col>
      <xdr:colOff>533400</xdr:colOff>
      <xdr:row>5</xdr:row>
      <xdr:rowOff>76200</xdr:rowOff>
    </xdr:to>
    <mc:AlternateContent xmlns:mc="http://schemas.openxmlformats.org/markup-compatibility/2006" xmlns:a14="http://schemas.microsoft.com/office/drawing/2010/main">
      <mc:Choice Requires="a14">
        <xdr:graphicFrame macro="">
          <xdr:nvGraphicFramePr>
            <xdr:cNvPr id="73" name="Quarter 3">
              <a:extLst>
                <a:ext uri="{FF2B5EF4-FFF2-40B4-BE49-F238E27FC236}">
                  <a16:creationId xmlns:a16="http://schemas.microsoft.com/office/drawing/2014/main" id="{B6C12641-F95C-4A0C-9C5D-4D0D975ACF1E}"/>
                </a:ext>
              </a:extLst>
            </xdr:cNvPr>
            <xdr:cNvGraphicFramePr/>
          </xdr:nvGraphicFramePr>
          <xdr:xfrm>
            <a:off x="0" y="0"/>
            <a:ext cx="0" cy="0"/>
          </xdr:xfrm>
          <a:graphic>
            <a:graphicData uri="http://schemas.microsoft.com/office/drawing/2010/slicer">
              <sle:slicer xmlns:sle="http://schemas.microsoft.com/office/drawing/2010/slicer" name="Quarter 3"/>
            </a:graphicData>
          </a:graphic>
        </xdr:graphicFrame>
      </mc:Choice>
      <mc:Fallback xmlns="">
        <xdr:sp macro="" textlink="">
          <xdr:nvSpPr>
            <xdr:cNvPr id="0" name=""/>
            <xdr:cNvSpPr>
              <a:spLocks noTextEdit="1"/>
            </xdr:cNvSpPr>
          </xdr:nvSpPr>
          <xdr:spPr>
            <a:xfrm>
              <a:off x="9251950" y="349250"/>
              <a:ext cx="225425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114300</xdr:colOff>
      <xdr:row>5</xdr:row>
      <xdr:rowOff>139699</xdr:rowOff>
    </xdr:from>
    <xdr:to>
      <xdr:col>17</xdr:col>
      <xdr:colOff>27814</xdr:colOff>
      <xdr:row>18</xdr:row>
      <xdr:rowOff>88900</xdr:rowOff>
    </xdr:to>
    <mc:AlternateContent xmlns:mc="http://schemas.openxmlformats.org/markup-compatibility/2006" xmlns:a14="http://schemas.microsoft.com/office/drawing/2010/main">
      <mc:Choice Requires="a14">
        <xdr:graphicFrame macro="">
          <xdr:nvGraphicFramePr>
            <xdr:cNvPr id="75" name="Month 3">
              <a:extLst>
                <a:ext uri="{FF2B5EF4-FFF2-40B4-BE49-F238E27FC236}">
                  <a16:creationId xmlns:a16="http://schemas.microsoft.com/office/drawing/2014/main" id="{298A8307-F943-439F-810D-1FBB30552FA7}"/>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9258300" y="1060449"/>
              <a:ext cx="1132714" cy="23431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215900</xdr:colOff>
      <xdr:row>0</xdr:row>
      <xdr:rowOff>0</xdr:rowOff>
    </xdr:from>
    <xdr:to>
      <xdr:col>2</xdr:col>
      <xdr:colOff>425450</xdr:colOff>
      <xdr:row>28</xdr:row>
      <xdr:rowOff>76200</xdr:rowOff>
    </xdr:to>
    <xdr:sp macro="" textlink="">
      <xdr:nvSpPr>
        <xdr:cNvPr id="77" name="Rectangle: Rounded Corners 76">
          <a:extLst>
            <a:ext uri="{FF2B5EF4-FFF2-40B4-BE49-F238E27FC236}">
              <a16:creationId xmlns:a16="http://schemas.microsoft.com/office/drawing/2014/main" id="{DA8D2B39-D4E8-4077-B415-364FBF0265D0}"/>
            </a:ext>
          </a:extLst>
        </xdr:cNvPr>
        <xdr:cNvSpPr/>
      </xdr:nvSpPr>
      <xdr:spPr>
        <a:xfrm>
          <a:off x="1435100" y="0"/>
          <a:ext cx="209550" cy="5232400"/>
        </a:xfrm>
        <a:prstGeom prst="roundRect">
          <a:avLst>
            <a:gd name="adj" fmla="val 0"/>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oneCell">
    <xdr:from>
      <xdr:col>0</xdr:col>
      <xdr:colOff>266700</xdr:colOff>
      <xdr:row>17</xdr:row>
      <xdr:rowOff>31750</xdr:rowOff>
    </xdr:from>
    <xdr:to>
      <xdr:col>0</xdr:col>
      <xdr:colOff>501650</xdr:colOff>
      <xdr:row>18</xdr:row>
      <xdr:rowOff>62554</xdr:rowOff>
    </xdr:to>
    <xdr:pic>
      <xdr:nvPicPr>
        <xdr:cNvPr id="3" name="Graphic 2" descr="Exclamation mark with solid fill">
          <a:hlinkClick xmlns:r="http://schemas.openxmlformats.org/officeDocument/2006/relationships" r:id="rId18"/>
          <a:extLst>
            <a:ext uri="{FF2B5EF4-FFF2-40B4-BE49-F238E27FC236}">
              <a16:creationId xmlns:a16="http://schemas.microsoft.com/office/drawing/2014/main" id="{4BCBEF22-4057-4C2A-A576-548FC4913117}"/>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66700" y="3162300"/>
          <a:ext cx="234950" cy="214954"/>
        </a:xfrm>
        <a:prstGeom prst="rect">
          <a:avLst/>
        </a:prstGeom>
      </xdr:spPr>
    </xdr:pic>
    <xdr:clientData/>
  </xdr:twoCellAnchor>
  <xdr:twoCellAnchor>
    <xdr:from>
      <xdr:col>0</xdr:col>
      <xdr:colOff>457200</xdr:colOff>
      <xdr:row>16</xdr:row>
      <xdr:rowOff>152400</xdr:rowOff>
    </xdr:from>
    <xdr:to>
      <xdr:col>2</xdr:col>
      <xdr:colOff>152400</xdr:colOff>
      <xdr:row>18</xdr:row>
      <xdr:rowOff>57150</xdr:rowOff>
    </xdr:to>
    <xdr:sp macro="" textlink="">
      <xdr:nvSpPr>
        <xdr:cNvPr id="4" name="TextBox 3">
          <a:hlinkClick xmlns:r="http://schemas.openxmlformats.org/officeDocument/2006/relationships" r:id="rId18"/>
          <a:extLst>
            <a:ext uri="{FF2B5EF4-FFF2-40B4-BE49-F238E27FC236}">
              <a16:creationId xmlns:a16="http://schemas.microsoft.com/office/drawing/2014/main" id="{A3D7A9AB-635E-4885-9FAC-8CD8C47EA270}"/>
            </a:ext>
          </a:extLst>
        </xdr:cNvPr>
        <xdr:cNvSpPr txBox="1"/>
      </xdr:nvSpPr>
      <xdr:spPr>
        <a:xfrm>
          <a:off x="457200" y="3098800"/>
          <a:ext cx="9144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About</a:t>
          </a:r>
        </a:p>
      </xdr:txBody>
    </xdr:sp>
    <xdr:clientData/>
  </xdr:twoCellAnchor>
  <xdr:twoCellAnchor>
    <xdr:from>
      <xdr:col>16</xdr:col>
      <xdr:colOff>488950</xdr:colOff>
      <xdr:row>8</xdr:row>
      <xdr:rowOff>158750</xdr:rowOff>
    </xdr:from>
    <xdr:to>
      <xdr:col>19</xdr:col>
      <xdr:colOff>25400</xdr:colOff>
      <xdr:row>12</xdr:row>
      <xdr:rowOff>31750</xdr:rowOff>
    </xdr:to>
    <xdr:sp macro="" textlink="">
      <xdr:nvSpPr>
        <xdr:cNvPr id="5" name="TextBox 4">
          <a:extLst>
            <a:ext uri="{FF2B5EF4-FFF2-40B4-BE49-F238E27FC236}">
              <a16:creationId xmlns:a16="http://schemas.microsoft.com/office/drawing/2014/main" id="{EB3FD929-1831-4B60-AB11-438B592020B8}"/>
            </a:ext>
          </a:extLst>
        </xdr:cNvPr>
        <xdr:cNvSpPr txBox="1"/>
      </xdr:nvSpPr>
      <xdr:spPr>
        <a:xfrm>
          <a:off x="10242550" y="1631950"/>
          <a:ext cx="13652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Revenue</a:t>
          </a:r>
          <a:r>
            <a:rPr lang="en-US" sz="1100" b="1" baseline="0"/>
            <a:t> Variance</a:t>
          </a:r>
        </a:p>
        <a:p>
          <a:r>
            <a:rPr lang="en-US" sz="1100" baseline="0">
              <a:solidFill>
                <a:schemeClr val="tx1">
                  <a:lumMod val="95000"/>
                  <a:lumOff val="5000"/>
                </a:schemeClr>
              </a:solidFill>
            </a:rPr>
            <a:t>    Green: </a:t>
          </a:r>
          <a:r>
            <a:rPr lang="en-US" sz="1100" baseline="0"/>
            <a:t>Good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Bad</a:t>
          </a:r>
          <a:endParaRPr lang="en-US">
            <a:effectLst/>
          </a:endParaRPr>
        </a:p>
        <a:p>
          <a:endParaRPr lang="en-US" sz="1100" baseline="0"/>
        </a:p>
      </xdr:txBody>
    </xdr:sp>
    <xdr:clientData/>
  </xdr:twoCellAnchor>
  <xdr:twoCellAnchor>
    <xdr:from>
      <xdr:col>16</xdr:col>
      <xdr:colOff>488950</xdr:colOff>
      <xdr:row>12</xdr:row>
      <xdr:rowOff>120650</xdr:rowOff>
    </xdr:from>
    <xdr:to>
      <xdr:col>19</xdr:col>
      <xdr:colOff>25400</xdr:colOff>
      <xdr:row>15</xdr:row>
      <xdr:rowOff>177800</xdr:rowOff>
    </xdr:to>
    <xdr:sp macro="" textlink="">
      <xdr:nvSpPr>
        <xdr:cNvPr id="6" name="TextBox 5">
          <a:extLst>
            <a:ext uri="{FF2B5EF4-FFF2-40B4-BE49-F238E27FC236}">
              <a16:creationId xmlns:a16="http://schemas.microsoft.com/office/drawing/2014/main" id="{68A34A69-521B-4B25-96CF-3098442AED6D}"/>
            </a:ext>
          </a:extLst>
        </xdr:cNvPr>
        <xdr:cNvSpPr txBox="1"/>
      </xdr:nvSpPr>
      <xdr:spPr>
        <a:xfrm>
          <a:off x="10242550" y="2330450"/>
          <a:ext cx="13652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Expense</a:t>
          </a:r>
          <a:r>
            <a:rPr lang="en-US" sz="1100" b="1" baseline="0"/>
            <a:t> Variance</a:t>
          </a:r>
        </a:p>
        <a:p>
          <a:r>
            <a:rPr lang="en-US" sz="1100" baseline="0">
              <a:solidFill>
                <a:schemeClr val="tx1">
                  <a:lumMod val="95000"/>
                  <a:lumOff val="5000"/>
                </a:schemeClr>
              </a:solidFill>
            </a:rPr>
            <a:t>    Green: </a:t>
          </a:r>
          <a:r>
            <a:rPr lang="en-US" sz="1100" baseline="0"/>
            <a:t>Bad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Good</a:t>
          </a:r>
          <a:endParaRPr lang="en-US">
            <a:effectLst/>
          </a:endParaRPr>
        </a:p>
      </xdr:txBody>
    </xdr:sp>
    <xdr:clientData/>
  </xdr:twoCellAnchor>
  <xdr:twoCellAnchor>
    <xdr:from>
      <xdr:col>16</xdr:col>
      <xdr:colOff>577850</xdr:colOff>
      <xdr:row>10</xdr:row>
      <xdr:rowOff>38100</xdr:rowOff>
    </xdr:from>
    <xdr:to>
      <xdr:col>17</xdr:col>
      <xdr:colOff>57150</xdr:colOff>
      <xdr:row>10</xdr:row>
      <xdr:rowOff>127000</xdr:rowOff>
    </xdr:to>
    <xdr:sp macro="" textlink="">
      <xdr:nvSpPr>
        <xdr:cNvPr id="7" name="Diamond 6">
          <a:extLst>
            <a:ext uri="{FF2B5EF4-FFF2-40B4-BE49-F238E27FC236}">
              <a16:creationId xmlns:a16="http://schemas.microsoft.com/office/drawing/2014/main" id="{665B70A9-35B6-4AC9-B482-36998F4BCA9B}"/>
            </a:ext>
          </a:extLst>
        </xdr:cNvPr>
        <xdr:cNvSpPr/>
      </xdr:nvSpPr>
      <xdr:spPr>
        <a:xfrm>
          <a:off x="10331450" y="187960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584200</xdr:colOff>
      <xdr:row>11</xdr:row>
      <xdr:rowOff>44450</xdr:rowOff>
    </xdr:from>
    <xdr:to>
      <xdr:col>17</xdr:col>
      <xdr:colOff>63500</xdr:colOff>
      <xdr:row>11</xdr:row>
      <xdr:rowOff>133350</xdr:rowOff>
    </xdr:to>
    <xdr:sp macro="" textlink="">
      <xdr:nvSpPr>
        <xdr:cNvPr id="8" name="Diamond 7">
          <a:extLst>
            <a:ext uri="{FF2B5EF4-FFF2-40B4-BE49-F238E27FC236}">
              <a16:creationId xmlns:a16="http://schemas.microsoft.com/office/drawing/2014/main" id="{281DEC96-D44C-4491-BC44-7B37428A478F}"/>
            </a:ext>
          </a:extLst>
        </xdr:cNvPr>
        <xdr:cNvSpPr/>
      </xdr:nvSpPr>
      <xdr:spPr>
        <a:xfrm>
          <a:off x="10337800" y="207010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577850</xdr:colOff>
      <xdr:row>14</xdr:row>
      <xdr:rowOff>6350</xdr:rowOff>
    </xdr:from>
    <xdr:to>
      <xdr:col>17</xdr:col>
      <xdr:colOff>57150</xdr:colOff>
      <xdr:row>14</xdr:row>
      <xdr:rowOff>95250</xdr:rowOff>
    </xdr:to>
    <xdr:sp macro="" textlink="">
      <xdr:nvSpPr>
        <xdr:cNvPr id="9" name="Diamond 8">
          <a:extLst>
            <a:ext uri="{FF2B5EF4-FFF2-40B4-BE49-F238E27FC236}">
              <a16:creationId xmlns:a16="http://schemas.microsoft.com/office/drawing/2014/main" id="{A8AC8B39-545F-4B45-AC0D-32480706A5BB}"/>
            </a:ext>
          </a:extLst>
        </xdr:cNvPr>
        <xdr:cNvSpPr/>
      </xdr:nvSpPr>
      <xdr:spPr>
        <a:xfrm>
          <a:off x="10331450" y="258445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584200</xdr:colOff>
      <xdr:row>15</xdr:row>
      <xdr:rowOff>12700</xdr:rowOff>
    </xdr:from>
    <xdr:to>
      <xdr:col>17</xdr:col>
      <xdr:colOff>63500</xdr:colOff>
      <xdr:row>15</xdr:row>
      <xdr:rowOff>101600</xdr:rowOff>
    </xdr:to>
    <xdr:sp macro="" textlink="">
      <xdr:nvSpPr>
        <xdr:cNvPr id="10" name="Diamond 9">
          <a:extLst>
            <a:ext uri="{FF2B5EF4-FFF2-40B4-BE49-F238E27FC236}">
              <a16:creationId xmlns:a16="http://schemas.microsoft.com/office/drawing/2014/main" id="{A14A980E-FDAF-4D63-9778-0B8601EDE56F}"/>
            </a:ext>
          </a:extLst>
        </xdr:cNvPr>
        <xdr:cNvSpPr/>
      </xdr:nvSpPr>
      <xdr:spPr>
        <a:xfrm>
          <a:off x="10337800" y="277495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273050</xdr:colOff>
      <xdr:row>10</xdr:row>
      <xdr:rowOff>50800</xdr:rowOff>
    </xdr:from>
    <xdr:to>
      <xdr:col>18</xdr:col>
      <xdr:colOff>349250</xdr:colOff>
      <xdr:row>10</xdr:row>
      <xdr:rowOff>139700</xdr:rowOff>
    </xdr:to>
    <xdr:sp macro="" textlink="">
      <xdr:nvSpPr>
        <xdr:cNvPr id="11" name="Isosceles Triangle 10">
          <a:extLst>
            <a:ext uri="{FF2B5EF4-FFF2-40B4-BE49-F238E27FC236}">
              <a16:creationId xmlns:a16="http://schemas.microsoft.com/office/drawing/2014/main" id="{FE43BFA3-42EE-4FF2-83A0-E7D143D035E2}"/>
            </a:ext>
          </a:extLst>
        </xdr:cNvPr>
        <xdr:cNvSpPr/>
      </xdr:nvSpPr>
      <xdr:spPr>
        <a:xfrm>
          <a:off x="11245850" y="189230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95250</xdr:colOff>
      <xdr:row>11</xdr:row>
      <xdr:rowOff>63500</xdr:rowOff>
    </xdr:from>
    <xdr:to>
      <xdr:col>18</xdr:col>
      <xdr:colOff>184150</xdr:colOff>
      <xdr:row>11</xdr:row>
      <xdr:rowOff>152400</xdr:rowOff>
    </xdr:to>
    <xdr:sp macro="" textlink="">
      <xdr:nvSpPr>
        <xdr:cNvPr id="12" name="Isosceles Triangle 11">
          <a:extLst>
            <a:ext uri="{FF2B5EF4-FFF2-40B4-BE49-F238E27FC236}">
              <a16:creationId xmlns:a16="http://schemas.microsoft.com/office/drawing/2014/main" id="{897E8F65-18D9-4520-8736-476B4C128E80}"/>
            </a:ext>
          </a:extLst>
        </xdr:cNvPr>
        <xdr:cNvSpPr/>
      </xdr:nvSpPr>
      <xdr:spPr>
        <a:xfrm rot="10800000">
          <a:off x="11068050" y="208915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133350</xdr:colOff>
      <xdr:row>14</xdr:row>
      <xdr:rowOff>177800</xdr:rowOff>
    </xdr:from>
    <xdr:to>
      <xdr:col>18</xdr:col>
      <xdr:colOff>209550</xdr:colOff>
      <xdr:row>15</xdr:row>
      <xdr:rowOff>82550</xdr:rowOff>
    </xdr:to>
    <xdr:sp macro="" textlink="">
      <xdr:nvSpPr>
        <xdr:cNvPr id="13" name="Isosceles Triangle 12">
          <a:extLst>
            <a:ext uri="{FF2B5EF4-FFF2-40B4-BE49-F238E27FC236}">
              <a16:creationId xmlns:a16="http://schemas.microsoft.com/office/drawing/2014/main" id="{0397EF2F-D60D-4A87-9F7F-0F240F89C8FF}"/>
            </a:ext>
          </a:extLst>
        </xdr:cNvPr>
        <xdr:cNvSpPr/>
      </xdr:nvSpPr>
      <xdr:spPr>
        <a:xfrm>
          <a:off x="11106150" y="275590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165100</xdr:colOff>
      <xdr:row>14</xdr:row>
      <xdr:rowOff>12700</xdr:rowOff>
    </xdr:from>
    <xdr:to>
      <xdr:col>18</xdr:col>
      <xdr:colOff>254000</xdr:colOff>
      <xdr:row>14</xdr:row>
      <xdr:rowOff>101600</xdr:rowOff>
    </xdr:to>
    <xdr:sp macro="" textlink="">
      <xdr:nvSpPr>
        <xdr:cNvPr id="14" name="Isosceles Triangle 13">
          <a:extLst>
            <a:ext uri="{FF2B5EF4-FFF2-40B4-BE49-F238E27FC236}">
              <a16:creationId xmlns:a16="http://schemas.microsoft.com/office/drawing/2014/main" id="{524E9B3B-13D1-4821-9DF8-72D9EC246B02}"/>
            </a:ext>
          </a:extLst>
        </xdr:cNvPr>
        <xdr:cNvSpPr/>
      </xdr:nvSpPr>
      <xdr:spPr>
        <a:xfrm rot="10800000">
          <a:off x="11137900" y="259080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114300</xdr:rowOff>
    </xdr:from>
    <xdr:to>
      <xdr:col>19</xdr:col>
      <xdr:colOff>76200</xdr:colOff>
      <xdr:row>19</xdr:row>
      <xdr:rowOff>57150</xdr:rowOff>
    </xdr:to>
    <xdr:sp macro="" textlink="">
      <xdr:nvSpPr>
        <xdr:cNvPr id="53" name="Rectangle: Rounded Corners 52">
          <a:extLst>
            <a:ext uri="{FF2B5EF4-FFF2-40B4-BE49-F238E27FC236}">
              <a16:creationId xmlns:a16="http://schemas.microsoft.com/office/drawing/2014/main" id="{839DD376-70AD-49EF-A2C9-78E3DFD9110F}"/>
            </a:ext>
          </a:extLst>
        </xdr:cNvPr>
        <xdr:cNvSpPr/>
      </xdr:nvSpPr>
      <xdr:spPr>
        <a:xfrm>
          <a:off x="0" y="114300"/>
          <a:ext cx="11658600" cy="3441700"/>
        </a:xfrm>
        <a:prstGeom prst="roundRect">
          <a:avLst>
            <a:gd name="adj" fmla="val 3804"/>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algn="l"/>
          <a:endParaRPr lang="en-US" sz="1000" b="1"/>
        </a:p>
      </xdr:txBody>
    </xdr:sp>
    <xdr:clientData/>
  </xdr:twoCellAnchor>
  <xdr:twoCellAnchor editAs="absolute">
    <xdr:from>
      <xdr:col>2</xdr:col>
      <xdr:colOff>514350</xdr:colOff>
      <xdr:row>2</xdr:row>
      <xdr:rowOff>44450</xdr:rowOff>
    </xdr:from>
    <xdr:to>
      <xdr:col>5</xdr:col>
      <xdr:colOff>31750</xdr:colOff>
      <xdr:row>5</xdr:row>
      <xdr:rowOff>158750</xdr:rowOff>
    </xdr:to>
    <xdr:sp macro="" textlink="">
      <xdr:nvSpPr>
        <xdr:cNvPr id="17" name="Rectangle: Rounded Corners 16">
          <a:extLst>
            <a:ext uri="{FF2B5EF4-FFF2-40B4-BE49-F238E27FC236}">
              <a16:creationId xmlns:a16="http://schemas.microsoft.com/office/drawing/2014/main" id="{5680946E-B386-4DC2-9A64-6C19125AFC12}"/>
            </a:ext>
          </a:extLst>
        </xdr:cNvPr>
        <xdr:cNvSpPr/>
      </xdr:nvSpPr>
      <xdr:spPr>
        <a:xfrm>
          <a:off x="1733550" y="4127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5</xdr:col>
      <xdr:colOff>173037</xdr:colOff>
      <xdr:row>2</xdr:row>
      <xdr:rowOff>34924</xdr:rowOff>
    </xdr:from>
    <xdr:to>
      <xdr:col>7</xdr:col>
      <xdr:colOff>300037</xdr:colOff>
      <xdr:row>5</xdr:row>
      <xdr:rowOff>149224</xdr:rowOff>
    </xdr:to>
    <xdr:sp macro="" textlink="">
      <xdr:nvSpPr>
        <xdr:cNvPr id="18" name="Rectangle: Rounded Corners 17">
          <a:extLst>
            <a:ext uri="{FF2B5EF4-FFF2-40B4-BE49-F238E27FC236}">
              <a16:creationId xmlns:a16="http://schemas.microsoft.com/office/drawing/2014/main" id="{60B5CE6E-40AD-48C5-8F9E-5689B99A3522}"/>
            </a:ext>
          </a:extLst>
        </xdr:cNvPr>
        <xdr:cNvSpPr/>
      </xdr:nvSpPr>
      <xdr:spPr>
        <a:xfrm>
          <a:off x="3221037" y="403224"/>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479424</xdr:colOff>
      <xdr:row>2</xdr:row>
      <xdr:rowOff>31750</xdr:rowOff>
    </xdr:from>
    <xdr:to>
      <xdr:col>9</xdr:col>
      <xdr:colOff>606424</xdr:colOff>
      <xdr:row>5</xdr:row>
      <xdr:rowOff>146050</xdr:rowOff>
    </xdr:to>
    <xdr:sp macro="" textlink="">
      <xdr:nvSpPr>
        <xdr:cNvPr id="19" name="Rectangle: Rounded Corners 18">
          <a:extLst>
            <a:ext uri="{FF2B5EF4-FFF2-40B4-BE49-F238E27FC236}">
              <a16:creationId xmlns:a16="http://schemas.microsoft.com/office/drawing/2014/main" id="{5004ED59-5C14-487B-A824-AC5A431E454F}"/>
            </a:ext>
          </a:extLst>
        </xdr:cNvPr>
        <xdr:cNvSpPr/>
      </xdr:nvSpPr>
      <xdr:spPr>
        <a:xfrm rot="-60000">
          <a:off x="4746624" y="4000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476250</xdr:colOff>
      <xdr:row>2</xdr:row>
      <xdr:rowOff>39686</xdr:rowOff>
    </xdr:from>
    <xdr:to>
      <xdr:col>14</xdr:col>
      <xdr:colOff>603250</xdr:colOff>
      <xdr:row>5</xdr:row>
      <xdr:rowOff>153986</xdr:rowOff>
    </xdr:to>
    <xdr:sp macro="" textlink="">
      <xdr:nvSpPr>
        <xdr:cNvPr id="20" name="Rectangle: Rounded Corners 19">
          <a:extLst>
            <a:ext uri="{FF2B5EF4-FFF2-40B4-BE49-F238E27FC236}">
              <a16:creationId xmlns:a16="http://schemas.microsoft.com/office/drawing/2014/main" id="{8F467D51-3885-4930-A4BB-C4E7681FD3A2}"/>
            </a:ext>
          </a:extLst>
        </xdr:cNvPr>
        <xdr:cNvSpPr/>
      </xdr:nvSpPr>
      <xdr:spPr>
        <a:xfrm rot="-60000">
          <a:off x="7791450" y="407986"/>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188911</xdr:colOff>
      <xdr:row>2</xdr:row>
      <xdr:rowOff>30162</xdr:rowOff>
    </xdr:from>
    <xdr:to>
      <xdr:col>12</xdr:col>
      <xdr:colOff>315911</xdr:colOff>
      <xdr:row>5</xdr:row>
      <xdr:rowOff>144462</xdr:rowOff>
    </xdr:to>
    <xdr:sp macro="" textlink="">
      <xdr:nvSpPr>
        <xdr:cNvPr id="21" name="Rectangle: Rounded Corners 20">
          <a:extLst>
            <a:ext uri="{FF2B5EF4-FFF2-40B4-BE49-F238E27FC236}">
              <a16:creationId xmlns:a16="http://schemas.microsoft.com/office/drawing/2014/main" id="{8503CEA7-1274-4F50-8C75-9B61916E2153}"/>
            </a:ext>
          </a:extLst>
        </xdr:cNvPr>
        <xdr:cNvSpPr/>
      </xdr:nvSpPr>
      <xdr:spPr>
        <a:xfrm>
          <a:off x="6284911" y="398462"/>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95250</xdr:colOff>
      <xdr:row>4</xdr:row>
      <xdr:rowOff>76200</xdr:rowOff>
    </xdr:from>
    <xdr:to>
      <xdr:col>4</xdr:col>
      <xdr:colOff>533400</xdr:colOff>
      <xdr:row>5</xdr:row>
      <xdr:rowOff>88900</xdr:rowOff>
    </xdr:to>
    <xdr:sp macro="" textlink="">
      <xdr:nvSpPr>
        <xdr:cNvPr id="22" name="TextBox 21">
          <a:extLst>
            <a:ext uri="{FF2B5EF4-FFF2-40B4-BE49-F238E27FC236}">
              <a16:creationId xmlns:a16="http://schemas.microsoft.com/office/drawing/2014/main" id="{ABCE3F22-273B-4A9D-945C-D36987DCC6E4}"/>
            </a:ext>
          </a:extLst>
        </xdr:cNvPr>
        <xdr:cNvSpPr txBox="1"/>
      </xdr:nvSpPr>
      <xdr:spPr>
        <a:xfrm>
          <a:off x="1924050"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Revenue</a:t>
          </a:r>
        </a:p>
      </xdr:txBody>
    </xdr:sp>
    <xdr:clientData/>
  </xdr:twoCellAnchor>
  <xdr:twoCellAnchor>
    <xdr:from>
      <xdr:col>13</xdr:col>
      <xdr:colOff>31750</xdr:colOff>
      <xdr:row>4</xdr:row>
      <xdr:rowOff>63500</xdr:rowOff>
    </xdr:from>
    <xdr:to>
      <xdr:col>15</xdr:col>
      <xdr:colOff>25400</xdr:colOff>
      <xdr:row>5</xdr:row>
      <xdr:rowOff>88900</xdr:rowOff>
    </xdr:to>
    <xdr:sp macro="" textlink="">
      <xdr:nvSpPr>
        <xdr:cNvPr id="23" name="TextBox 22">
          <a:extLst>
            <a:ext uri="{FF2B5EF4-FFF2-40B4-BE49-F238E27FC236}">
              <a16:creationId xmlns:a16="http://schemas.microsoft.com/office/drawing/2014/main" id="{FDC650EB-DF9A-42A7-96E4-27B8601065CB}"/>
            </a:ext>
          </a:extLst>
        </xdr:cNvPr>
        <xdr:cNvSpPr txBox="1"/>
      </xdr:nvSpPr>
      <xdr:spPr>
        <a:xfrm>
          <a:off x="7956550" y="800100"/>
          <a:ext cx="12128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Expense</a:t>
          </a:r>
          <a:r>
            <a:rPr lang="en-US" sz="1000" b="1" baseline="0"/>
            <a:t> Variance</a:t>
          </a:r>
          <a:endParaRPr lang="en-US" sz="1000" b="1"/>
        </a:p>
      </xdr:txBody>
    </xdr:sp>
    <xdr:clientData/>
  </xdr:twoCellAnchor>
  <xdr:twoCellAnchor>
    <xdr:from>
      <xdr:col>10</xdr:col>
      <xdr:colOff>293686</xdr:colOff>
      <xdr:row>4</xdr:row>
      <xdr:rowOff>69850</xdr:rowOff>
    </xdr:from>
    <xdr:to>
      <xdr:col>12</xdr:col>
      <xdr:colOff>325436</xdr:colOff>
      <xdr:row>5</xdr:row>
      <xdr:rowOff>107950</xdr:rowOff>
    </xdr:to>
    <xdr:sp macro="" textlink="">
      <xdr:nvSpPr>
        <xdr:cNvPr id="24" name="TextBox 23">
          <a:extLst>
            <a:ext uri="{FF2B5EF4-FFF2-40B4-BE49-F238E27FC236}">
              <a16:creationId xmlns:a16="http://schemas.microsoft.com/office/drawing/2014/main" id="{508B5905-38EA-45CD-B3FC-FE3C63C8EA32}"/>
            </a:ext>
          </a:extLst>
        </xdr:cNvPr>
        <xdr:cNvSpPr txBox="1"/>
      </xdr:nvSpPr>
      <xdr:spPr>
        <a:xfrm>
          <a:off x="6389686" y="806450"/>
          <a:ext cx="12509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Revenue Variance</a:t>
          </a:r>
        </a:p>
      </xdr:txBody>
    </xdr:sp>
    <xdr:clientData/>
  </xdr:twoCellAnchor>
  <xdr:twoCellAnchor>
    <xdr:from>
      <xdr:col>8</xdr:col>
      <xdr:colOff>149224</xdr:colOff>
      <xdr:row>4</xdr:row>
      <xdr:rowOff>76200</xdr:rowOff>
    </xdr:from>
    <xdr:to>
      <xdr:col>9</xdr:col>
      <xdr:colOff>587374</xdr:colOff>
      <xdr:row>5</xdr:row>
      <xdr:rowOff>88900</xdr:rowOff>
    </xdr:to>
    <xdr:sp macro="" textlink="">
      <xdr:nvSpPr>
        <xdr:cNvPr id="25" name="TextBox 24">
          <a:extLst>
            <a:ext uri="{FF2B5EF4-FFF2-40B4-BE49-F238E27FC236}">
              <a16:creationId xmlns:a16="http://schemas.microsoft.com/office/drawing/2014/main" id="{943210B2-1043-4B60-ADBB-2860A880B00D}"/>
            </a:ext>
          </a:extLst>
        </xdr:cNvPr>
        <xdr:cNvSpPr txBox="1"/>
      </xdr:nvSpPr>
      <xdr:spPr>
        <a:xfrm>
          <a:off x="5026024"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Profit/Loss</a:t>
          </a:r>
        </a:p>
      </xdr:txBody>
    </xdr:sp>
    <xdr:clientData/>
  </xdr:twoCellAnchor>
  <xdr:twoCellAnchor>
    <xdr:from>
      <xdr:col>5</xdr:col>
      <xdr:colOff>360362</xdr:colOff>
      <xdr:row>4</xdr:row>
      <xdr:rowOff>63500</xdr:rowOff>
    </xdr:from>
    <xdr:to>
      <xdr:col>7</xdr:col>
      <xdr:colOff>188912</xdr:colOff>
      <xdr:row>5</xdr:row>
      <xdr:rowOff>76200</xdr:rowOff>
    </xdr:to>
    <xdr:sp macro="" textlink="">
      <xdr:nvSpPr>
        <xdr:cNvPr id="26" name="TextBox 25">
          <a:extLst>
            <a:ext uri="{FF2B5EF4-FFF2-40B4-BE49-F238E27FC236}">
              <a16:creationId xmlns:a16="http://schemas.microsoft.com/office/drawing/2014/main" id="{805BBA60-6DA2-478F-9FE1-B8B3F18F4B82}"/>
            </a:ext>
          </a:extLst>
        </xdr:cNvPr>
        <xdr:cNvSpPr txBox="1"/>
      </xdr:nvSpPr>
      <xdr:spPr>
        <a:xfrm>
          <a:off x="3408362" y="8001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Expenses</a:t>
          </a:r>
        </a:p>
      </xdr:txBody>
    </xdr:sp>
    <xdr:clientData/>
  </xdr:twoCellAnchor>
  <xdr:twoCellAnchor>
    <xdr:from>
      <xdr:col>3</xdr:col>
      <xdr:colOff>120650</xdr:colOff>
      <xdr:row>3</xdr:row>
      <xdr:rowOff>3174</xdr:rowOff>
    </xdr:from>
    <xdr:to>
      <xdr:col>4</xdr:col>
      <xdr:colOff>387350</xdr:colOff>
      <xdr:row>4</xdr:row>
      <xdr:rowOff>50800</xdr:rowOff>
    </xdr:to>
    <xdr:sp macro="" textlink="Data_Modeling!H121">
      <xdr:nvSpPr>
        <xdr:cNvPr id="27" name="TextBox 26">
          <a:extLst>
            <a:ext uri="{FF2B5EF4-FFF2-40B4-BE49-F238E27FC236}">
              <a16:creationId xmlns:a16="http://schemas.microsoft.com/office/drawing/2014/main" id="{EA9B4C7C-707D-4C26-ACFC-989D51F829B0}"/>
            </a:ext>
          </a:extLst>
        </xdr:cNvPr>
        <xdr:cNvSpPr txBox="1"/>
      </xdr:nvSpPr>
      <xdr:spPr>
        <a:xfrm>
          <a:off x="1949450" y="555624"/>
          <a:ext cx="876300" cy="231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966CB5-4C00-4890-B67D-0A743D1568BF}" type="TxLink">
            <a:rPr lang="en-US" sz="1100" b="1" i="0" u="none" strike="noStrike">
              <a:solidFill>
                <a:srgbClr val="000000"/>
              </a:solidFill>
              <a:latin typeface="Calibri"/>
              <a:ea typeface="Calibri"/>
              <a:cs typeface="Calibri"/>
            </a:rPr>
            <a:pPr/>
            <a:t>$976,394</a:t>
          </a:fld>
          <a:endParaRPr lang="en-US" sz="1100" b="1"/>
        </a:p>
      </xdr:txBody>
    </xdr:sp>
    <xdr:clientData/>
  </xdr:twoCellAnchor>
  <xdr:twoCellAnchor>
    <xdr:from>
      <xdr:col>8</xdr:col>
      <xdr:colOff>208160</xdr:colOff>
      <xdr:row>3</xdr:row>
      <xdr:rowOff>17463</xdr:rowOff>
    </xdr:from>
    <xdr:to>
      <xdr:col>9</xdr:col>
      <xdr:colOff>254992</xdr:colOff>
      <xdr:row>4</xdr:row>
      <xdr:rowOff>55563</xdr:rowOff>
    </xdr:to>
    <xdr:sp macro="" textlink="Data_Modeling!H125">
      <xdr:nvSpPr>
        <xdr:cNvPr id="28" name="TextBox 27">
          <a:extLst>
            <a:ext uri="{FF2B5EF4-FFF2-40B4-BE49-F238E27FC236}">
              <a16:creationId xmlns:a16="http://schemas.microsoft.com/office/drawing/2014/main" id="{800156B4-2ECC-4102-A35C-9CF2B14CBA60}"/>
            </a:ext>
          </a:extLst>
        </xdr:cNvPr>
        <xdr:cNvSpPr txBox="1"/>
      </xdr:nvSpPr>
      <xdr:spPr>
        <a:xfrm>
          <a:off x="5084960" y="569913"/>
          <a:ext cx="656432"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FE536F-080D-479A-8218-8A262E7D7135}" type="TxLink">
            <a:rPr lang="en-US" sz="1100" b="1" i="0" u="none" strike="noStrike">
              <a:solidFill>
                <a:srgbClr val="000000"/>
              </a:solidFill>
              <a:latin typeface="Calibri"/>
              <a:ea typeface="Calibri"/>
              <a:cs typeface="Calibri"/>
            </a:rPr>
            <a:pPr/>
            <a:t>33.80%</a:t>
          </a:fld>
          <a:endParaRPr lang="en-US" sz="1100" b="1"/>
        </a:p>
      </xdr:txBody>
    </xdr:sp>
    <xdr:clientData/>
  </xdr:twoCellAnchor>
  <xdr:twoCellAnchor>
    <xdr:from>
      <xdr:col>5</xdr:col>
      <xdr:colOff>460672</xdr:colOff>
      <xdr:row>3</xdr:row>
      <xdr:rowOff>3176</xdr:rowOff>
    </xdr:from>
    <xdr:to>
      <xdr:col>7</xdr:col>
      <xdr:colOff>109438</xdr:colOff>
      <xdr:row>4</xdr:row>
      <xdr:rowOff>58739</xdr:rowOff>
    </xdr:to>
    <xdr:sp macro="" textlink="Data_Modeling!H123">
      <xdr:nvSpPr>
        <xdr:cNvPr id="29" name="TextBox 28">
          <a:extLst>
            <a:ext uri="{FF2B5EF4-FFF2-40B4-BE49-F238E27FC236}">
              <a16:creationId xmlns:a16="http://schemas.microsoft.com/office/drawing/2014/main" id="{B1F3AAD8-B168-4905-83BD-2FEC117C9650}"/>
            </a:ext>
          </a:extLst>
        </xdr:cNvPr>
        <xdr:cNvSpPr txBox="1"/>
      </xdr:nvSpPr>
      <xdr:spPr>
        <a:xfrm>
          <a:off x="3508672" y="555626"/>
          <a:ext cx="867966" cy="239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2D2FDF7-7D01-45D0-AEA9-45057906CCD3}" type="TxLink">
            <a:rPr lang="en-US" sz="1100" b="1" i="0" u="none" strike="noStrike">
              <a:solidFill>
                <a:srgbClr val="000000"/>
              </a:solidFill>
              <a:latin typeface="Calibri"/>
              <a:ea typeface="Calibri"/>
              <a:cs typeface="Calibri"/>
            </a:rPr>
            <a:pPr/>
            <a:t>$646,372</a:t>
          </a:fld>
          <a:endParaRPr lang="en-US" sz="1100" b="1"/>
        </a:p>
      </xdr:txBody>
    </xdr:sp>
    <xdr:clientData/>
  </xdr:twoCellAnchor>
  <mc:AlternateContent xmlns:mc="http://schemas.openxmlformats.org/markup-compatibility/2006">
    <mc:Choice xmlns:a14="http://schemas.microsoft.com/office/drawing/2010/main" Requires="a14">
      <xdr:twoCellAnchor editAs="absolute">
        <xdr:from>
          <xdr:col>12</xdr:col>
          <xdr:colOff>539750</xdr:colOff>
          <xdr:row>3</xdr:row>
          <xdr:rowOff>63500</xdr:rowOff>
        </xdr:from>
        <xdr:to>
          <xdr:col>14</xdr:col>
          <xdr:colOff>580550</xdr:colOff>
          <xdr:row>4</xdr:row>
          <xdr:rowOff>76200</xdr:rowOff>
        </xdr:to>
        <xdr:pic>
          <xdr:nvPicPr>
            <xdr:cNvPr id="30" name="Picture 29">
              <a:extLst>
                <a:ext uri="{FF2B5EF4-FFF2-40B4-BE49-F238E27FC236}">
                  <a16:creationId xmlns:a16="http://schemas.microsoft.com/office/drawing/2014/main" id="{08AAF63B-AF1F-4DFA-9620-6CB9071C64D6}"/>
                </a:ext>
              </a:extLst>
            </xdr:cNvPr>
            <xdr:cNvPicPr>
              <a:picLocks noChangeArrowheads="1"/>
              <a:extLst>
                <a:ext uri="{84589F7E-364E-4C9E-8A38-B11213B215E9}">
                  <a14:cameraTool cellRange="Data_Modeling!H129" spid="_x0000_s10351"/>
                </a:ext>
              </a:extLst>
            </xdr:cNvPicPr>
          </xdr:nvPicPr>
          <xdr:blipFill>
            <a:blip xmlns:r="http://schemas.openxmlformats.org/officeDocument/2006/relationships" r:embed="rId1"/>
            <a:srcRect/>
            <a:stretch>
              <a:fillRect/>
            </a:stretch>
          </xdr:blipFill>
          <xdr:spPr bwMode="auto">
            <a:xfrm>
              <a:off x="7854950" y="615950"/>
              <a:ext cx="1260000" cy="196850"/>
            </a:xfrm>
            <a:prstGeom prst="rect">
              <a:avLst/>
            </a:prstGeom>
            <a:solidFill>
              <a:schemeClr val="bg1"/>
            </a:solidFill>
            <a:ln w="0">
              <a:solidFill>
                <a:schemeClr val="bg1">
                  <a:alpha val="0"/>
                </a:schemeClr>
              </a:solidFill>
            </a:ln>
          </xdr:spPr>
        </xdr:pic>
        <xdr:clientData/>
      </xdr:twoCellAnchor>
    </mc:Choice>
    <mc:Fallback/>
  </mc:AlternateContent>
  <mc:AlternateContent xmlns:mc="http://schemas.openxmlformats.org/markup-compatibility/2006">
    <mc:Choice xmlns:a14="http://schemas.microsoft.com/office/drawing/2010/main" Requires="a14">
      <xdr:twoCellAnchor editAs="absolute">
        <xdr:from>
          <xdr:col>10</xdr:col>
          <xdr:colOff>247650</xdr:colOff>
          <xdr:row>3</xdr:row>
          <xdr:rowOff>57151</xdr:rowOff>
        </xdr:from>
        <xdr:to>
          <xdr:col>12</xdr:col>
          <xdr:colOff>247650</xdr:colOff>
          <xdr:row>4</xdr:row>
          <xdr:rowOff>78431</xdr:rowOff>
        </xdr:to>
        <xdr:pic>
          <xdr:nvPicPr>
            <xdr:cNvPr id="31" name="Picture 30">
              <a:extLst>
                <a:ext uri="{FF2B5EF4-FFF2-40B4-BE49-F238E27FC236}">
                  <a16:creationId xmlns:a16="http://schemas.microsoft.com/office/drawing/2014/main" id="{FEA78C62-948F-41C1-8D19-C194CD23D655}"/>
                </a:ext>
              </a:extLst>
            </xdr:cNvPr>
            <xdr:cNvPicPr>
              <a:picLocks noChangeArrowheads="1"/>
              <a:extLst>
                <a:ext uri="{84589F7E-364E-4C9E-8A38-B11213B215E9}">
                  <a14:cameraTool cellRange="Data_Modeling!H127" spid="_x0000_s10352"/>
                </a:ext>
              </a:extLst>
            </xdr:cNvPicPr>
          </xdr:nvPicPr>
          <xdr:blipFill>
            <a:blip xmlns:r="http://schemas.openxmlformats.org/officeDocument/2006/relationships" r:embed="rId2"/>
            <a:srcRect/>
            <a:stretch>
              <a:fillRect/>
            </a:stretch>
          </xdr:blipFill>
          <xdr:spPr bwMode="auto">
            <a:xfrm>
              <a:off x="6343650" y="609601"/>
              <a:ext cx="1219200" cy="205430"/>
            </a:xfrm>
            <a:prstGeom prst="rect">
              <a:avLst/>
            </a:prstGeom>
            <a:gradFill>
              <a:gsLst>
                <a:gs pos="69000">
                  <a:schemeClr val="bg1"/>
                </a:gs>
                <a:gs pos="2000">
                  <a:schemeClr val="bg1"/>
                </a:gs>
                <a:gs pos="100000">
                  <a:schemeClr val="bg1"/>
                </a:gs>
              </a:gsLst>
              <a:lin ang="5400000" scaled="1"/>
            </a:gradFill>
            <a:ln w="0">
              <a:noFill/>
            </a:ln>
          </xdr:spPr>
        </xdr:pic>
        <xdr:clientData/>
      </xdr:twoCellAnchor>
    </mc:Choice>
    <mc:Fallback/>
  </mc:AlternateContent>
  <xdr:twoCellAnchor editAs="absolute">
    <xdr:from>
      <xdr:col>15</xdr:col>
      <xdr:colOff>57150</xdr:colOff>
      <xdr:row>0</xdr:row>
      <xdr:rowOff>177800</xdr:rowOff>
    </xdr:from>
    <xdr:to>
      <xdr:col>18</xdr:col>
      <xdr:colOff>577850</xdr:colOff>
      <xdr:row>18</xdr:row>
      <xdr:rowOff>158749</xdr:rowOff>
    </xdr:to>
    <xdr:sp macro="" textlink="">
      <xdr:nvSpPr>
        <xdr:cNvPr id="32" name="Rectangle: Rounded Corners 31">
          <a:extLst>
            <a:ext uri="{FF2B5EF4-FFF2-40B4-BE49-F238E27FC236}">
              <a16:creationId xmlns:a16="http://schemas.microsoft.com/office/drawing/2014/main" id="{0A8C3010-034C-438E-8F6A-D4BE99DB343B}"/>
            </a:ext>
          </a:extLst>
        </xdr:cNvPr>
        <xdr:cNvSpPr/>
      </xdr:nvSpPr>
      <xdr:spPr>
        <a:xfrm>
          <a:off x="9201150" y="177800"/>
          <a:ext cx="2349500" cy="3295649"/>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260350</xdr:colOff>
      <xdr:row>0</xdr:row>
      <xdr:rowOff>44450</xdr:rowOff>
    </xdr:from>
    <xdr:to>
      <xdr:col>13</xdr:col>
      <xdr:colOff>57150</xdr:colOff>
      <xdr:row>2</xdr:row>
      <xdr:rowOff>31750</xdr:rowOff>
    </xdr:to>
    <xdr:sp macro="" textlink="">
      <xdr:nvSpPr>
        <xdr:cNvPr id="36" name="Rectangle: Rounded Corners 35">
          <a:extLst>
            <a:ext uri="{FF2B5EF4-FFF2-40B4-BE49-F238E27FC236}">
              <a16:creationId xmlns:a16="http://schemas.microsoft.com/office/drawing/2014/main" id="{53E87831-4E41-49B2-943A-59115D716BE9}"/>
            </a:ext>
          </a:extLst>
        </xdr:cNvPr>
        <xdr:cNvSpPr/>
      </xdr:nvSpPr>
      <xdr:spPr>
        <a:xfrm>
          <a:off x="3917950" y="44450"/>
          <a:ext cx="4064000" cy="355600"/>
        </a:xfrm>
        <a:prstGeom prst="roundRect">
          <a:avLst>
            <a:gd name="adj" fmla="val 44882"/>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41275</xdr:colOff>
      <xdr:row>0</xdr:row>
      <xdr:rowOff>57150</xdr:rowOff>
    </xdr:from>
    <xdr:to>
      <xdr:col>12</xdr:col>
      <xdr:colOff>276225</xdr:colOff>
      <xdr:row>2</xdr:row>
      <xdr:rowOff>19050</xdr:rowOff>
    </xdr:to>
    <xdr:sp macro="" textlink="">
      <xdr:nvSpPr>
        <xdr:cNvPr id="37" name="TextBox 36">
          <a:extLst>
            <a:ext uri="{FF2B5EF4-FFF2-40B4-BE49-F238E27FC236}">
              <a16:creationId xmlns:a16="http://schemas.microsoft.com/office/drawing/2014/main" id="{17B2E8F8-7C35-4223-997A-1FAFC72CB3D3}"/>
            </a:ext>
          </a:extLst>
        </xdr:cNvPr>
        <xdr:cNvSpPr txBox="1"/>
      </xdr:nvSpPr>
      <xdr:spPr>
        <a:xfrm>
          <a:off x="4308475" y="57150"/>
          <a:ext cx="32829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cap="none" spc="0">
              <a:ln w="0"/>
              <a:solidFill>
                <a:schemeClr val="bg1"/>
              </a:solidFill>
              <a:effectLst>
                <a:outerShdw blurRad="38100" dist="19050" dir="2700000" algn="tl" rotWithShape="0">
                  <a:schemeClr val="dk1">
                    <a:alpha val="40000"/>
                  </a:schemeClr>
                </a:outerShdw>
              </a:effectLst>
            </a:rPr>
            <a:t>Finance</a:t>
          </a:r>
          <a:r>
            <a:rPr lang="en-US" sz="1800" b="1" cap="none" spc="0" baseline="0">
              <a:ln w="0"/>
              <a:solidFill>
                <a:schemeClr val="bg1"/>
              </a:solidFill>
              <a:effectLst>
                <a:outerShdw blurRad="38100" dist="19050" dir="2700000" algn="tl" rotWithShape="0">
                  <a:schemeClr val="dk1">
                    <a:alpha val="40000"/>
                  </a:schemeClr>
                </a:outerShdw>
              </a:effectLst>
            </a:rPr>
            <a:t> Summary Dashboard</a:t>
          </a:r>
          <a:endParaRPr lang="en-US" sz="18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2</xdr:col>
      <xdr:colOff>488950</xdr:colOff>
      <xdr:row>5</xdr:row>
      <xdr:rowOff>152400</xdr:rowOff>
    </xdr:from>
    <xdr:to>
      <xdr:col>15</xdr:col>
      <xdr:colOff>12700</xdr:colOff>
      <xdr:row>18</xdr:row>
      <xdr:rowOff>171450</xdr:rowOff>
    </xdr:to>
    <xdr:sp macro="" textlink="">
      <xdr:nvSpPr>
        <xdr:cNvPr id="38" name="Rectangle: Rounded Corners 37">
          <a:extLst>
            <a:ext uri="{FF2B5EF4-FFF2-40B4-BE49-F238E27FC236}">
              <a16:creationId xmlns:a16="http://schemas.microsoft.com/office/drawing/2014/main" id="{B0305454-F0EC-4FDC-AB16-0AB1E3668339}"/>
            </a:ext>
          </a:extLst>
        </xdr:cNvPr>
        <xdr:cNvSpPr/>
      </xdr:nvSpPr>
      <xdr:spPr>
        <a:xfrm>
          <a:off x="1708150" y="1073150"/>
          <a:ext cx="7448550" cy="2413000"/>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146050</xdr:colOff>
      <xdr:row>5</xdr:row>
      <xdr:rowOff>146049</xdr:rowOff>
    </xdr:from>
    <xdr:to>
      <xdr:col>11</xdr:col>
      <xdr:colOff>114300</xdr:colOff>
      <xdr:row>7</xdr:row>
      <xdr:rowOff>69849</xdr:rowOff>
    </xdr:to>
    <xdr:sp macro="" textlink="">
      <xdr:nvSpPr>
        <xdr:cNvPr id="40" name="TextBox 39">
          <a:extLst>
            <a:ext uri="{FF2B5EF4-FFF2-40B4-BE49-F238E27FC236}">
              <a16:creationId xmlns:a16="http://schemas.microsoft.com/office/drawing/2014/main" id="{F435EF2E-1B07-4875-B68E-A0BDADD02E15}"/>
            </a:ext>
          </a:extLst>
        </xdr:cNvPr>
        <xdr:cNvSpPr txBox="1"/>
      </xdr:nvSpPr>
      <xdr:spPr>
        <a:xfrm>
          <a:off x="4413250" y="1066799"/>
          <a:ext cx="24066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solidFill>
                <a:schemeClr val="tx1"/>
              </a:solidFill>
              <a:effectLst>
                <a:outerShdw blurRad="38100" dist="19050" dir="2700000" algn="tl" rotWithShape="0">
                  <a:schemeClr val="dk1">
                    <a:alpha val="40000"/>
                  </a:schemeClr>
                </a:outerShdw>
              </a:effectLst>
            </a:rPr>
            <a:t>Sales</a:t>
          </a:r>
          <a:r>
            <a:rPr lang="en-US" sz="1400" b="0" cap="none" spc="0" baseline="0">
              <a:ln w="0"/>
              <a:solidFill>
                <a:schemeClr val="tx1"/>
              </a:solidFill>
              <a:effectLst>
                <a:outerShdw blurRad="38100" dist="19050" dir="2700000" algn="tl" rotWithShape="0">
                  <a:schemeClr val="dk1">
                    <a:alpha val="40000"/>
                  </a:schemeClr>
                </a:outerShdw>
              </a:effectLst>
            </a:rPr>
            <a:t> Department Report</a:t>
          </a:r>
          <a:endParaRPr lang="en-US"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0</xdr:colOff>
      <xdr:row>0</xdr:row>
      <xdr:rowOff>0</xdr:rowOff>
    </xdr:from>
    <xdr:to>
      <xdr:col>2</xdr:col>
      <xdr:colOff>323850</xdr:colOff>
      <xdr:row>27</xdr:row>
      <xdr:rowOff>76200</xdr:rowOff>
    </xdr:to>
    <xdr:sp macro="" textlink="">
      <xdr:nvSpPr>
        <xdr:cNvPr id="54" name="Rectangle 53">
          <a:extLst>
            <a:ext uri="{FF2B5EF4-FFF2-40B4-BE49-F238E27FC236}">
              <a16:creationId xmlns:a16="http://schemas.microsoft.com/office/drawing/2014/main" id="{B6FC1667-9982-40F5-BF63-C66D92248701}"/>
            </a:ext>
          </a:extLst>
        </xdr:cNvPr>
        <xdr:cNvSpPr/>
      </xdr:nvSpPr>
      <xdr:spPr>
        <a:xfrm>
          <a:off x="0" y="0"/>
          <a:ext cx="1543050" cy="50482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0</xdr:col>
      <xdr:colOff>190500</xdr:colOff>
      <xdr:row>10</xdr:row>
      <xdr:rowOff>44450</xdr:rowOff>
    </xdr:from>
    <xdr:to>
      <xdr:col>2</xdr:col>
      <xdr:colOff>273050</xdr:colOff>
      <xdr:row>12</xdr:row>
      <xdr:rowOff>88900</xdr:rowOff>
    </xdr:to>
    <xdr:sp macro="" textlink="">
      <xdr:nvSpPr>
        <xdr:cNvPr id="72" name="Rectangle: Rounded Corners 71">
          <a:extLst>
            <a:ext uri="{FF2B5EF4-FFF2-40B4-BE49-F238E27FC236}">
              <a16:creationId xmlns:a16="http://schemas.microsoft.com/office/drawing/2014/main" id="{DF4C4302-3DAD-4B75-8C64-5CFD0BCF9105}"/>
            </a:ext>
          </a:extLst>
        </xdr:cNvPr>
        <xdr:cNvSpPr/>
      </xdr:nvSpPr>
      <xdr:spPr>
        <a:xfrm>
          <a:off x="190500" y="1885950"/>
          <a:ext cx="1301750" cy="412750"/>
        </a:xfrm>
        <a:prstGeom prst="roundRect">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absolute">
    <xdr:from>
      <xdr:col>0</xdr:col>
      <xdr:colOff>255425</xdr:colOff>
      <xdr:row>12</xdr:row>
      <xdr:rowOff>152536</xdr:rowOff>
    </xdr:from>
    <xdr:to>
      <xdr:col>0</xdr:col>
      <xdr:colOff>507425</xdr:colOff>
      <xdr:row>14</xdr:row>
      <xdr:rowOff>36236</xdr:rowOff>
    </xdr:to>
    <xdr:pic>
      <xdr:nvPicPr>
        <xdr:cNvPr id="55" name="Picture 54">
          <a:hlinkClick xmlns:r="http://schemas.openxmlformats.org/officeDocument/2006/relationships" r:id="rId3"/>
          <a:extLst>
            <a:ext uri="{FF2B5EF4-FFF2-40B4-BE49-F238E27FC236}">
              <a16:creationId xmlns:a16="http://schemas.microsoft.com/office/drawing/2014/main" id="{A3835FF0-5DE1-408A-9D6B-C51198CC7FC1}"/>
            </a:ext>
          </a:extLst>
        </xdr:cNvPr>
        <xdr:cNvPicPr>
          <a:picLocks noChangeAspect="1"/>
        </xdr:cNvPicPr>
      </xdr:nvPicPr>
      <xdr:blipFill>
        <a:blip xmlns:r="http://schemas.openxmlformats.org/officeDocument/2006/relationships" r:embed="rId4"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55425" y="2362336"/>
          <a:ext cx="252000" cy="252000"/>
        </a:xfrm>
        <a:prstGeom prst="rect">
          <a:avLst/>
        </a:prstGeom>
        <a:noFill/>
        <a:ln>
          <a:noFill/>
        </a:ln>
      </xdr:spPr>
    </xdr:pic>
    <xdr:clientData/>
  </xdr:twoCellAnchor>
  <xdr:twoCellAnchor editAs="absolute">
    <xdr:from>
      <xdr:col>0</xdr:col>
      <xdr:colOff>269966</xdr:colOff>
      <xdr:row>15</xdr:row>
      <xdr:rowOff>0</xdr:rowOff>
    </xdr:from>
    <xdr:to>
      <xdr:col>0</xdr:col>
      <xdr:colOff>521966</xdr:colOff>
      <xdr:row>16</xdr:row>
      <xdr:rowOff>67850</xdr:rowOff>
    </xdr:to>
    <xdr:pic>
      <xdr:nvPicPr>
        <xdr:cNvPr id="56" name="Picture 55">
          <a:hlinkClick xmlns:r="http://schemas.openxmlformats.org/officeDocument/2006/relationships" r:id="rId5"/>
          <a:extLst>
            <a:ext uri="{FF2B5EF4-FFF2-40B4-BE49-F238E27FC236}">
              <a16:creationId xmlns:a16="http://schemas.microsoft.com/office/drawing/2014/main" id="{F685B6D3-AFED-4678-89E2-C94BE32431D4}"/>
            </a:ext>
          </a:extLst>
        </xdr:cNvPr>
        <xdr:cNvPicPr>
          <a:picLocks noChangeAspect="1"/>
        </xdr:cNvPicPr>
      </xdr:nvPicPr>
      <xdr:blipFill>
        <a:blip xmlns:r="http://schemas.openxmlformats.org/officeDocument/2006/relationships" r:embed="rId6"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9966" y="2762250"/>
          <a:ext cx="252000" cy="252000"/>
        </a:xfrm>
        <a:prstGeom prst="rect">
          <a:avLst/>
        </a:prstGeom>
        <a:noFill/>
        <a:ln>
          <a:noFill/>
        </a:ln>
      </xdr:spPr>
    </xdr:pic>
    <xdr:clientData/>
  </xdr:twoCellAnchor>
  <xdr:twoCellAnchor editAs="absolute">
    <xdr:from>
      <xdr:col>0</xdr:col>
      <xdr:colOff>222754</xdr:colOff>
      <xdr:row>10</xdr:row>
      <xdr:rowOff>82823</xdr:rowOff>
    </xdr:from>
    <xdr:to>
      <xdr:col>0</xdr:col>
      <xdr:colOff>528754</xdr:colOff>
      <xdr:row>12</xdr:row>
      <xdr:rowOff>20523</xdr:rowOff>
    </xdr:to>
    <xdr:pic>
      <xdr:nvPicPr>
        <xdr:cNvPr id="57" name="Picture 56">
          <a:hlinkClick xmlns:r="http://schemas.openxmlformats.org/officeDocument/2006/relationships" r:id="rId7"/>
          <a:extLst>
            <a:ext uri="{FF2B5EF4-FFF2-40B4-BE49-F238E27FC236}">
              <a16:creationId xmlns:a16="http://schemas.microsoft.com/office/drawing/2014/main" id="{C8EB06EA-9C7C-4CCA-821A-C5C3F8659AEA}"/>
            </a:ext>
          </a:extLst>
        </xdr:cNvPr>
        <xdr:cNvPicPr>
          <a:picLocks noChangeAspect="1"/>
        </xdr:cNvPicPr>
      </xdr:nvPicPr>
      <xdr:blipFill>
        <a:blip xmlns:r="http://schemas.openxmlformats.org/officeDocument/2006/relationships" r:embed="rId8"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22754" y="1924323"/>
          <a:ext cx="306000" cy="306000"/>
        </a:xfrm>
        <a:prstGeom prst="rect">
          <a:avLst/>
        </a:prstGeom>
        <a:noFill/>
        <a:ln>
          <a:noFill/>
        </a:ln>
      </xdr:spPr>
    </xdr:pic>
    <xdr:clientData/>
  </xdr:twoCellAnchor>
  <xdr:twoCellAnchor editAs="absolute">
    <xdr:from>
      <xdr:col>0</xdr:col>
      <xdr:colOff>233612</xdr:colOff>
      <xdr:row>8</xdr:row>
      <xdr:rowOff>89310</xdr:rowOff>
    </xdr:from>
    <xdr:to>
      <xdr:col>0</xdr:col>
      <xdr:colOff>485612</xdr:colOff>
      <xdr:row>9</xdr:row>
      <xdr:rowOff>157160</xdr:rowOff>
    </xdr:to>
    <xdr:pic>
      <xdr:nvPicPr>
        <xdr:cNvPr id="58" name="Picture 57">
          <a:hlinkClick xmlns:r="http://schemas.openxmlformats.org/officeDocument/2006/relationships" r:id="rId9"/>
          <a:extLst>
            <a:ext uri="{FF2B5EF4-FFF2-40B4-BE49-F238E27FC236}">
              <a16:creationId xmlns:a16="http://schemas.microsoft.com/office/drawing/2014/main" id="{18AD7287-8A25-4559-891B-7023A0E6A9F3}"/>
            </a:ext>
          </a:extLst>
        </xdr:cNvPr>
        <xdr:cNvPicPr>
          <a:picLocks noChangeAspect="1"/>
        </xdr:cNvPicPr>
      </xdr:nvPicPr>
      <xdr:blipFill>
        <a:blip xmlns:r="http://schemas.openxmlformats.org/officeDocument/2006/relationships" r:embed="rId10" cstate="print">
          <a:duotone>
            <a:schemeClr val="accent2">
              <a:shade val="45000"/>
              <a:satMod val="135000"/>
            </a:schemeClr>
            <a:prstClr val="white"/>
          </a:duotone>
          <a:extLst>
            <a:ext uri="{BEBA8EAE-BF5A-486C-A8C5-ECC9F3942E4B}">
              <a14:imgProps xmlns:a14="http://schemas.microsoft.com/office/drawing/2010/main">
                <a14:imgLayer r:embed="rId11">
                  <a14:imgEffect>
                    <a14:saturation sat="35000"/>
                  </a14:imgEffect>
                </a14:imgLayer>
              </a14:imgProps>
            </a:ext>
            <a:ext uri="{28A0092B-C50C-407E-A947-70E740481C1C}">
              <a14:useLocalDpi xmlns:a14="http://schemas.microsoft.com/office/drawing/2010/main" val="0"/>
            </a:ext>
          </a:extLst>
        </a:blip>
        <a:stretch>
          <a:fillRect/>
        </a:stretch>
      </xdr:blipFill>
      <xdr:spPr>
        <a:xfrm flipH="1">
          <a:off x="233612" y="1562510"/>
          <a:ext cx="252000" cy="252000"/>
        </a:xfrm>
        <a:prstGeom prst="rect">
          <a:avLst/>
        </a:prstGeom>
        <a:noFill/>
        <a:ln>
          <a:noFill/>
        </a:ln>
      </xdr:spPr>
    </xdr:pic>
    <xdr:clientData/>
  </xdr:twoCellAnchor>
  <xdr:twoCellAnchor editAs="absolute">
    <xdr:from>
      <xdr:col>0</xdr:col>
      <xdr:colOff>240883</xdr:colOff>
      <xdr:row>6</xdr:row>
      <xdr:rowOff>57697</xdr:rowOff>
    </xdr:from>
    <xdr:to>
      <xdr:col>0</xdr:col>
      <xdr:colOff>492883</xdr:colOff>
      <xdr:row>7</xdr:row>
      <xdr:rowOff>125547</xdr:rowOff>
    </xdr:to>
    <xdr:pic>
      <xdr:nvPicPr>
        <xdr:cNvPr id="59" name="Picture 58">
          <a:hlinkClick xmlns:r="http://schemas.openxmlformats.org/officeDocument/2006/relationships" r:id="rId12"/>
          <a:extLst>
            <a:ext uri="{FF2B5EF4-FFF2-40B4-BE49-F238E27FC236}">
              <a16:creationId xmlns:a16="http://schemas.microsoft.com/office/drawing/2014/main" id="{3A8AB1E6-2B06-4116-88FE-73EF3BD712C5}"/>
            </a:ext>
          </a:extLst>
        </xdr:cNvPr>
        <xdr:cNvPicPr>
          <a:picLocks noChangeAspect="1"/>
        </xdr:cNvPicPr>
      </xdr:nvPicPr>
      <xdr:blipFill>
        <a:blip xmlns:r="http://schemas.openxmlformats.org/officeDocument/2006/relationships" r:embed="rId13"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40883" y="1162597"/>
          <a:ext cx="252000" cy="252000"/>
        </a:xfrm>
        <a:prstGeom prst="rect">
          <a:avLst/>
        </a:prstGeom>
        <a:noFill/>
        <a:ln>
          <a:noFill/>
        </a:ln>
      </xdr:spPr>
    </xdr:pic>
    <xdr:clientData/>
  </xdr:twoCellAnchor>
  <xdr:twoCellAnchor editAs="absolute">
    <xdr:from>
      <xdr:col>0</xdr:col>
      <xdr:colOff>262696</xdr:colOff>
      <xdr:row>4</xdr:row>
      <xdr:rowOff>26084</xdr:rowOff>
    </xdr:from>
    <xdr:to>
      <xdr:col>0</xdr:col>
      <xdr:colOff>514696</xdr:colOff>
      <xdr:row>5</xdr:row>
      <xdr:rowOff>93934</xdr:rowOff>
    </xdr:to>
    <xdr:pic>
      <xdr:nvPicPr>
        <xdr:cNvPr id="60" name="Picture 59">
          <a:hlinkClick xmlns:r="http://schemas.openxmlformats.org/officeDocument/2006/relationships" r:id="rId14"/>
          <a:extLst>
            <a:ext uri="{FF2B5EF4-FFF2-40B4-BE49-F238E27FC236}">
              <a16:creationId xmlns:a16="http://schemas.microsoft.com/office/drawing/2014/main" id="{D5AF8BF0-6DAA-489D-8687-F4E27499881C}"/>
            </a:ext>
          </a:extLst>
        </xdr:cNvPr>
        <xdr:cNvPicPr>
          <a:picLocks noChangeAspect="1"/>
        </xdr:cNvPicPr>
      </xdr:nvPicPr>
      <xdr:blipFill>
        <a:blip xmlns:r="http://schemas.openxmlformats.org/officeDocument/2006/relationships" r:embed="rId15"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2696" y="762684"/>
          <a:ext cx="252000" cy="252000"/>
        </a:xfrm>
        <a:prstGeom prst="rect">
          <a:avLst/>
        </a:prstGeom>
        <a:noFill/>
        <a:ln>
          <a:noFill/>
        </a:ln>
        <a:scene3d>
          <a:camera prst="orthographicFront">
            <a:rot lat="0" lon="899992" rev="0"/>
          </a:camera>
          <a:lightRig rig="threePt" dir="t"/>
        </a:scene3d>
      </xdr:spPr>
    </xdr:pic>
    <xdr:clientData/>
  </xdr:twoCellAnchor>
  <xdr:twoCellAnchor editAs="oneCell">
    <xdr:from>
      <xdr:col>0</xdr:col>
      <xdr:colOff>211242</xdr:colOff>
      <xdr:row>0</xdr:row>
      <xdr:rowOff>107950</xdr:rowOff>
    </xdr:from>
    <xdr:to>
      <xdr:col>2</xdr:col>
      <xdr:colOff>211714</xdr:colOff>
      <xdr:row>3</xdr:row>
      <xdr:rowOff>158750</xdr:rowOff>
    </xdr:to>
    <xdr:pic>
      <xdr:nvPicPr>
        <xdr:cNvPr id="61" name="Picture 60">
          <a:extLst>
            <a:ext uri="{FF2B5EF4-FFF2-40B4-BE49-F238E27FC236}">
              <a16:creationId xmlns:a16="http://schemas.microsoft.com/office/drawing/2014/main" id="{073990BB-7631-4AA8-8A85-504AEEEBCC0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11242" y="107950"/>
          <a:ext cx="1219672" cy="603250"/>
        </a:xfrm>
        <a:prstGeom prst="rect">
          <a:avLst/>
        </a:prstGeom>
      </xdr:spPr>
    </xdr:pic>
    <xdr:clientData/>
  </xdr:twoCellAnchor>
  <xdr:twoCellAnchor>
    <xdr:from>
      <xdr:col>0</xdr:col>
      <xdr:colOff>514350</xdr:colOff>
      <xdr:row>4</xdr:row>
      <xdr:rowOff>31750</xdr:rowOff>
    </xdr:from>
    <xdr:to>
      <xdr:col>2</xdr:col>
      <xdr:colOff>323850</xdr:colOff>
      <xdr:row>5</xdr:row>
      <xdr:rowOff>139700</xdr:rowOff>
    </xdr:to>
    <xdr:sp macro="" textlink="">
      <xdr:nvSpPr>
        <xdr:cNvPr id="62" name="TextBox 61">
          <a:hlinkClick xmlns:r="http://schemas.openxmlformats.org/officeDocument/2006/relationships" r:id="rId14"/>
          <a:extLst>
            <a:ext uri="{FF2B5EF4-FFF2-40B4-BE49-F238E27FC236}">
              <a16:creationId xmlns:a16="http://schemas.microsoft.com/office/drawing/2014/main" id="{7E39E85F-AAAD-4333-B729-E5714EA3D23D}"/>
            </a:ext>
          </a:extLst>
        </xdr:cNvPr>
        <xdr:cNvSpPr txBox="1"/>
      </xdr:nvSpPr>
      <xdr:spPr>
        <a:xfrm>
          <a:off x="514350" y="7683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Welcome</a:t>
          </a:r>
        </a:p>
      </xdr:txBody>
    </xdr:sp>
    <xdr:clientData/>
  </xdr:twoCellAnchor>
  <xdr:twoCellAnchor>
    <xdr:from>
      <xdr:col>0</xdr:col>
      <xdr:colOff>514350</xdr:colOff>
      <xdr:row>6</xdr:row>
      <xdr:rowOff>57150</xdr:rowOff>
    </xdr:from>
    <xdr:to>
      <xdr:col>2</xdr:col>
      <xdr:colOff>323850</xdr:colOff>
      <xdr:row>7</xdr:row>
      <xdr:rowOff>165100</xdr:rowOff>
    </xdr:to>
    <xdr:sp macro="" textlink="">
      <xdr:nvSpPr>
        <xdr:cNvPr id="63" name="TextBox 62">
          <a:hlinkClick xmlns:r="http://schemas.openxmlformats.org/officeDocument/2006/relationships" r:id="rId12"/>
          <a:extLst>
            <a:ext uri="{FF2B5EF4-FFF2-40B4-BE49-F238E27FC236}">
              <a16:creationId xmlns:a16="http://schemas.microsoft.com/office/drawing/2014/main" id="{85A2E375-D2D4-4C24-908C-B62DA15030CD}"/>
            </a:ext>
          </a:extLst>
        </xdr:cNvPr>
        <xdr:cNvSpPr txBox="1"/>
      </xdr:nvSpPr>
      <xdr:spPr>
        <a:xfrm>
          <a:off x="514350" y="11620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Marketing</a:t>
          </a:r>
        </a:p>
      </xdr:txBody>
    </xdr:sp>
    <xdr:clientData/>
  </xdr:twoCellAnchor>
  <xdr:twoCellAnchor>
    <xdr:from>
      <xdr:col>0</xdr:col>
      <xdr:colOff>514350</xdr:colOff>
      <xdr:row>8</xdr:row>
      <xdr:rowOff>82550</xdr:rowOff>
    </xdr:from>
    <xdr:to>
      <xdr:col>2</xdr:col>
      <xdr:colOff>323850</xdr:colOff>
      <xdr:row>10</xdr:row>
      <xdr:rowOff>6350</xdr:rowOff>
    </xdr:to>
    <xdr:sp macro="" textlink="">
      <xdr:nvSpPr>
        <xdr:cNvPr id="64" name="TextBox 63">
          <a:hlinkClick xmlns:r="http://schemas.openxmlformats.org/officeDocument/2006/relationships" r:id="rId9"/>
          <a:extLst>
            <a:ext uri="{FF2B5EF4-FFF2-40B4-BE49-F238E27FC236}">
              <a16:creationId xmlns:a16="http://schemas.microsoft.com/office/drawing/2014/main" id="{01C8A661-3180-4631-B3E8-65E27BD32866}"/>
            </a:ext>
          </a:extLst>
        </xdr:cNvPr>
        <xdr:cNvSpPr txBox="1"/>
      </xdr:nvSpPr>
      <xdr:spPr>
        <a:xfrm>
          <a:off x="514350" y="15557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Operations</a:t>
          </a:r>
        </a:p>
      </xdr:txBody>
    </xdr:sp>
    <xdr:clientData/>
  </xdr:twoCellAnchor>
  <xdr:twoCellAnchor>
    <xdr:from>
      <xdr:col>0</xdr:col>
      <xdr:colOff>514350</xdr:colOff>
      <xdr:row>10</xdr:row>
      <xdr:rowOff>107950</xdr:rowOff>
    </xdr:from>
    <xdr:to>
      <xdr:col>2</xdr:col>
      <xdr:colOff>323850</xdr:colOff>
      <xdr:row>12</xdr:row>
      <xdr:rowOff>31750</xdr:rowOff>
    </xdr:to>
    <xdr:sp macro="" textlink="">
      <xdr:nvSpPr>
        <xdr:cNvPr id="65" name="TextBox 64">
          <a:hlinkClick xmlns:r="http://schemas.openxmlformats.org/officeDocument/2006/relationships" r:id="rId7"/>
          <a:extLst>
            <a:ext uri="{FF2B5EF4-FFF2-40B4-BE49-F238E27FC236}">
              <a16:creationId xmlns:a16="http://schemas.microsoft.com/office/drawing/2014/main" id="{4E2E561D-2A4E-49C2-AA53-B51D1B5F796C}"/>
            </a:ext>
          </a:extLst>
        </xdr:cNvPr>
        <xdr:cNvSpPr txBox="1"/>
      </xdr:nvSpPr>
      <xdr:spPr>
        <a:xfrm>
          <a:off x="514350" y="19494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p>
      </xdr:txBody>
    </xdr:sp>
    <xdr:clientData/>
  </xdr:twoCellAnchor>
  <xdr:twoCellAnchor>
    <xdr:from>
      <xdr:col>0</xdr:col>
      <xdr:colOff>514350</xdr:colOff>
      <xdr:row>12</xdr:row>
      <xdr:rowOff>133350</xdr:rowOff>
    </xdr:from>
    <xdr:to>
      <xdr:col>2</xdr:col>
      <xdr:colOff>323850</xdr:colOff>
      <xdr:row>14</xdr:row>
      <xdr:rowOff>57150</xdr:rowOff>
    </xdr:to>
    <xdr:sp macro="" textlink="">
      <xdr:nvSpPr>
        <xdr:cNvPr id="66" name="TextBox 65">
          <a:hlinkClick xmlns:r="http://schemas.openxmlformats.org/officeDocument/2006/relationships" r:id="rId3"/>
          <a:extLst>
            <a:ext uri="{FF2B5EF4-FFF2-40B4-BE49-F238E27FC236}">
              <a16:creationId xmlns:a16="http://schemas.microsoft.com/office/drawing/2014/main" id="{8586FDF4-4C38-40F7-8B1E-C65F4903F663}"/>
            </a:ext>
          </a:extLst>
        </xdr:cNvPr>
        <xdr:cNvSpPr txBox="1"/>
      </xdr:nvSpPr>
      <xdr:spPr>
        <a:xfrm>
          <a:off x="514350" y="23431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HR</a:t>
          </a:r>
        </a:p>
      </xdr:txBody>
    </xdr:sp>
    <xdr:clientData/>
  </xdr:twoCellAnchor>
  <xdr:twoCellAnchor>
    <xdr:from>
      <xdr:col>0</xdr:col>
      <xdr:colOff>514350</xdr:colOff>
      <xdr:row>14</xdr:row>
      <xdr:rowOff>158750</xdr:rowOff>
    </xdr:from>
    <xdr:to>
      <xdr:col>2</xdr:col>
      <xdr:colOff>323850</xdr:colOff>
      <xdr:row>16</xdr:row>
      <xdr:rowOff>82550</xdr:rowOff>
    </xdr:to>
    <xdr:sp macro="" textlink="">
      <xdr:nvSpPr>
        <xdr:cNvPr id="67" name="TextBox 66">
          <a:hlinkClick xmlns:r="http://schemas.openxmlformats.org/officeDocument/2006/relationships" r:id="rId5"/>
          <a:extLst>
            <a:ext uri="{FF2B5EF4-FFF2-40B4-BE49-F238E27FC236}">
              <a16:creationId xmlns:a16="http://schemas.microsoft.com/office/drawing/2014/main" id="{DE5041BB-FED9-4DAB-854D-9311CC0D2E63}"/>
            </a:ext>
          </a:extLst>
        </xdr:cNvPr>
        <xdr:cNvSpPr txBox="1"/>
      </xdr:nvSpPr>
      <xdr:spPr>
        <a:xfrm>
          <a:off x="514350" y="27368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IT</a:t>
          </a:r>
        </a:p>
      </xdr:txBody>
    </xdr:sp>
    <xdr:clientData/>
  </xdr:twoCellAnchor>
  <xdr:twoCellAnchor>
    <xdr:from>
      <xdr:col>3</xdr:col>
      <xdr:colOff>82550</xdr:colOff>
      <xdr:row>7</xdr:row>
      <xdr:rowOff>133350</xdr:rowOff>
    </xdr:from>
    <xdr:to>
      <xdr:col>14</xdr:col>
      <xdr:colOff>361950</xdr:colOff>
      <xdr:row>18</xdr:row>
      <xdr:rowOff>130175</xdr:rowOff>
    </xdr:to>
    <xdr:graphicFrame macro="">
      <xdr:nvGraphicFramePr>
        <xdr:cNvPr id="68" name="Chart 67">
          <a:extLst>
            <a:ext uri="{FF2B5EF4-FFF2-40B4-BE49-F238E27FC236}">
              <a16:creationId xmlns:a16="http://schemas.microsoft.com/office/drawing/2014/main" id="{95C73296-4E92-497E-9535-0F632AA1C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15</xdr:col>
      <xdr:colOff>107950</xdr:colOff>
      <xdr:row>1</xdr:row>
      <xdr:rowOff>146050</xdr:rowOff>
    </xdr:from>
    <xdr:to>
      <xdr:col>18</xdr:col>
      <xdr:colOff>533400</xdr:colOff>
      <xdr:row>5</xdr:row>
      <xdr:rowOff>114300</xdr:rowOff>
    </xdr:to>
    <mc:AlternateContent xmlns:mc="http://schemas.openxmlformats.org/markup-compatibility/2006" xmlns:a14="http://schemas.microsoft.com/office/drawing/2010/main">
      <mc:Choice Requires="a14">
        <xdr:graphicFrame macro="">
          <xdr:nvGraphicFramePr>
            <xdr:cNvPr id="69" name="Quarter 4">
              <a:extLst>
                <a:ext uri="{FF2B5EF4-FFF2-40B4-BE49-F238E27FC236}">
                  <a16:creationId xmlns:a16="http://schemas.microsoft.com/office/drawing/2014/main" id="{9C945962-012E-4B43-A0E5-C216A4ABB6A2}"/>
                </a:ext>
              </a:extLst>
            </xdr:cNvPr>
            <xdr:cNvGraphicFramePr/>
          </xdr:nvGraphicFramePr>
          <xdr:xfrm>
            <a:off x="0" y="0"/>
            <a:ext cx="0" cy="0"/>
          </xdr:xfrm>
          <a:graphic>
            <a:graphicData uri="http://schemas.microsoft.com/office/drawing/2010/slicer">
              <sle:slicer xmlns:sle="http://schemas.microsoft.com/office/drawing/2010/slicer" name="Quarter 4"/>
            </a:graphicData>
          </a:graphic>
        </xdr:graphicFrame>
      </mc:Choice>
      <mc:Fallback xmlns="">
        <xdr:sp macro="" textlink="">
          <xdr:nvSpPr>
            <xdr:cNvPr id="0" name=""/>
            <xdr:cNvSpPr>
              <a:spLocks noTextEdit="1"/>
            </xdr:cNvSpPr>
          </xdr:nvSpPr>
          <xdr:spPr>
            <a:xfrm>
              <a:off x="9251950" y="330200"/>
              <a:ext cx="2254250" cy="704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127000</xdr:colOff>
      <xdr:row>5</xdr:row>
      <xdr:rowOff>146049</xdr:rowOff>
    </xdr:from>
    <xdr:to>
      <xdr:col>17</xdr:col>
      <xdr:colOff>40514</xdr:colOff>
      <xdr:row>17</xdr:row>
      <xdr:rowOff>101600</xdr:rowOff>
    </xdr:to>
    <mc:AlternateContent xmlns:mc="http://schemas.openxmlformats.org/markup-compatibility/2006" xmlns:a14="http://schemas.microsoft.com/office/drawing/2010/main">
      <mc:Choice Requires="a14">
        <xdr:graphicFrame macro="">
          <xdr:nvGraphicFramePr>
            <xdr:cNvPr id="71" name="Month 4">
              <a:extLst>
                <a:ext uri="{FF2B5EF4-FFF2-40B4-BE49-F238E27FC236}">
                  <a16:creationId xmlns:a16="http://schemas.microsoft.com/office/drawing/2014/main" id="{C29FE3BF-1D44-47F2-9E89-34E1ABF0F072}"/>
                </a:ext>
              </a:extLst>
            </xdr:cNvPr>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9271000" y="1066799"/>
              <a:ext cx="1132714" cy="21653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228600</xdr:colOff>
      <xdr:row>0</xdr:row>
      <xdr:rowOff>0</xdr:rowOff>
    </xdr:from>
    <xdr:to>
      <xdr:col>2</xdr:col>
      <xdr:colOff>444500</xdr:colOff>
      <xdr:row>30</xdr:row>
      <xdr:rowOff>101600</xdr:rowOff>
    </xdr:to>
    <xdr:sp macro="" textlink="">
      <xdr:nvSpPr>
        <xdr:cNvPr id="73" name="Rectangle: Rounded Corners 72">
          <a:extLst>
            <a:ext uri="{FF2B5EF4-FFF2-40B4-BE49-F238E27FC236}">
              <a16:creationId xmlns:a16="http://schemas.microsoft.com/office/drawing/2014/main" id="{3EF23994-E773-4F3E-B5D8-BD1720C98FF6}"/>
            </a:ext>
          </a:extLst>
        </xdr:cNvPr>
        <xdr:cNvSpPr/>
      </xdr:nvSpPr>
      <xdr:spPr>
        <a:xfrm>
          <a:off x="1447800" y="0"/>
          <a:ext cx="215900" cy="5626100"/>
        </a:xfrm>
        <a:prstGeom prst="roundRect">
          <a:avLst>
            <a:gd name="adj" fmla="val 0"/>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oneCell">
    <xdr:from>
      <xdr:col>0</xdr:col>
      <xdr:colOff>266700</xdr:colOff>
      <xdr:row>17</xdr:row>
      <xdr:rowOff>31750</xdr:rowOff>
    </xdr:from>
    <xdr:to>
      <xdr:col>0</xdr:col>
      <xdr:colOff>501650</xdr:colOff>
      <xdr:row>18</xdr:row>
      <xdr:rowOff>62554</xdr:rowOff>
    </xdr:to>
    <xdr:pic>
      <xdr:nvPicPr>
        <xdr:cNvPr id="2" name="Graphic 1" descr="Exclamation mark with solid fill">
          <a:hlinkClick xmlns:r="http://schemas.openxmlformats.org/officeDocument/2006/relationships" r:id="rId18"/>
          <a:extLst>
            <a:ext uri="{FF2B5EF4-FFF2-40B4-BE49-F238E27FC236}">
              <a16:creationId xmlns:a16="http://schemas.microsoft.com/office/drawing/2014/main" id="{509BC6CD-6CC5-4E6A-B349-DF89808E9943}"/>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66700" y="3162300"/>
          <a:ext cx="234950" cy="214954"/>
        </a:xfrm>
        <a:prstGeom prst="rect">
          <a:avLst/>
        </a:prstGeom>
      </xdr:spPr>
    </xdr:pic>
    <xdr:clientData/>
  </xdr:twoCellAnchor>
  <xdr:twoCellAnchor>
    <xdr:from>
      <xdr:col>0</xdr:col>
      <xdr:colOff>457200</xdr:colOff>
      <xdr:row>16</xdr:row>
      <xdr:rowOff>152400</xdr:rowOff>
    </xdr:from>
    <xdr:to>
      <xdr:col>2</xdr:col>
      <xdr:colOff>152400</xdr:colOff>
      <xdr:row>18</xdr:row>
      <xdr:rowOff>57150</xdr:rowOff>
    </xdr:to>
    <xdr:sp macro="" textlink="">
      <xdr:nvSpPr>
        <xdr:cNvPr id="3" name="TextBox 2">
          <a:hlinkClick xmlns:r="http://schemas.openxmlformats.org/officeDocument/2006/relationships" r:id="rId18"/>
          <a:extLst>
            <a:ext uri="{FF2B5EF4-FFF2-40B4-BE49-F238E27FC236}">
              <a16:creationId xmlns:a16="http://schemas.microsoft.com/office/drawing/2014/main" id="{E2E0BDB7-AC91-4979-8B6C-FA30E5CBFE07}"/>
            </a:ext>
          </a:extLst>
        </xdr:cNvPr>
        <xdr:cNvSpPr txBox="1"/>
      </xdr:nvSpPr>
      <xdr:spPr>
        <a:xfrm>
          <a:off x="457200" y="3098800"/>
          <a:ext cx="9144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About</a:t>
          </a:r>
        </a:p>
      </xdr:txBody>
    </xdr:sp>
    <xdr:clientData/>
  </xdr:twoCellAnchor>
  <xdr:twoCellAnchor>
    <xdr:from>
      <xdr:col>16</xdr:col>
      <xdr:colOff>508000</xdr:colOff>
      <xdr:row>8</xdr:row>
      <xdr:rowOff>165100</xdr:rowOff>
    </xdr:from>
    <xdr:to>
      <xdr:col>19</xdr:col>
      <xdr:colOff>44450</xdr:colOff>
      <xdr:row>12</xdr:row>
      <xdr:rowOff>38100</xdr:rowOff>
    </xdr:to>
    <xdr:sp macro="" textlink="">
      <xdr:nvSpPr>
        <xdr:cNvPr id="4" name="TextBox 3">
          <a:extLst>
            <a:ext uri="{FF2B5EF4-FFF2-40B4-BE49-F238E27FC236}">
              <a16:creationId xmlns:a16="http://schemas.microsoft.com/office/drawing/2014/main" id="{8101EE38-F834-490C-87FE-A91C4D192778}"/>
            </a:ext>
          </a:extLst>
        </xdr:cNvPr>
        <xdr:cNvSpPr txBox="1"/>
      </xdr:nvSpPr>
      <xdr:spPr>
        <a:xfrm>
          <a:off x="10261600" y="1638300"/>
          <a:ext cx="13652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Revenue</a:t>
          </a:r>
          <a:r>
            <a:rPr lang="en-US" sz="1100" b="1" baseline="0"/>
            <a:t> Variance</a:t>
          </a:r>
        </a:p>
        <a:p>
          <a:r>
            <a:rPr lang="en-US" sz="1100" baseline="0">
              <a:solidFill>
                <a:schemeClr val="tx1">
                  <a:lumMod val="95000"/>
                  <a:lumOff val="5000"/>
                </a:schemeClr>
              </a:solidFill>
            </a:rPr>
            <a:t>    Green: </a:t>
          </a:r>
          <a:r>
            <a:rPr lang="en-US" sz="1100" baseline="0"/>
            <a:t>Good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Bad</a:t>
          </a:r>
          <a:endParaRPr lang="en-US">
            <a:effectLst/>
          </a:endParaRPr>
        </a:p>
        <a:p>
          <a:endParaRPr lang="en-US" sz="1100" baseline="0"/>
        </a:p>
      </xdr:txBody>
    </xdr:sp>
    <xdr:clientData/>
  </xdr:twoCellAnchor>
  <xdr:twoCellAnchor>
    <xdr:from>
      <xdr:col>16</xdr:col>
      <xdr:colOff>508000</xdr:colOff>
      <xdr:row>12</xdr:row>
      <xdr:rowOff>127000</xdr:rowOff>
    </xdr:from>
    <xdr:to>
      <xdr:col>19</xdr:col>
      <xdr:colOff>44450</xdr:colOff>
      <xdr:row>16</xdr:row>
      <xdr:rowOff>0</xdr:rowOff>
    </xdr:to>
    <xdr:sp macro="" textlink="">
      <xdr:nvSpPr>
        <xdr:cNvPr id="5" name="TextBox 4">
          <a:extLst>
            <a:ext uri="{FF2B5EF4-FFF2-40B4-BE49-F238E27FC236}">
              <a16:creationId xmlns:a16="http://schemas.microsoft.com/office/drawing/2014/main" id="{925DB3D2-978B-4B34-8D5A-1D65CA2861DA}"/>
            </a:ext>
          </a:extLst>
        </xdr:cNvPr>
        <xdr:cNvSpPr txBox="1"/>
      </xdr:nvSpPr>
      <xdr:spPr>
        <a:xfrm>
          <a:off x="10261600" y="2336800"/>
          <a:ext cx="13652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Expense</a:t>
          </a:r>
          <a:r>
            <a:rPr lang="en-US" sz="1100" b="1" baseline="0"/>
            <a:t> Variance</a:t>
          </a:r>
        </a:p>
        <a:p>
          <a:r>
            <a:rPr lang="en-US" sz="1100" baseline="0">
              <a:solidFill>
                <a:schemeClr val="tx1">
                  <a:lumMod val="95000"/>
                  <a:lumOff val="5000"/>
                </a:schemeClr>
              </a:solidFill>
            </a:rPr>
            <a:t>    Green: </a:t>
          </a:r>
          <a:r>
            <a:rPr lang="en-US" sz="1100" baseline="0"/>
            <a:t>Bad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Good</a:t>
          </a:r>
          <a:endParaRPr lang="en-US">
            <a:effectLst/>
          </a:endParaRPr>
        </a:p>
        <a:p>
          <a:endParaRPr lang="en-US" sz="1100" baseline="0"/>
        </a:p>
      </xdr:txBody>
    </xdr:sp>
    <xdr:clientData/>
  </xdr:twoCellAnchor>
  <xdr:twoCellAnchor>
    <xdr:from>
      <xdr:col>16</xdr:col>
      <xdr:colOff>596900</xdr:colOff>
      <xdr:row>10</xdr:row>
      <xdr:rowOff>44450</xdr:rowOff>
    </xdr:from>
    <xdr:to>
      <xdr:col>17</xdr:col>
      <xdr:colOff>76200</xdr:colOff>
      <xdr:row>10</xdr:row>
      <xdr:rowOff>133350</xdr:rowOff>
    </xdr:to>
    <xdr:sp macro="" textlink="">
      <xdr:nvSpPr>
        <xdr:cNvPr id="6" name="Diamond 5">
          <a:extLst>
            <a:ext uri="{FF2B5EF4-FFF2-40B4-BE49-F238E27FC236}">
              <a16:creationId xmlns:a16="http://schemas.microsoft.com/office/drawing/2014/main" id="{F18AB32F-C365-42DA-8B58-993C6E4CBFDE}"/>
            </a:ext>
          </a:extLst>
        </xdr:cNvPr>
        <xdr:cNvSpPr/>
      </xdr:nvSpPr>
      <xdr:spPr>
        <a:xfrm>
          <a:off x="10350500" y="188595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603250</xdr:colOff>
      <xdr:row>11</xdr:row>
      <xdr:rowOff>50800</xdr:rowOff>
    </xdr:from>
    <xdr:to>
      <xdr:col>17</xdr:col>
      <xdr:colOff>82550</xdr:colOff>
      <xdr:row>11</xdr:row>
      <xdr:rowOff>139700</xdr:rowOff>
    </xdr:to>
    <xdr:sp macro="" textlink="">
      <xdr:nvSpPr>
        <xdr:cNvPr id="7" name="Diamond 6">
          <a:extLst>
            <a:ext uri="{FF2B5EF4-FFF2-40B4-BE49-F238E27FC236}">
              <a16:creationId xmlns:a16="http://schemas.microsoft.com/office/drawing/2014/main" id="{1862A112-A1D4-4D78-B1D3-84B7261D4EF1}"/>
            </a:ext>
          </a:extLst>
        </xdr:cNvPr>
        <xdr:cNvSpPr/>
      </xdr:nvSpPr>
      <xdr:spPr>
        <a:xfrm>
          <a:off x="10356850" y="207645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596900</xdr:colOff>
      <xdr:row>14</xdr:row>
      <xdr:rowOff>6350</xdr:rowOff>
    </xdr:from>
    <xdr:to>
      <xdr:col>17</xdr:col>
      <xdr:colOff>76200</xdr:colOff>
      <xdr:row>14</xdr:row>
      <xdr:rowOff>95250</xdr:rowOff>
    </xdr:to>
    <xdr:sp macro="" textlink="">
      <xdr:nvSpPr>
        <xdr:cNvPr id="8" name="Diamond 7">
          <a:extLst>
            <a:ext uri="{FF2B5EF4-FFF2-40B4-BE49-F238E27FC236}">
              <a16:creationId xmlns:a16="http://schemas.microsoft.com/office/drawing/2014/main" id="{ED6C4E1B-DE61-48DB-9109-5A35B148CB1A}"/>
            </a:ext>
          </a:extLst>
        </xdr:cNvPr>
        <xdr:cNvSpPr/>
      </xdr:nvSpPr>
      <xdr:spPr>
        <a:xfrm>
          <a:off x="10350500" y="258445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603250</xdr:colOff>
      <xdr:row>15</xdr:row>
      <xdr:rowOff>12700</xdr:rowOff>
    </xdr:from>
    <xdr:to>
      <xdr:col>17</xdr:col>
      <xdr:colOff>82550</xdr:colOff>
      <xdr:row>15</xdr:row>
      <xdr:rowOff>101600</xdr:rowOff>
    </xdr:to>
    <xdr:sp macro="" textlink="">
      <xdr:nvSpPr>
        <xdr:cNvPr id="9" name="Diamond 8">
          <a:extLst>
            <a:ext uri="{FF2B5EF4-FFF2-40B4-BE49-F238E27FC236}">
              <a16:creationId xmlns:a16="http://schemas.microsoft.com/office/drawing/2014/main" id="{6BC01BA2-5B19-4310-9579-225BECF44354}"/>
            </a:ext>
          </a:extLst>
        </xdr:cNvPr>
        <xdr:cNvSpPr/>
      </xdr:nvSpPr>
      <xdr:spPr>
        <a:xfrm>
          <a:off x="10356850" y="277495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285750</xdr:colOff>
      <xdr:row>10</xdr:row>
      <xdr:rowOff>50800</xdr:rowOff>
    </xdr:from>
    <xdr:to>
      <xdr:col>18</xdr:col>
      <xdr:colOff>361950</xdr:colOff>
      <xdr:row>10</xdr:row>
      <xdr:rowOff>139700</xdr:rowOff>
    </xdr:to>
    <xdr:sp macro="" textlink="">
      <xdr:nvSpPr>
        <xdr:cNvPr id="10" name="Isosceles Triangle 9">
          <a:extLst>
            <a:ext uri="{FF2B5EF4-FFF2-40B4-BE49-F238E27FC236}">
              <a16:creationId xmlns:a16="http://schemas.microsoft.com/office/drawing/2014/main" id="{EBFD1BFB-8D5A-44FD-B4FB-0118EC9C03FC}"/>
            </a:ext>
          </a:extLst>
        </xdr:cNvPr>
        <xdr:cNvSpPr/>
      </xdr:nvSpPr>
      <xdr:spPr>
        <a:xfrm>
          <a:off x="11258550" y="189230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107950</xdr:colOff>
      <xdr:row>11</xdr:row>
      <xdr:rowOff>63500</xdr:rowOff>
    </xdr:from>
    <xdr:to>
      <xdr:col>18</xdr:col>
      <xdr:colOff>196850</xdr:colOff>
      <xdr:row>11</xdr:row>
      <xdr:rowOff>152400</xdr:rowOff>
    </xdr:to>
    <xdr:sp macro="" textlink="">
      <xdr:nvSpPr>
        <xdr:cNvPr id="11" name="Isosceles Triangle 10">
          <a:extLst>
            <a:ext uri="{FF2B5EF4-FFF2-40B4-BE49-F238E27FC236}">
              <a16:creationId xmlns:a16="http://schemas.microsoft.com/office/drawing/2014/main" id="{4B07504B-7C5B-4A80-B7B9-60392FB479C2}"/>
            </a:ext>
          </a:extLst>
        </xdr:cNvPr>
        <xdr:cNvSpPr/>
      </xdr:nvSpPr>
      <xdr:spPr>
        <a:xfrm rot="10800000">
          <a:off x="11080750" y="208915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165100</xdr:colOff>
      <xdr:row>15</xdr:row>
      <xdr:rowOff>6350</xdr:rowOff>
    </xdr:from>
    <xdr:to>
      <xdr:col>18</xdr:col>
      <xdr:colOff>241300</xdr:colOff>
      <xdr:row>15</xdr:row>
      <xdr:rowOff>95250</xdr:rowOff>
    </xdr:to>
    <xdr:sp macro="" textlink="">
      <xdr:nvSpPr>
        <xdr:cNvPr id="12" name="Isosceles Triangle 11">
          <a:extLst>
            <a:ext uri="{FF2B5EF4-FFF2-40B4-BE49-F238E27FC236}">
              <a16:creationId xmlns:a16="http://schemas.microsoft.com/office/drawing/2014/main" id="{51CB59D8-8F13-43AD-A638-50AF4FF1CD35}"/>
            </a:ext>
          </a:extLst>
        </xdr:cNvPr>
        <xdr:cNvSpPr/>
      </xdr:nvSpPr>
      <xdr:spPr>
        <a:xfrm>
          <a:off x="11137900" y="276860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196850</xdr:colOff>
      <xdr:row>14</xdr:row>
      <xdr:rowOff>25400</xdr:rowOff>
    </xdr:from>
    <xdr:to>
      <xdr:col>18</xdr:col>
      <xdr:colOff>285750</xdr:colOff>
      <xdr:row>14</xdr:row>
      <xdr:rowOff>114300</xdr:rowOff>
    </xdr:to>
    <xdr:sp macro="" textlink="">
      <xdr:nvSpPr>
        <xdr:cNvPr id="13" name="Isosceles Triangle 12">
          <a:extLst>
            <a:ext uri="{FF2B5EF4-FFF2-40B4-BE49-F238E27FC236}">
              <a16:creationId xmlns:a16="http://schemas.microsoft.com/office/drawing/2014/main" id="{6F4D3C85-A4A7-4BAF-9483-7DA2400FC56A}"/>
            </a:ext>
          </a:extLst>
        </xdr:cNvPr>
        <xdr:cNvSpPr/>
      </xdr:nvSpPr>
      <xdr:spPr>
        <a:xfrm rot="10800000">
          <a:off x="11169650" y="260350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107950</xdr:rowOff>
    </xdr:from>
    <xdr:to>
      <xdr:col>19</xdr:col>
      <xdr:colOff>76200</xdr:colOff>
      <xdr:row>19</xdr:row>
      <xdr:rowOff>50800</xdr:rowOff>
    </xdr:to>
    <xdr:sp macro="" textlink="">
      <xdr:nvSpPr>
        <xdr:cNvPr id="2" name="Rectangle: Rounded Corners 1">
          <a:extLst>
            <a:ext uri="{FF2B5EF4-FFF2-40B4-BE49-F238E27FC236}">
              <a16:creationId xmlns:a16="http://schemas.microsoft.com/office/drawing/2014/main" id="{A8B8EBFF-EB2E-475E-94E7-EC6DF74C7BAD}"/>
            </a:ext>
          </a:extLst>
        </xdr:cNvPr>
        <xdr:cNvSpPr/>
      </xdr:nvSpPr>
      <xdr:spPr>
        <a:xfrm>
          <a:off x="0" y="107950"/>
          <a:ext cx="11658600" cy="3441700"/>
        </a:xfrm>
        <a:prstGeom prst="roundRect">
          <a:avLst>
            <a:gd name="adj" fmla="val 3804"/>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algn="l"/>
          <a:endParaRPr lang="en-US" sz="1000" b="1"/>
        </a:p>
      </xdr:txBody>
    </xdr:sp>
    <xdr:clientData/>
  </xdr:twoCellAnchor>
  <xdr:twoCellAnchor editAs="absolute">
    <xdr:from>
      <xdr:col>2</xdr:col>
      <xdr:colOff>514350</xdr:colOff>
      <xdr:row>2</xdr:row>
      <xdr:rowOff>44450</xdr:rowOff>
    </xdr:from>
    <xdr:to>
      <xdr:col>5</xdr:col>
      <xdr:colOff>31750</xdr:colOff>
      <xdr:row>5</xdr:row>
      <xdr:rowOff>158750</xdr:rowOff>
    </xdr:to>
    <xdr:sp macro="" textlink="">
      <xdr:nvSpPr>
        <xdr:cNvPr id="17" name="Rectangle: Rounded Corners 16">
          <a:extLst>
            <a:ext uri="{FF2B5EF4-FFF2-40B4-BE49-F238E27FC236}">
              <a16:creationId xmlns:a16="http://schemas.microsoft.com/office/drawing/2014/main" id="{C851B61D-5ADB-4EA1-AB16-4B0D32BCB7C1}"/>
            </a:ext>
          </a:extLst>
        </xdr:cNvPr>
        <xdr:cNvSpPr/>
      </xdr:nvSpPr>
      <xdr:spPr>
        <a:xfrm>
          <a:off x="1733550" y="4127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5</xdr:col>
      <xdr:colOff>173037</xdr:colOff>
      <xdr:row>2</xdr:row>
      <xdr:rowOff>34924</xdr:rowOff>
    </xdr:from>
    <xdr:to>
      <xdr:col>7</xdr:col>
      <xdr:colOff>300037</xdr:colOff>
      <xdr:row>5</xdr:row>
      <xdr:rowOff>149224</xdr:rowOff>
    </xdr:to>
    <xdr:sp macro="" textlink="">
      <xdr:nvSpPr>
        <xdr:cNvPr id="18" name="Rectangle: Rounded Corners 17">
          <a:extLst>
            <a:ext uri="{FF2B5EF4-FFF2-40B4-BE49-F238E27FC236}">
              <a16:creationId xmlns:a16="http://schemas.microsoft.com/office/drawing/2014/main" id="{159CAAC7-2D72-406A-9AA3-19603A6BB220}"/>
            </a:ext>
          </a:extLst>
        </xdr:cNvPr>
        <xdr:cNvSpPr/>
      </xdr:nvSpPr>
      <xdr:spPr>
        <a:xfrm>
          <a:off x="3221037" y="403224"/>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479424</xdr:colOff>
      <xdr:row>2</xdr:row>
      <xdr:rowOff>31750</xdr:rowOff>
    </xdr:from>
    <xdr:to>
      <xdr:col>9</xdr:col>
      <xdr:colOff>606424</xdr:colOff>
      <xdr:row>5</xdr:row>
      <xdr:rowOff>146050</xdr:rowOff>
    </xdr:to>
    <xdr:sp macro="" textlink="">
      <xdr:nvSpPr>
        <xdr:cNvPr id="19" name="Rectangle: Rounded Corners 18">
          <a:extLst>
            <a:ext uri="{FF2B5EF4-FFF2-40B4-BE49-F238E27FC236}">
              <a16:creationId xmlns:a16="http://schemas.microsoft.com/office/drawing/2014/main" id="{CFCC1F89-1B46-44D0-9520-CC4BF849E8F4}"/>
            </a:ext>
          </a:extLst>
        </xdr:cNvPr>
        <xdr:cNvSpPr/>
      </xdr:nvSpPr>
      <xdr:spPr>
        <a:xfrm rot="-60000">
          <a:off x="4746624" y="4000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476250</xdr:colOff>
      <xdr:row>2</xdr:row>
      <xdr:rowOff>39686</xdr:rowOff>
    </xdr:from>
    <xdr:to>
      <xdr:col>14</xdr:col>
      <xdr:colOff>603250</xdr:colOff>
      <xdr:row>5</xdr:row>
      <xdr:rowOff>153986</xdr:rowOff>
    </xdr:to>
    <xdr:sp macro="" textlink="">
      <xdr:nvSpPr>
        <xdr:cNvPr id="20" name="Rectangle: Rounded Corners 19">
          <a:extLst>
            <a:ext uri="{FF2B5EF4-FFF2-40B4-BE49-F238E27FC236}">
              <a16:creationId xmlns:a16="http://schemas.microsoft.com/office/drawing/2014/main" id="{34531F37-E759-49E9-A963-EE410719770C}"/>
            </a:ext>
          </a:extLst>
        </xdr:cNvPr>
        <xdr:cNvSpPr/>
      </xdr:nvSpPr>
      <xdr:spPr>
        <a:xfrm rot="-60000">
          <a:off x="7791450" y="407986"/>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188911</xdr:colOff>
      <xdr:row>2</xdr:row>
      <xdr:rowOff>30162</xdr:rowOff>
    </xdr:from>
    <xdr:to>
      <xdr:col>12</xdr:col>
      <xdr:colOff>315911</xdr:colOff>
      <xdr:row>5</xdr:row>
      <xdr:rowOff>144462</xdr:rowOff>
    </xdr:to>
    <xdr:sp macro="" textlink="">
      <xdr:nvSpPr>
        <xdr:cNvPr id="21" name="Rectangle: Rounded Corners 20">
          <a:extLst>
            <a:ext uri="{FF2B5EF4-FFF2-40B4-BE49-F238E27FC236}">
              <a16:creationId xmlns:a16="http://schemas.microsoft.com/office/drawing/2014/main" id="{F4F811B3-216A-457F-A2A9-FFA3D3851BB6}"/>
            </a:ext>
          </a:extLst>
        </xdr:cNvPr>
        <xdr:cNvSpPr/>
      </xdr:nvSpPr>
      <xdr:spPr>
        <a:xfrm>
          <a:off x="6284911" y="398462"/>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95250</xdr:colOff>
      <xdr:row>4</xdr:row>
      <xdr:rowOff>76200</xdr:rowOff>
    </xdr:from>
    <xdr:to>
      <xdr:col>4</xdr:col>
      <xdr:colOff>533400</xdr:colOff>
      <xdr:row>5</xdr:row>
      <xdr:rowOff>88900</xdr:rowOff>
    </xdr:to>
    <xdr:sp macro="" textlink="">
      <xdr:nvSpPr>
        <xdr:cNvPr id="22" name="TextBox 21">
          <a:extLst>
            <a:ext uri="{FF2B5EF4-FFF2-40B4-BE49-F238E27FC236}">
              <a16:creationId xmlns:a16="http://schemas.microsoft.com/office/drawing/2014/main" id="{D89E7EF4-0586-4F94-94D9-C132EC38B47A}"/>
            </a:ext>
          </a:extLst>
        </xdr:cNvPr>
        <xdr:cNvSpPr txBox="1"/>
      </xdr:nvSpPr>
      <xdr:spPr>
        <a:xfrm>
          <a:off x="1924050"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Revenue</a:t>
          </a:r>
        </a:p>
      </xdr:txBody>
    </xdr:sp>
    <xdr:clientData/>
  </xdr:twoCellAnchor>
  <xdr:twoCellAnchor>
    <xdr:from>
      <xdr:col>13</xdr:col>
      <xdr:colOff>31750</xdr:colOff>
      <xdr:row>4</xdr:row>
      <xdr:rowOff>63500</xdr:rowOff>
    </xdr:from>
    <xdr:to>
      <xdr:col>15</xdr:col>
      <xdr:colOff>25400</xdr:colOff>
      <xdr:row>5</xdr:row>
      <xdr:rowOff>88900</xdr:rowOff>
    </xdr:to>
    <xdr:sp macro="" textlink="">
      <xdr:nvSpPr>
        <xdr:cNvPr id="23" name="TextBox 22">
          <a:extLst>
            <a:ext uri="{FF2B5EF4-FFF2-40B4-BE49-F238E27FC236}">
              <a16:creationId xmlns:a16="http://schemas.microsoft.com/office/drawing/2014/main" id="{316B4308-A178-49F2-99CC-CEA9995C8778}"/>
            </a:ext>
          </a:extLst>
        </xdr:cNvPr>
        <xdr:cNvSpPr txBox="1"/>
      </xdr:nvSpPr>
      <xdr:spPr>
        <a:xfrm>
          <a:off x="7956550" y="800100"/>
          <a:ext cx="12128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Expense</a:t>
          </a:r>
          <a:r>
            <a:rPr lang="en-US" sz="1000" b="1" baseline="0"/>
            <a:t> Variance</a:t>
          </a:r>
          <a:endParaRPr lang="en-US" sz="1000" b="1"/>
        </a:p>
      </xdr:txBody>
    </xdr:sp>
    <xdr:clientData/>
  </xdr:twoCellAnchor>
  <xdr:twoCellAnchor>
    <xdr:from>
      <xdr:col>10</xdr:col>
      <xdr:colOff>293686</xdr:colOff>
      <xdr:row>4</xdr:row>
      <xdr:rowOff>69850</xdr:rowOff>
    </xdr:from>
    <xdr:to>
      <xdr:col>12</xdr:col>
      <xdr:colOff>325436</xdr:colOff>
      <xdr:row>5</xdr:row>
      <xdr:rowOff>107950</xdr:rowOff>
    </xdr:to>
    <xdr:sp macro="" textlink="">
      <xdr:nvSpPr>
        <xdr:cNvPr id="24" name="TextBox 23">
          <a:extLst>
            <a:ext uri="{FF2B5EF4-FFF2-40B4-BE49-F238E27FC236}">
              <a16:creationId xmlns:a16="http://schemas.microsoft.com/office/drawing/2014/main" id="{6BF94D2E-49AC-4122-8951-26C947482665}"/>
            </a:ext>
          </a:extLst>
        </xdr:cNvPr>
        <xdr:cNvSpPr txBox="1"/>
      </xdr:nvSpPr>
      <xdr:spPr>
        <a:xfrm>
          <a:off x="6389686" y="806450"/>
          <a:ext cx="12509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Revenue Variance</a:t>
          </a:r>
        </a:p>
      </xdr:txBody>
    </xdr:sp>
    <xdr:clientData/>
  </xdr:twoCellAnchor>
  <xdr:twoCellAnchor>
    <xdr:from>
      <xdr:col>8</xdr:col>
      <xdr:colOff>149224</xdr:colOff>
      <xdr:row>4</xdr:row>
      <xdr:rowOff>76200</xdr:rowOff>
    </xdr:from>
    <xdr:to>
      <xdr:col>9</xdr:col>
      <xdr:colOff>587374</xdr:colOff>
      <xdr:row>5</xdr:row>
      <xdr:rowOff>88900</xdr:rowOff>
    </xdr:to>
    <xdr:sp macro="" textlink="">
      <xdr:nvSpPr>
        <xdr:cNvPr id="25" name="TextBox 24">
          <a:extLst>
            <a:ext uri="{FF2B5EF4-FFF2-40B4-BE49-F238E27FC236}">
              <a16:creationId xmlns:a16="http://schemas.microsoft.com/office/drawing/2014/main" id="{4485613C-A580-4D27-9E17-59DEE9777E58}"/>
            </a:ext>
          </a:extLst>
        </xdr:cNvPr>
        <xdr:cNvSpPr txBox="1"/>
      </xdr:nvSpPr>
      <xdr:spPr>
        <a:xfrm>
          <a:off x="5026024"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Profit/Loss</a:t>
          </a:r>
        </a:p>
      </xdr:txBody>
    </xdr:sp>
    <xdr:clientData/>
  </xdr:twoCellAnchor>
  <xdr:twoCellAnchor>
    <xdr:from>
      <xdr:col>5</xdr:col>
      <xdr:colOff>360362</xdr:colOff>
      <xdr:row>4</xdr:row>
      <xdr:rowOff>63500</xdr:rowOff>
    </xdr:from>
    <xdr:to>
      <xdr:col>7</xdr:col>
      <xdr:colOff>188912</xdr:colOff>
      <xdr:row>5</xdr:row>
      <xdr:rowOff>76200</xdr:rowOff>
    </xdr:to>
    <xdr:sp macro="" textlink="">
      <xdr:nvSpPr>
        <xdr:cNvPr id="26" name="TextBox 25">
          <a:extLst>
            <a:ext uri="{FF2B5EF4-FFF2-40B4-BE49-F238E27FC236}">
              <a16:creationId xmlns:a16="http://schemas.microsoft.com/office/drawing/2014/main" id="{8DF0F7A0-C65A-4E15-9A0E-DE65DB65B96A}"/>
            </a:ext>
          </a:extLst>
        </xdr:cNvPr>
        <xdr:cNvSpPr txBox="1"/>
      </xdr:nvSpPr>
      <xdr:spPr>
        <a:xfrm>
          <a:off x="3408362" y="8001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Expenses</a:t>
          </a:r>
        </a:p>
      </xdr:txBody>
    </xdr:sp>
    <xdr:clientData/>
  </xdr:twoCellAnchor>
  <xdr:twoCellAnchor>
    <xdr:from>
      <xdr:col>3</xdr:col>
      <xdr:colOff>120650</xdr:colOff>
      <xdr:row>3</xdr:row>
      <xdr:rowOff>3174</xdr:rowOff>
    </xdr:from>
    <xdr:to>
      <xdr:col>4</xdr:col>
      <xdr:colOff>387350</xdr:colOff>
      <xdr:row>4</xdr:row>
      <xdr:rowOff>50800</xdr:rowOff>
    </xdr:to>
    <xdr:sp macro="" textlink="Data_Modeling!H141">
      <xdr:nvSpPr>
        <xdr:cNvPr id="27" name="TextBox 26">
          <a:extLst>
            <a:ext uri="{FF2B5EF4-FFF2-40B4-BE49-F238E27FC236}">
              <a16:creationId xmlns:a16="http://schemas.microsoft.com/office/drawing/2014/main" id="{7F8E9C87-BC60-4666-9CAD-CC10C4E229B1}"/>
            </a:ext>
          </a:extLst>
        </xdr:cNvPr>
        <xdr:cNvSpPr txBox="1"/>
      </xdr:nvSpPr>
      <xdr:spPr>
        <a:xfrm>
          <a:off x="1949450" y="555624"/>
          <a:ext cx="876300" cy="231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3E3A3B2-390B-4725-B263-D753DAEAC023}" type="TxLink">
            <a:rPr lang="en-US" sz="1100" b="1" i="0" u="none" strike="noStrike">
              <a:solidFill>
                <a:srgbClr val="000000"/>
              </a:solidFill>
              <a:latin typeface="Calibri"/>
              <a:ea typeface="Calibri"/>
              <a:cs typeface="Calibri"/>
            </a:rPr>
            <a:pPr/>
            <a:t>$992,768</a:t>
          </a:fld>
          <a:endParaRPr lang="en-US" sz="1100" b="1"/>
        </a:p>
      </xdr:txBody>
    </xdr:sp>
    <xdr:clientData/>
  </xdr:twoCellAnchor>
  <xdr:twoCellAnchor>
    <xdr:from>
      <xdr:col>8</xdr:col>
      <xdr:colOff>208160</xdr:colOff>
      <xdr:row>3</xdr:row>
      <xdr:rowOff>17463</xdr:rowOff>
    </xdr:from>
    <xdr:to>
      <xdr:col>9</xdr:col>
      <xdr:colOff>254992</xdr:colOff>
      <xdr:row>4</xdr:row>
      <xdr:rowOff>55563</xdr:rowOff>
    </xdr:to>
    <xdr:sp macro="" textlink="Data_Modeling!H145">
      <xdr:nvSpPr>
        <xdr:cNvPr id="28" name="TextBox 27">
          <a:extLst>
            <a:ext uri="{FF2B5EF4-FFF2-40B4-BE49-F238E27FC236}">
              <a16:creationId xmlns:a16="http://schemas.microsoft.com/office/drawing/2014/main" id="{0E0F8B24-555A-45D8-BDA6-2BD602B5F97E}"/>
            </a:ext>
          </a:extLst>
        </xdr:cNvPr>
        <xdr:cNvSpPr txBox="1"/>
      </xdr:nvSpPr>
      <xdr:spPr>
        <a:xfrm>
          <a:off x="5084960" y="569913"/>
          <a:ext cx="656432"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FB342C-B16A-4D88-8497-0572B1E55A71}" type="TxLink">
            <a:rPr lang="en-US" sz="1100" b="1" i="0" u="none" strike="noStrike">
              <a:solidFill>
                <a:srgbClr val="000000"/>
              </a:solidFill>
              <a:latin typeface="Calibri"/>
              <a:ea typeface="Calibri"/>
              <a:cs typeface="Calibri"/>
            </a:rPr>
            <a:pPr/>
            <a:t>46.16%</a:t>
          </a:fld>
          <a:endParaRPr lang="en-US" sz="1100" b="1"/>
        </a:p>
      </xdr:txBody>
    </xdr:sp>
    <xdr:clientData/>
  </xdr:twoCellAnchor>
  <xdr:twoCellAnchor>
    <xdr:from>
      <xdr:col>5</xdr:col>
      <xdr:colOff>460672</xdr:colOff>
      <xdr:row>3</xdr:row>
      <xdr:rowOff>3176</xdr:rowOff>
    </xdr:from>
    <xdr:to>
      <xdr:col>7</xdr:col>
      <xdr:colOff>109438</xdr:colOff>
      <xdr:row>4</xdr:row>
      <xdr:rowOff>58739</xdr:rowOff>
    </xdr:to>
    <xdr:sp macro="" textlink="Data_Modeling!H143">
      <xdr:nvSpPr>
        <xdr:cNvPr id="29" name="TextBox 28">
          <a:extLst>
            <a:ext uri="{FF2B5EF4-FFF2-40B4-BE49-F238E27FC236}">
              <a16:creationId xmlns:a16="http://schemas.microsoft.com/office/drawing/2014/main" id="{31EB9AC8-A790-4D24-90E3-F6D627099E0B}"/>
            </a:ext>
          </a:extLst>
        </xdr:cNvPr>
        <xdr:cNvSpPr txBox="1"/>
      </xdr:nvSpPr>
      <xdr:spPr>
        <a:xfrm>
          <a:off x="3508672" y="555626"/>
          <a:ext cx="867966" cy="239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BD2E2AD-D7CC-4FD6-A267-CF71570FD9F4}" type="TxLink">
            <a:rPr lang="en-US" sz="1100" b="1" i="0" u="none" strike="noStrike">
              <a:solidFill>
                <a:srgbClr val="000000"/>
              </a:solidFill>
              <a:latin typeface="Calibri"/>
              <a:ea typeface="Calibri"/>
              <a:cs typeface="Calibri"/>
            </a:rPr>
            <a:pPr/>
            <a:t>$534,470</a:t>
          </a:fld>
          <a:endParaRPr lang="en-US" sz="1100" b="1"/>
        </a:p>
      </xdr:txBody>
    </xdr:sp>
    <xdr:clientData/>
  </xdr:twoCellAnchor>
  <mc:AlternateContent xmlns:mc="http://schemas.openxmlformats.org/markup-compatibility/2006">
    <mc:Choice xmlns:a14="http://schemas.microsoft.com/office/drawing/2010/main" Requires="a14">
      <xdr:twoCellAnchor editAs="absolute">
        <xdr:from>
          <xdr:col>12</xdr:col>
          <xdr:colOff>539750</xdr:colOff>
          <xdr:row>3</xdr:row>
          <xdr:rowOff>63500</xdr:rowOff>
        </xdr:from>
        <xdr:to>
          <xdr:col>14</xdr:col>
          <xdr:colOff>580550</xdr:colOff>
          <xdr:row>4</xdr:row>
          <xdr:rowOff>76200</xdr:rowOff>
        </xdr:to>
        <xdr:pic>
          <xdr:nvPicPr>
            <xdr:cNvPr id="30" name="Picture 29">
              <a:extLst>
                <a:ext uri="{FF2B5EF4-FFF2-40B4-BE49-F238E27FC236}">
                  <a16:creationId xmlns:a16="http://schemas.microsoft.com/office/drawing/2014/main" id="{637B86C7-AE03-431C-AB0D-C0857CF3E0D3}"/>
                </a:ext>
              </a:extLst>
            </xdr:cNvPr>
            <xdr:cNvPicPr>
              <a:picLocks noChangeArrowheads="1"/>
              <a:extLst>
                <a:ext uri="{84589F7E-364E-4C9E-8A38-B11213B215E9}">
                  <a14:cameraTool cellRange="Data_Modeling!H149" spid="_x0000_s11375"/>
                </a:ext>
              </a:extLst>
            </xdr:cNvPicPr>
          </xdr:nvPicPr>
          <xdr:blipFill>
            <a:blip xmlns:r="http://schemas.openxmlformats.org/officeDocument/2006/relationships" r:embed="rId1"/>
            <a:srcRect/>
            <a:stretch>
              <a:fillRect/>
            </a:stretch>
          </xdr:blipFill>
          <xdr:spPr bwMode="auto">
            <a:xfrm>
              <a:off x="7854950" y="615950"/>
              <a:ext cx="1260000" cy="196850"/>
            </a:xfrm>
            <a:prstGeom prst="rect">
              <a:avLst/>
            </a:prstGeom>
            <a:solidFill>
              <a:schemeClr val="bg1"/>
            </a:solidFill>
            <a:ln w="0">
              <a:solidFill>
                <a:schemeClr val="bg1">
                  <a:alpha val="0"/>
                </a:schemeClr>
              </a:solidFill>
            </a:ln>
          </xdr:spPr>
        </xdr:pic>
        <xdr:clientData/>
      </xdr:twoCellAnchor>
    </mc:Choice>
    <mc:Fallback/>
  </mc:AlternateContent>
  <mc:AlternateContent xmlns:mc="http://schemas.openxmlformats.org/markup-compatibility/2006">
    <mc:Choice xmlns:a14="http://schemas.microsoft.com/office/drawing/2010/main" Requires="a14">
      <xdr:twoCellAnchor editAs="absolute">
        <xdr:from>
          <xdr:col>10</xdr:col>
          <xdr:colOff>247650</xdr:colOff>
          <xdr:row>3</xdr:row>
          <xdr:rowOff>57151</xdr:rowOff>
        </xdr:from>
        <xdr:to>
          <xdr:col>12</xdr:col>
          <xdr:colOff>247650</xdr:colOff>
          <xdr:row>4</xdr:row>
          <xdr:rowOff>78431</xdr:rowOff>
        </xdr:to>
        <xdr:pic>
          <xdr:nvPicPr>
            <xdr:cNvPr id="31" name="Picture 30">
              <a:extLst>
                <a:ext uri="{FF2B5EF4-FFF2-40B4-BE49-F238E27FC236}">
                  <a16:creationId xmlns:a16="http://schemas.microsoft.com/office/drawing/2014/main" id="{D2E7BCEE-80D8-440C-AF72-E5133EEAB042}"/>
                </a:ext>
              </a:extLst>
            </xdr:cNvPr>
            <xdr:cNvPicPr>
              <a:picLocks noChangeArrowheads="1"/>
              <a:extLst>
                <a:ext uri="{84589F7E-364E-4C9E-8A38-B11213B215E9}">
                  <a14:cameraTool cellRange="Data_Modeling!H147" spid="_x0000_s11376"/>
                </a:ext>
              </a:extLst>
            </xdr:cNvPicPr>
          </xdr:nvPicPr>
          <xdr:blipFill>
            <a:blip xmlns:r="http://schemas.openxmlformats.org/officeDocument/2006/relationships" r:embed="rId2"/>
            <a:srcRect/>
            <a:stretch>
              <a:fillRect/>
            </a:stretch>
          </xdr:blipFill>
          <xdr:spPr bwMode="auto">
            <a:xfrm>
              <a:off x="6343650" y="609601"/>
              <a:ext cx="1219200" cy="205430"/>
            </a:xfrm>
            <a:prstGeom prst="rect">
              <a:avLst/>
            </a:prstGeom>
            <a:gradFill>
              <a:gsLst>
                <a:gs pos="69000">
                  <a:schemeClr val="bg1"/>
                </a:gs>
                <a:gs pos="2000">
                  <a:schemeClr val="bg1"/>
                </a:gs>
                <a:gs pos="100000">
                  <a:schemeClr val="bg1"/>
                </a:gs>
              </a:gsLst>
              <a:lin ang="5400000" scaled="1"/>
            </a:gradFill>
            <a:ln w="0">
              <a:noFill/>
            </a:ln>
          </xdr:spPr>
        </xdr:pic>
        <xdr:clientData/>
      </xdr:twoCellAnchor>
    </mc:Choice>
    <mc:Fallback/>
  </mc:AlternateContent>
  <xdr:twoCellAnchor editAs="absolute">
    <xdr:from>
      <xdr:col>15</xdr:col>
      <xdr:colOff>57150</xdr:colOff>
      <xdr:row>0</xdr:row>
      <xdr:rowOff>177800</xdr:rowOff>
    </xdr:from>
    <xdr:to>
      <xdr:col>18</xdr:col>
      <xdr:colOff>577850</xdr:colOff>
      <xdr:row>18</xdr:row>
      <xdr:rowOff>158749</xdr:rowOff>
    </xdr:to>
    <xdr:sp macro="" textlink="">
      <xdr:nvSpPr>
        <xdr:cNvPr id="32" name="Rectangle: Rounded Corners 31">
          <a:extLst>
            <a:ext uri="{FF2B5EF4-FFF2-40B4-BE49-F238E27FC236}">
              <a16:creationId xmlns:a16="http://schemas.microsoft.com/office/drawing/2014/main" id="{89D6DD56-547D-4428-9CE7-6D3ED55622AF}"/>
            </a:ext>
          </a:extLst>
        </xdr:cNvPr>
        <xdr:cNvSpPr/>
      </xdr:nvSpPr>
      <xdr:spPr>
        <a:xfrm>
          <a:off x="9201150" y="177800"/>
          <a:ext cx="2349500" cy="3295649"/>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260350</xdr:colOff>
      <xdr:row>0</xdr:row>
      <xdr:rowOff>44450</xdr:rowOff>
    </xdr:from>
    <xdr:to>
      <xdr:col>13</xdr:col>
      <xdr:colOff>57150</xdr:colOff>
      <xdr:row>2</xdr:row>
      <xdr:rowOff>31750</xdr:rowOff>
    </xdr:to>
    <xdr:sp macro="" textlink="">
      <xdr:nvSpPr>
        <xdr:cNvPr id="36" name="Rectangle: Rounded Corners 35">
          <a:extLst>
            <a:ext uri="{FF2B5EF4-FFF2-40B4-BE49-F238E27FC236}">
              <a16:creationId xmlns:a16="http://schemas.microsoft.com/office/drawing/2014/main" id="{5245DDCC-EA52-4807-BBAD-D4C1104F47CB}"/>
            </a:ext>
          </a:extLst>
        </xdr:cNvPr>
        <xdr:cNvSpPr/>
      </xdr:nvSpPr>
      <xdr:spPr>
        <a:xfrm>
          <a:off x="3917950" y="44450"/>
          <a:ext cx="4064000" cy="355600"/>
        </a:xfrm>
        <a:prstGeom prst="roundRect">
          <a:avLst>
            <a:gd name="adj" fmla="val 44882"/>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41275</xdr:colOff>
      <xdr:row>0</xdr:row>
      <xdr:rowOff>57150</xdr:rowOff>
    </xdr:from>
    <xdr:to>
      <xdr:col>12</xdr:col>
      <xdr:colOff>276225</xdr:colOff>
      <xdr:row>2</xdr:row>
      <xdr:rowOff>19050</xdr:rowOff>
    </xdr:to>
    <xdr:sp macro="" textlink="">
      <xdr:nvSpPr>
        <xdr:cNvPr id="37" name="TextBox 36">
          <a:extLst>
            <a:ext uri="{FF2B5EF4-FFF2-40B4-BE49-F238E27FC236}">
              <a16:creationId xmlns:a16="http://schemas.microsoft.com/office/drawing/2014/main" id="{2A9031E3-949D-4326-A023-BB810F779BD3}"/>
            </a:ext>
          </a:extLst>
        </xdr:cNvPr>
        <xdr:cNvSpPr txBox="1"/>
      </xdr:nvSpPr>
      <xdr:spPr>
        <a:xfrm>
          <a:off x="4308475" y="57150"/>
          <a:ext cx="32829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cap="none" spc="0">
              <a:ln w="0"/>
              <a:solidFill>
                <a:schemeClr val="bg1"/>
              </a:solidFill>
              <a:effectLst>
                <a:outerShdw blurRad="38100" dist="19050" dir="2700000" algn="tl" rotWithShape="0">
                  <a:schemeClr val="dk1">
                    <a:alpha val="40000"/>
                  </a:schemeClr>
                </a:outerShdw>
              </a:effectLst>
            </a:rPr>
            <a:t>Finance</a:t>
          </a:r>
          <a:r>
            <a:rPr lang="en-US" sz="1800" b="1" cap="none" spc="0" baseline="0">
              <a:ln w="0"/>
              <a:solidFill>
                <a:schemeClr val="bg1"/>
              </a:solidFill>
              <a:effectLst>
                <a:outerShdw blurRad="38100" dist="19050" dir="2700000" algn="tl" rotWithShape="0">
                  <a:schemeClr val="dk1">
                    <a:alpha val="40000"/>
                  </a:schemeClr>
                </a:outerShdw>
              </a:effectLst>
            </a:rPr>
            <a:t> Summary Dashboard</a:t>
          </a:r>
          <a:endParaRPr lang="en-US" sz="18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2</xdr:col>
      <xdr:colOff>495300</xdr:colOff>
      <xdr:row>5</xdr:row>
      <xdr:rowOff>152400</xdr:rowOff>
    </xdr:from>
    <xdr:to>
      <xdr:col>15</xdr:col>
      <xdr:colOff>19050</xdr:colOff>
      <xdr:row>18</xdr:row>
      <xdr:rowOff>171450</xdr:rowOff>
    </xdr:to>
    <xdr:sp macro="" textlink="">
      <xdr:nvSpPr>
        <xdr:cNvPr id="38" name="Rectangle: Rounded Corners 37">
          <a:extLst>
            <a:ext uri="{FF2B5EF4-FFF2-40B4-BE49-F238E27FC236}">
              <a16:creationId xmlns:a16="http://schemas.microsoft.com/office/drawing/2014/main" id="{DEEE0BDF-65A4-4816-AA40-9AF130E4E34A}"/>
            </a:ext>
          </a:extLst>
        </xdr:cNvPr>
        <xdr:cNvSpPr/>
      </xdr:nvSpPr>
      <xdr:spPr>
        <a:xfrm>
          <a:off x="1714500" y="1073150"/>
          <a:ext cx="7448550" cy="2413000"/>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336550</xdr:colOff>
      <xdr:row>5</xdr:row>
      <xdr:rowOff>120649</xdr:rowOff>
    </xdr:from>
    <xdr:to>
      <xdr:col>11</xdr:col>
      <xdr:colOff>304800</xdr:colOff>
      <xdr:row>7</xdr:row>
      <xdr:rowOff>44449</xdr:rowOff>
    </xdr:to>
    <xdr:sp macro="" textlink="">
      <xdr:nvSpPr>
        <xdr:cNvPr id="40" name="TextBox 39">
          <a:extLst>
            <a:ext uri="{FF2B5EF4-FFF2-40B4-BE49-F238E27FC236}">
              <a16:creationId xmlns:a16="http://schemas.microsoft.com/office/drawing/2014/main" id="{09BC612C-74BC-453A-902E-3F4132A50C4F}"/>
            </a:ext>
          </a:extLst>
        </xdr:cNvPr>
        <xdr:cNvSpPr txBox="1"/>
      </xdr:nvSpPr>
      <xdr:spPr>
        <a:xfrm>
          <a:off x="4603750" y="1041399"/>
          <a:ext cx="24066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solidFill>
                <a:schemeClr val="tx1"/>
              </a:solidFill>
              <a:effectLst>
                <a:outerShdw blurRad="38100" dist="19050" dir="2700000" algn="tl" rotWithShape="0">
                  <a:schemeClr val="dk1">
                    <a:alpha val="40000"/>
                  </a:schemeClr>
                </a:outerShdw>
              </a:effectLst>
            </a:rPr>
            <a:t>HR </a:t>
          </a:r>
          <a:r>
            <a:rPr lang="en-US" sz="1400" b="0" cap="none" spc="0" baseline="0">
              <a:ln w="0"/>
              <a:solidFill>
                <a:schemeClr val="tx1"/>
              </a:solidFill>
              <a:effectLst>
                <a:outerShdw blurRad="38100" dist="19050" dir="2700000" algn="tl" rotWithShape="0">
                  <a:schemeClr val="dk1">
                    <a:alpha val="40000"/>
                  </a:schemeClr>
                </a:outerShdw>
              </a:effectLst>
            </a:rPr>
            <a:t>Department Report</a:t>
          </a:r>
          <a:endParaRPr lang="en-US"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0</xdr:colOff>
      <xdr:row>0</xdr:row>
      <xdr:rowOff>0</xdr:rowOff>
    </xdr:from>
    <xdr:to>
      <xdr:col>2</xdr:col>
      <xdr:colOff>323850</xdr:colOff>
      <xdr:row>28</xdr:row>
      <xdr:rowOff>88900</xdr:rowOff>
    </xdr:to>
    <xdr:sp macro="" textlink="">
      <xdr:nvSpPr>
        <xdr:cNvPr id="62" name="Rectangle 61">
          <a:extLst>
            <a:ext uri="{FF2B5EF4-FFF2-40B4-BE49-F238E27FC236}">
              <a16:creationId xmlns:a16="http://schemas.microsoft.com/office/drawing/2014/main" id="{4D4C9D34-3791-4CAA-A469-AC22EB0FCCAD}"/>
            </a:ext>
          </a:extLst>
        </xdr:cNvPr>
        <xdr:cNvSpPr/>
      </xdr:nvSpPr>
      <xdr:spPr>
        <a:xfrm>
          <a:off x="0" y="0"/>
          <a:ext cx="1543050" cy="5245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0</xdr:col>
      <xdr:colOff>177800</xdr:colOff>
      <xdr:row>12</xdr:row>
      <xdr:rowOff>57150</xdr:rowOff>
    </xdr:from>
    <xdr:to>
      <xdr:col>2</xdr:col>
      <xdr:colOff>260350</xdr:colOff>
      <xdr:row>14</xdr:row>
      <xdr:rowOff>101600</xdr:rowOff>
    </xdr:to>
    <xdr:sp macro="" textlink="">
      <xdr:nvSpPr>
        <xdr:cNvPr id="82" name="Rectangle: Rounded Corners 81">
          <a:extLst>
            <a:ext uri="{FF2B5EF4-FFF2-40B4-BE49-F238E27FC236}">
              <a16:creationId xmlns:a16="http://schemas.microsoft.com/office/drawing/2014/main" id="{B42057A3-825A-4C76-A4F7-123ED73BC1A3}"/>
            </a:ext>
          </a:extLst>
        </xdr:cNvPr>
        <xdr:cNvSpPr/>
      </xdr:nvSpPr>
      <xdr:spPr>
        <a:xfrm>
          <a:off x="177800" y="2266950"/>
          <a:ext cx="1301750" cy="412750"/>
        </a:xfrm>
        <a:prstGeom prst="roundRect">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absolute">
    <xdr:from>
      <xdr:col>0</xdr:col>
      <xdr:colOff>255425</xdr:colOff>
      <xdr:row>12</xdr:row>
      <xdr:rowOff>152536</xdr:rowOff>
    </xdr:from>
    <xdr:to>
      <xdr:col>0</xdr:col>
      <xdr:colOff>507425</xdr:colOff>
      <xdr:row>14</xdr:row>
      <xdr:rowOff>36236</xdr:rowOff>
    </xdr:to>
    <xdr:pic>
      <xdr:nvPicPr>
        <xdr:cNvPr id="63" name="Picture 62">
          <a:hlinkClick xmlns:r="http://schemas.openxmlformats.org/officeDocument/2006/relationships" r:id="rId3"/>
          <a:extLst>
            <a:ext uri="{FF2B5EF4-FFF2-40B4-BE49-F238E27FC236}">
              <a16:creationId xmlns:a16="http://schemas.microsoft.com/office/drawing/2014/main" id="{F49C86A3-01BB-4581-AF35-E536C2E677C8}"/>
            </a:ext>
          </a:extLst>
        </xdr:cNvPr>
        <xdr:cNvPicPr>
          <a:picLocks noChangeAspect="1"/>
        </xdr:cNvPicPr>
      </xdr:nvPicPr>
      <xdr:blipFill>
        <a:blip xmlns:r="http://schemas.openxmlformats.org/officeDocument/2006/relationships" r:embed="rId4"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55425" y="2362336"/>
          <a:ext cx="252000" cy="252000"/>
        </a:xfrm>
        <a:prstGeom prst="rect">
          <a:avLst/>
        </a:prstGeom>
        <a:noFill/>
        <a:ln>
          <a:noFill/>
        </a:ln>
      </xdr:spPr>
    </xdr:pic>
    <xdr:clientData/>
  </xdr:twoCellAnchor>
  <xdr:twoCellAnchor editAs="absolute">
    <xdr:from>
      <xdr:col>0</xdr:col>
      <xdr:colOff>269966</xdr:colOff>
      <xdr:row>15</xdr:row>
      <xdr:rowOff>0</xdr:rowOff>
    </xdr:from>
    <xdr:to>
      <xdr:col>0</xdr:col>
      <xdr:colOff>521966</xdr:colOff>
      <xdr:row>16</xdr:row>
      <xdr:rowOff>67850</xdr:rowOff>
    </xdr:to>
    <xdr:pic>
      <xdr:nvPicPr>
        <xdr:cNvPr id="64" name="Picture 63">
          <a:hlinkClick xmlns:r="http://schemas.openxmlformats.org/officeDocument/2006/relationships" r:id="rId5"/>
          <a:extLst>
            <a:ext uri="{FF2B5EF4-FFF2-40B4-BE49-F238E27FC236}">
              <a16:creationId xmlns:a16="http://schemas.microsoft.com/office/drawing/2014/main" id="{19311C47-21EE-4856-85FE-13BD80A512DE}"/>
            </a:ext>
          </a:extLst>
        </xdr:cNvPr>
        <xdr:cNvPicPr>
          <a:picLocks noChangeAspect="1"/>
        </xdr:cNvPicPr>
      </xdr:nvPicPr>
      <xdr:blipFill>
        <a:blip xmlns:r="http://schemas.openxmlformats.org/officeDocument/2006/relationships" r:embed="rId6"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9966" y="2762250"/>
          <a:ext cx="252000" cy="252000"/>
        </a:xfrm>
        <a:prstGeom prst="rect">
          <a:avLst/>
        </a:prstGeom>
        <a:noFill/>
        <a:ln>
          <a:noFill/>
        </a:ln>
      </xdr:spPr>
    </xdr:pic>
    <xdr:clientData/>
  </xdr:twoCellAnchor>
  <xdr:twoCellAnchor editAs="absolute">
    <xdr:from>
      <xdr:col>0</xdr:col>
      <xdr:colOff>222754</xdr:colOff>
      <xdr:row>10</xdr:row>
      <xdr:rowOff>82823</xdr:rowOff>
    </xdr:from>
    <xdr:to>
      <xdr:col>0</xdr:col>
      <xdr:colOff>528754</xdr:colOff>
      <xdr:row>12</xdr:row>
      <xdr:rowOff>20523</xdr:rowOff>
    </xdr:to>
    <xdr:pic>
      <xdr:nvPicPr>
        <xdr:cNvPr id="65" name="Picture 64">
          <a:hlinkClick xmlns:r="http://schemas.openxmlformats.org/officeDocument/2006/relationships" r:id="rId7"/>
          <a:extLst>
            <a:ext uri="{FF2B5EF4-FFF2-40B4-BE49-F238E27FC236}">
              <a16:creationId xmlns:a16="http://schemas.microsoft.com/office/drawing/2014/main" id="{A4E5DA08-1991-4DD1-9BD5-5D006D0194B0}"/>
            </a:ext>
          </a:extLst>
        </xdr:cNvPr>
        <xdr:cNvPicPr>
          <a:picLocks noChangeAspect="1"/>
        </xdr:cNvPicPr>
      </xdr:nvPicPr>
      <xdr:blipFill>
        <a:blip xmlns:r="http://schemas.openxmlformats.org/officeDocument/2006/relationships" r:embed="rId8"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22754" y="1924323"/>
          <a:ext cx="306000" cy="306000"/>
        </a:xfrm>
        <a:prstGeom prst="rect">
          <a:avLst/>
        </a:prstGeom>
        <a:noFill/>
        <a:ln>
          <a:noFill/>
        </a:ln>
      </xdr:spPr>
    </xdr:pic>
    <xdr:clientData/>
  </xdr:twoCellAnchor>
  <xdr:twoCellAnchor editAs="absolute">
    <xdr:from>
      <xdr:col>0</xdr:col>
      <xdr:colOff>233612</xdr:colOff>
      <xdr:row>8</xdr:row>
      <xdr:rowOff>89310</xdr:rowOff>
    </xdr:from>
    <xdr:to>
      <xdr:col>0</xdr:col>
      <xdr:colOff>485612</xdr:colOff>
      <xdr:row>9</xdr:row>
      <xdr:rowOff>157160</xdr:rowOff>
    </xdr:to>
    <xdr:pic>
      <xdr:nvPicPr>
        <xdr:cNvPr id="66" name="Picture 65">
          <a:hlinkClick xmlns:r="http://schemas.openxmlformats.org/officeDocument/2006/relationships" r:id="rId9"/>
          <a:extLst>
            <a:ext uri="{FF2B5EF4-FFF2-40B4-BE49-F238E27FC236}">
              <a16:creationId xmlns:a16="http://schemas.microsoft.com/office/drawing/2014/main" id="{4C1C677A-6227-4E81-B6E6-326372DCC2BD}"/>
            </a:ext>
          </a:extLst>
        </xdr:cNvPr>
        <xdr:cNvPicPr>
          <a:picLocks noChangeAspect="1"/>
        </xdr:cNvPicPr>
      </xdr:nvPicPr>
      <xdr:blipFill>
        <a:blip xmlns:r="http://schemas.openxmlformats.org/officeDocument/2006/relationships" r:embed="rId10" cstate="print">
          <a:duotone>
            <a:schemeClr val="accent2">
              <a:shade val="45000"/>
              <a:satMod val="135000"/>
            </a:schemeClr>
            <a:prstClr val="white"/>
          </a:duotone>
          <a:extLst>
            <a:ext uri="{BEBA8EAE-BF5A-486C-A8C5-ECC9F3942E4B}">
              <a14:imgProps xmlns:a14="http://schemas.microsoft.com/office/drawing/2010/main">
                <a14:imgLayer r:embed="rId11">
                  <a14:imgEffect>
                    <a14:saturation sat="35000"/>
                  </a14:imgEffect>
                </a14:imgLayer>
              </a14:imgProps>
            </a:ext>
            <a:ext uri="{28A0092B-C50C-407E-A947-70E740481C1C}">
              <a14:useLocalDpi xmlns:a14="http://schemas.microsoft.com/office/drawing/2010/main" val="0"/>
            </a:ext>
          </a:extLst>
        </a:blip>
        <a:stretch>
          <a:fillRect/>
        </a:stretch>
      </xdr:blipFill>
      <xdr:spPr>
        <a:xfrm flipH="1">
          <a:off x="233612" y="1562510"/>
          <a:ext cx="252000" cy="252000"/>
        </a:xfrm>
        <a:prstGeom prst="rect">
          <a:avLst/>
        </a:prstGeom>
        <a:noFill/>
        <a:ln>
          <a:noFill/>
        </a:ln>
      </xdr:spPr>
    </xdr:pic>
    <xdr:clientData/>
  </xdr:twoCellAnchor>
  <xdr:twoCellAnchor editAs="absolute">
    <xdr:from>
      <xdr:col>0</xdr:col>
      <xdr:colOff>240883</xdr:colOff>
      <xdr:row>6</xdr:row>
      <xdr:rowOff>57697</xdr:rowOff>
    </xdr:from>
    <xdr:to>
      <xdr:col>0</xdr:col>
      <xdr:colOff>492883</xdr:colOff>
      <xdr:row>7</xdr:row>
      <xdr:rowOff>125547</xdr:rowOff>
    </xdr:to>
    <xdr:pic>
      <xdr:nvPicPr>
        <xdr:cNvPr id="67" name="Picture 66">
          <a:hlinkClick xmlns:r="http://schemas.openxmlformats.org/officeDocument/2006/relationships" r:id="rId12"/>
          <a:extLst>
            <a:ext uri="{FF2B5EF4-FFF2-40B4-BE49-F238E27FC236}">
              <a16:creationId xmlns:a16="http://schemas.microsoft.com/office/drawing/2014/main" id="{3E3A0D5F-C960-4071-9B30-50F91B28158F}"/>
            </a:ext>
          </a:extLst>
        </xdr:cNvPr>
        <xdr:cNvPicPr>
          <a:picLocks noChangeAspect="1"/>
        </xdr:cNvPicPr>
      </xdr:nvPicPr>
      <xdr:blipFill>
        <a:blip xmlns:r="http://schemas.openxmlformats.org/officeDocument/2006/relationships" r:embed="rId13"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40883" y="1162597"/>
          <a:ext cx="252000" cy="252000"/>
        </a:xfrm>
        <a:prstGeom prst="rect">
          <a:avLst/>
        </a:prstGeom>
        <a:noFill/>
        <a:ln>
          <a:noFill/>
        </a:ln>
      </xdr:spPr>
    </xdr:pic>
    <xdr:clientData/>
  </xdr:twoCellAnchor>
  <xdr:twoCellAnchor editAs="absolute">
    <xdr:from>
      <xdr:col>0</xdr:col>
      <xdr:colOff>262696</xdr:colOff>
      <xdr:row>4</xdr:row>
      <xdr:rowOff>26084</xdr:rowOff>
    </xdr:from>
    <xdr:to>
      <xdr:col>0</xdr:col>
      <xdr:colOff>514696</xdr:colOff>
      <xdr:row>5</xdr:row>
      <xdr:rowOff>93934</xdr:rowOff>
    </xdr:to>
    <xdr:pic>
      <xdr:nvPicPr>
        <xdr:cNvPr id="68" name="Picture 67">
          <a:hlinkClick xmlns:r="http://schemas.openxmlformats.org/officeDocument/2006/relationships" r:id="rId14"/>
          <a:extLst>
            <a:ext uri="{FF2B5EF4-FFF2-40B4-BE49-F238E27FC236}">
              <a16:creationId xmlns:a16="http://schemas.microsoft.com/office/drawing/2014/main" id="{A36A3B84-9A16-47D1-A6A6-A87425625991}"/>
            </a:ext>
          </a:extLst>
        </xdr:cNvPr>
        <xdr:cNvPicPr>
          <a:picLocks noChangeAspect="1"/>
        </xdr:cNvPicPr>
      </xdr:nvPicPr>
      <xdr:blipFill>
        <a:blip xmlns:r="http://schemas.openxmlformats.org/officeDocument/2006/relationships" r:embed="rId15"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2696" y="762684"/>
          <a:ext cx="252000" cy="252000"/>
        </a:xfrm>
        <a:prstGeom prst="rect">
          <a:avLst/>
        </a:prstGeom>
        <a:noFill/>
        <a:ln>
          <a:noFill/>
        </a:ln>
        <a:scene3d>
          <a:camera prst="orthographicFront">
            <a:rot lat="0" lon="899992" rev="0"/>
          </a:camera>
          <a:lightRig rig="threePt" dir="t"/>
        </a:scene3d>
      </xdr:spPr>
    </xdr:pic>
    <xdr:clientData/>
  </xdr:twoCellAnchor>
  <xdr:twoCellAnchor editAs="oneCell">
    <xdr:from>
      <xdr:col>0</xdr:col>
      <xdr:colOff>211242</xdr:colOff>
      <xdr:row>0</xdr:row>
      <xdr:rowOff>107950</xdr:rowOff>
    </xdr:from>
    <xdr:to>
      <xdr:col>2</xdr:col>
      <xdr:colOff>211714</xdr:colOff>
      <xdr:row>3</xdr:row>
      <xdr:rowOff>158750</xdr:rowOff>
    </xdr:to>
    <xdr:pic>
      <xdr:nvPicPr>
        <xdr:cNvPr id="69" name="Picture 68">
          <a:extLst>
            <a:ext uri="{FF2B5EF4-FFF2-40B4-BE49-F238E27FC236}">
              <a16:creationId xmlns:a16="http://schemas.microsoft.com/office/drawing/2014/main" id="{6AE286C2-CC45-4B5C-92FD-5D4EAC9614C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11242" y="107950"/>
          <a:ext cx="1219672" cy="603250"/>
        </a:xfrm>
        <a:prstGeom prst="rect">
          <a:avLst/>
        </a:prstGeom>
      </xdr:spPr>
    </xdr:pic>
    <xdr:clientData/>
  </xdr:twoCellAnchor>
  <xdr:twoCellAnchor>
    <xdr:from>
      <xdr:col>0</xdr:col>
      <xdr:colOff>514350</xdr:colOff>
      <xdr:row>4</xdr:row>
      <xdr:rowOff>31750</xdr:rowOff>
    </xdr:from>
    <xdr:to>
      <xdr:col>2</xdr:col>
      <xdr:colOff>323850</xdr:colOff>
      <xdr:row>5</xdr:row>
      <xdr:rowOff>139700</xdr:rowOff>
    </xdr:to>
    <xdr:sp macro="" textlink="">
      <xdr:nvSpPr>
        <xdr:cNvPr id="70" name="TextBox 69">
          <a:hlinkClick xmlns:r="http://schemas.openxmlformats.org/officeDocument/2006/relationships" r:id="rId14"/>
          <a:extLst>
            <a:ext uri="{FF2B5EF4-FFF2-40B4-BE49-F238E27FC236}">
              <a16:creationId xmlns:a16="http://schemas.microsoft.com/office/drawing/2014/main" id="{67D9DF24-A838-4C44-B14D-8034B7DBF4B4}"/>
            </a:ext>
          </a:extLst>
        </xdr:cNvPr>
        <xdr:cNvSpPr txBox="1"/>
      </xdr:nvSpPr>
      <xdr:spPr>
        <a:xfrm>
          <a:off x="514350" y="7683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Welcome</a:t>
          </a:r>
        </a:p>
      </xdr:txBody>
    </xdr:sp>
    <xdr:clientData/>
  </xdr:twoCellAnchor>
  <xdr:twoCellAnchor>
    <xdr:from>
      <xdr:col>0</xdr:col>
      <xdr:colOff>514350</xdr:colOff>
      <xdr:row>6</xdr:row>
      <xdr:rowOff>57150</xdr:rowOff>
    </xdr:from>
    <xdr:to>
      <xdr:col>2</xdr:col>
      <xdr:colOff>323850</xdr:colOff>
      <xdr:row>7</xdr:row>
      <xdr:rowOff>165100</xdr:rowOff>
    </xdr:to>
    <xdr:sp macro="" textlink="">
      <xdr:nvSpPr>
        <xdr:cNvPr id="71" name="TextBox 70">
          <a:hlinkClick xmlns:r="http://schemas.openxmlformats.org/officeDocument/2006/relationships" r:id="rId12"/>
          <a:extLst>
            <a:ext uri="{FF2B5EF4-FFF2-40B4-BE49-F238E27FC236}">
              <a16:creationId xmlns:a16="http://schemas.microsoft.com/office/drawing/2014/main" id="{45C692CE-8184-4A35-97A8-52632B2C54DF}"/>
            </a:ext>
          </a:extLst>
        </xdr:cNvPr>
        <xdr:cNvSpPr txBox="1"/>
      </xdr:nvSpPr>
      <xdr:spPr>
        <a:xfrm>
          <a:off x="514350" y="11620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Marketing</a:t>
          </a:r>
        </a:p>
      </xdr:txBody>
    </xdr:sp>
    <xdr:clientData/>
  </xdr:twoCellAnchor>
  <xdr:twoCellAnchor>
    <xdr:from>
      <xdr:col>0</xdr:col>
      <xdr:colOff>514350</xdr:colOff>
      <xdr:row>8</xdr:row>
      <xdr:rowOff>82550</xdr:rowOff>
    </xdr:from>
    <xdr:to>
      <xdr:col>2</xdr:col>
      <xdr:colOff>323850</xdr:colOff>
      <xdr:row>10</xdr:row>
      <xdr:rowOff>6350</xdr:rowOff>
    </xdr:to>
    <xdr:sp macro="" textlink="">
      <xdr:nvSpPr>
        <xdr:cNvPr id="72" name="TextBox 71">
          <a:hlinkClick xmlns:r="http://schemas.openxmlformats.org/officeDocument/2006/relationships" r:id="rId9"/>
          <a:extLst>
            <a:ext uri="{FF2B5EF4-FFF2-40B4-BE49-F238E27FC236}">
              <a16:creationId xmlns:a16="http://schemas.microsoft.com/office/drawing/2014/main" id="{3BEC7A51-B62B-4D43-ADFC-4913225A9016}"/>
            </a:ext>
          </a:extLst>
        </xdr:cNvPr>
        <xdr:cNvSpPr txBox="1"/>
      </xdr:nvSpPr>
      <xdr:spPr>
        <a:xfrm>
          <a:off x="514350" y="15557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Operations</a:t>
          </a:r>
        </a:p>
      </xdr:txBody>
    </xdr:sp>
    <xdr:clientData/>
  </xdr:twoCellAnchor>
  <xdr:twoCellAnchor>
    <xdr:from>
      <xdr:col>0</xdr:col>
      <xdr:colOff>514350</xdr:colOff>
      <xdr:row>10</xdr:row>
      <xdr:rowOff>107950</xdr:rowOff>
    </xdr:from>
    <xdr:to>
      <xdr:col>2</xdr:col>
      <xdr:colOff>323850</xdr:colOff>
      <xdr:row>12</xdr:row>
      <xdr:rowOff>31750</xdr:rowOff>
    </xdr:to>
    <xdr:sp macro="" textlink="">
      <xdr:nvSpPr>
        <xdr:cNvPr id="73" name="TextBox 72">
          <a:hlinkClick xmlns:r="http://schemas.openxmlformats.org/officeDocument/2006/relationships" r:id="rId7"/>
          <a:extLst>
            <a:ext uri="{FF2B5EF4-FFF2-40B4-BE49-F238E27FC236}">
              <a16:creationId xmlns:a16="http://schemas.microsoft.com/office/drawing/2014/main" id="{3141C289-6952-4CDE-B9C3-8CD64B5E490C}"/>
            </a:ext>
          </a:extLst>
        </xdr:cNvPr>
        <xdr:cNvSpPr txBox="1"/>
      </xdr:nvSpPr>
      <xdr:spPr>
        <a:xfrm>
          <a:off x="514350" y="19494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p>
      </xdr:txBody>
    </xdr:sp>
    <xdr:clientData/>
  </xdr:twoCellAnchor>
  <xdr:twoCellAnchor>
    <xdr:from>
      <xdr:col>0</xdr:col>
      <xdr:colOff>514350</xdr:colOff>
      <xdr:row>12</xdr:row>
      <xdr:rowOff>133350</xdr:rowOff>
    </xdr:from>
    <xdr:to>
      <xdr:col>2</xdr:col>
      <xdr:colOff>323850</xdr:colOff>
      <xdr:row>14</xdr:row>
      <xdr:rowOff>57150</xdr:rowOff>
    </xdr:to>
    <xdr:sp macro="" textlink="">
      <xdr:nvSpPr>
        <xdr:cNvPr id="74" name="TextBox 73">
          <a:hlinkClick xmlns:r="http://schemas.openxmlformats.org/officeDocument/2006/relationships" r:id="rId3"/>
          <a:extLst>
            <a:ext uri="{FF2B5EF4-FFF2-40B4-BE49-F238E27FC236}">
              <a16:creationId xmlns:a16="http://schemas.microsoft.com/office/drawing/2014/main" id="{E31568C7-96E3-4480-B195-4C0BBACA07C7}"/>
            </a:ext>
          </a:extLst>
        </xdr:cNvPr>
        <xdr:cNvSpPr txBox="1"/>
      </xdr:nvSpPr>
      <xdr:spPr>
        <a:xfrm>
          <a:off x="514350" y="23431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HR</a:t>
          </a:r>
        </a:p>
      </xdr:txBody>
    </xdr:sp>
    <xdr:clientData/>
  </xdr:twoCellAnchor>
  <xdr:twoCellAnchor>
    <xdr:from>
      <xdr:col>0</xdr:col>
      <xdr:colOff>514350</xdr:colOff>
      <xdr:row>14</xdr:row>
      <xdr:rowOff>158750</xdr:rowOff>
    </xdr:from>
    <xdr:to>
      <xdr:col>2</xdr:col>
      <xdr:colOff>323850</xdr:colOff>
      <xdr:row>16</xdr:row>
      <xdr:rowOff>82550</xdr:rowOff>
    </xdr:to>
    <xdr:sp macro="" textlink="">
      <xdr:nvSpPr>
        <xdr:cNvPr id="75" name="TextBox 74">
          <a:hlinkClick xmlns:r="http://schemas.openxmlformats.org/officeDocument/2006/relationships" r:id="rId5"/>
          <a:extLst>
            <a:ext uri="{FF2B5EF4-FFF2-40B4-BE49-F238E27FC236}">
              <a16:creationId xmlns:a16="http://schemas.microsoft.com/office/drawing/2014/main" id="{85266D9F-9B42-40F9-8AE2-CB7598D816F7}"/>
            </a:ext>
          </a:extLst>
        </xdr:cNvPr>
        <xdr:cNvSpPr txBox="1"/>
      </xdr:nvSpPr>
      <xdr:spPr>
        <a:xfrm>
          <a:off x="514350" y="27368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IT</a:t>
          </a:r>
        </a:p>
      </xdr:txBody>
    </xdr:sp>
    <xdr:clientData/>
  </xdr:twoCellAnchor>
  <xdr:twoCellAnchor>
    <xdr:from>
      <xdr:col>3</xdr:col>
      <xdr:colOff>44450</xdr:colOff>
      <xdr:row>7</xdr:row>
      <xdr:rowOff>31750</xdr:rowOff>
    </xdr:from>
    <xdr:to>
      <xdr:col>14</xdr:col>
      <xdr:colOff>330200</xdr:colOff>
      <xdr:row>18</xdr:row>
      <xdr:rowOff>120650</xdr:rowOff>
    </xdr:to>
    <xdr:graphicFrame macro="">
      <xdr:nvGraphicFramePr>
        <xdr:cNvPr id="76" name="Chart 75">
          <a:extLst>
            <a:ext uri="{FF2B5EF4-FFF2-40B4-BE49-F238E27FC236}">
              <a16:creationId xmlns:a16="http://schemas.microsoft.com/office/drawing/2014/main" id="{293D3040-50C3-442A-A97A-057ED171C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15</xdr:col>
      <xdr:colOff>114300</xdr:colOff>
      <xdr:row>1</xdr:row>
      <xdr:rowOff>158750</xdr:rowOff>
    </xdr:from>
    <xdr:to>
      <xdr:col>18</xdr:col>
      <xdr:colOff>539750</xdr:colOff>
      <xdr:row>5</xdr:row>
      <xdr:rowOff>171450</xdr:rowOff>
    </xdr:to>
    <mc:AlternateContent xmlns:mc="http://schemas.openxmlformats.org/markup-compatibility/2006" xmlns:a14="http://schemas.microsoft.com/office/drawing/2010/main">
      <mc:Choice Requires="a14">
        <xdr:graphicFrame macro="">
          <xdr:nvGraphicFramePr>
            <xdr:cNvPr id="77" name="Quarter 5">
              <a:extLst>
                <a:ext uri="{FF2B5EF4-FFF2-40B4-BE49-F238E27FC236}">
                  <a16:creationId xmlns:a16="http://schemas.microsoft.com/office/drawing/2014/main" id="{5E60104B-143E-4000-9F89-D77209CC2461}"/>
                </a:ext>
              </a:extLst>
            </xdr:cNvPr>
            <xdr:cNvGraphicFramePr/>
          </xdr:nvGraphicFramePr>
          <xdr:xfrm>
            <a:off x="0" y="0"/>
            <a:ext cx="0" cy="0"/>
          </xdr:xfrm>
          <a:graphic>
            <a:graphicData uri="http://schemas.microsoft.com/office/drawing/2010/slicer">
              <sle:slicer xmlns:sle="http://schemas.microsoft.com/office/drawing/2010/slicer" name="Quarter 5"/>
            </a:graphicData>
          </a:graphic>
        </xdr:graphicFrame>
      </mc:Choice>
      <mc:Fallback xmlns="">
        <xdr:sp macro="" textlink="">
          <xdr:nvSpPr>
            <xdr:cNvPr id="0" name=""/>
            <xdr:cNvSpPr>
              <a:spLocks noTextEdit="1"/>
            </xdr:cNvSpPr>
          </xdr:nvSpPr>
          <xdr:spPr>
            <a:xfrm>
              <a:off x="9258300" y="342900"/>
              <a:ext cx="2254250" cy="74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101600</xdr:colOff>
      <xdr:row>5</xdr:row>
      <xdr:rowOff>146049</xdr:rowOff>
    </xdr:from>
    <xdr:to>
      <xdr:col>17</xdr:col>
      <xdr:colOff>15114</xdr:colOff>
      <xdr:row>17</xdr:row>
      <xdr:rowOff>139700</xdr:rowOff>
    </xdr:to>
    <mc:AlternateContent xmlns:mc="http://schemas.openxmlformats.org/markup-compatibility/2006" xmlns:a14="http://schemas.microsoft.com/office/drawing/2010/main">
      <mc:Choice Requires="a14">
        <xdr:graphicFrame macro="">
          <xdr:nvGraphicFramePr>
            <xdr:cNvPr id="79" name="Month 5">
              <a:extLst>
                <a:ext uri="{FF2B5EF4-FFF2-40B4-BE49-F238E27FC236}">
                  <a16:creationId xmlns:a16="http://schemas.microsoft.com/office/drawing/2014/main" id="{77DEBBB6-B3EE-4C8D-8EF9-6572A944A017}"/>
                </a:ext>
              </a:extLst>
            </xdr:cNvPr>
            <xdr:cNvGraphicFramePr/>
          </xdr:nvGraphicFramePr>
          <xdr:xfrm>
            <a:off x="0" y="0"/>
            <a:ext cx="0" cy="0"/>
          </xdr:xfrm>
          <a:graphic>
            <a:graphicData uri="http://schemas.microsoft.com/office/drawing/2010/slicer">
              <sle:slicer xmlns:sle="http://schemas.microsoft.com/office/drawing/2010/slicer" name="Month 5"/>
            </a:graphicData>
          </a:graphic>
        </xdr:graphicFrame>
      </mc:Choice>
      <mc:Fallback xmlns="">
        <xdr:sp macro="" textlink="">
          <xdr:nvSpPr>
            <xdr:cNvPr id="0" name=""/>
            <xdr:cNvSpPr>
              <a:spLocks noTextEdit="1"/>
            </xdr:cNvSpPr>
          </xdr:nvSpPr>
          <xdr:spPr>
            <a:xfrm>
              <a:off x="9245600" y="1066799"/>
              <a:ext cx="1132714" cy="2203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228600</xdr:colOff>
      <xdr:row>0</xdr:row>
      <xdr:rowOff>0</xdr:rowOff>
    </xdr:from>
    <xdr:to>
      <xdr:col>2</xdr:col>
      <xdr:colOff>438150</xdr:colOff>
      <xdr:row>27</xdr:row>
      <xdr:rowOff>25400</xdr:rowOff>
    </xdr:to>
    <xdr:sp macro="" textlink="">
      <xdr:nvSpPr>
        <xdr:cNvPr id="81" name="Rectangle: Rounded Corners 80">
          <a:extLst>
            <a:ext uri="{FF2B5EF4-FFF2-40B4-BE49-F238E27FC236}">
              <a16:creationId xmlns:a16="http://schemas.microsoft.com/office/drawing/2014/main" id="{5B63B4C2-AB83-4FAE-8549-A8069D03D216}"/>
            </a:ext>
          </a:extLst>
        </xdr:cNvPr>
        <xdr:cNvSpPr/>
      </xdr:nvSpPr>
      <xdr:spPr>
        <a:xfrm>
          <a:off x="1447800" y="0"/>
          <a:ext cx="209550" cy="4997450"/>
        </a:xfrm>
        <a:prstGeom prst="roundRect">
          <a:avLst>
            <a:gd name="adj" fmla="val 0"/>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oneCell">
    <xdr:from>
      <xdr:col>0</xdr:col>
      <xdr:colOff>260350</xdr:colOff>
      <xdr:row>17</xdr:row>
      <xdr:rowOff>38100</xdr:rowOff>
    </xdr:from>
    <xdr:to>
      <xdr:col>0</xdr:col>
      <xdr:colOff>495300</xdr:colOff>
      <xdr:row>18</xdr:row>
      <xdr:rowOff>68904</xdr:rowOff>
    </xdr:to>
    <xdr:pic>
      <xdr:nvPicPr>
        <xdr:cNvPr id="3" name="Graphic 2" descr="Exclamation mark with solid fill">
          <a:hlinkClick xmlns:r="http://schemas.openxmlformats.org/officeDocument/2006/relationships" r:id="rId18"/>
          <a:extLst>
            <a:ext uri="{FF2B5EF4-FFF2-40B4-BE49-F238E27FC236}">
              <a16:creationId xmlns:a16="http://schemas.microsoft.com/office/drawing/2014/main" id="{D0D71232-B603-4A7A-92C5-6255267481F5}"/>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60350" y="3168650"/>
          <a:ext cx="234950" cy="214954"/>
        </a:xfrm>
        <a:prstGeom prst="rect">
          <a:avLst/>
        </a:prstGeom>
      </xdr:spPr>
    </xdr:pic>
    <xdr:clientData/>
  </xdr:twoCellAnchor>
  <xdr:twoCellAnchor>
    <xdr:from>
      <xdr:col>0</xdr:col>
      <xdr:colOff>450850</xdr:colOff>
      <xdr:row>16</xdr:row>
      <xdr:rowOff>158750</xdr:rowOff>
    </xdr:from>
    <xdr:to>
      <xdr:col>2</xdr:col>
      <xdr:colOff>146050</xdr:colOff>
      <xdr:row>18</xdr:row>
      <xdr:rowOff>63500</xdr:rowOff>
    </xdr:to>
    <xdr:sp macro="" textlink="">
      <xdr:nvSpPr>
        <xdr:cNvPr id="4" name="TextBox 3">
          <a:hlinkClick xmlns:r="http://schemas.openxmlformats.org/officeDocument/2006/relationships" r:id="rId18"/>
          <a:extLst>
            <a:ext uri="{FF2B5EF4-FFF2-40B4-BE49-F238E27FC236}">
              <a16:creationId xmlns:a16="http://schemas.microsoft.com/office/drawing/2014/main" id="{F7145186-AA93-434A-8C7C-A72079FB6A72}"/>
            </a:ext>
          </a:extLst>
        </xdr:cNvPr>
        <xdr:cNvSpPr txBox="1"/>
      </xdr:nvSpPr>
      <xdr:spPr>
        <a:xfrm>
          <a:off x="450850" y="3105150"/>
          <a:ext cx="9144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About</a:t>
          </a:r>
        </a:p>
      </xdr:txBody>
    </xdr:sp>
    <xdr:clientData/>
  </xdr:twoCellAnchor>
  <xdr:twoCellAnchor>
    <xdr:from>
      <xdr:col>16</xdr:col>
      <xdr:colOff>463550</xdr:colOff>
      <xdr:row>8</xdr:row>
      <xdr:rowOff>158750</xdr:rowOff>
    </xdr:from>
    <xdr:to>
      <xdr:col>19</xdr:col>
      <xdr:colOff>0</xdr:colOff>
      <xdr:row>12</xdr:row>
      <xdr:rowOff>31750</xdr:rowOff>
    </xdr:to>
    <xdr:sp macro="" textlink="">
      <xdr:nvSpPr>
        <xdr:cNvPr id="5" name="TextBox 4">
          <a:extLst>
            <a:ext uri="{FF2B5EF4-FFF2-40B4-BE49-F238E27FC236}">
              <a16:creationId xmlns:a16="http://schemas.microsoft.com/office/drawing/2014/main" id="{595142F6-D712-4774-8F1C-2A920F711A52}"/>
            </a:ext>
          </a:extLst>
        </xdr:cNvPr>
        <xdr:cNvSpPr txBox="1"/>
      </xdr:nvSpPr>
      <xdr:spPr>
        <a:xfrm>
          <a:off x="10217150" y="1631950"/>
          <a:ext cx="13652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Revenue</a:t>
          </a:r>
          <a:r>
            <a:rPr lang="en-US" sz="1100" b="1" baseline="0"/>
            <a:t> Variance</a:t>
          </a:r>
        </a:p>
        <a:p>
          <a:r>
            <a:rPr lang="en-US" sz="1100" baseline="0">
              <a:solidFill>
                <a:schemeClr val="tx1">
                  <a:lumMod val="95000"/>
                  <a:lumOff val="5000"/>
                </a:schemeClr>
              </a:solidFill>
            </a:rPr>
            <a:t>    Green: </a:t>
          </a:r>
          <a:r>
            <a:rPr lang="en-US" sz="1100" baseline="0"/>
            <a:t>Good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Bad</a:t>
          </a:r>
          <a:endParaRPr lang="en-US">
            <a:effectLst/>
          </a:endParaRPr>
        </a:p>
        <a:p>
          <a:endParaRPr lang="en-US" sz="1100" baseline="0"/>
        </a:p>
      </xdr:txBody>
    </xdr:sp>
    <xdr:clientData/>
  </xdr:twoCellAnchor>
  <xdr:twoCellAnchor>
    <xdr:from>
      <xdr:col>16</xdr:col>
      <xdr:colOff>463550</xdr:colOff>
      <xdr:row>12</xdr:row>
      <xdr:rowOff>120650</xdr:rowOff>
    </xdr:from>
    <xdr:to>
      <xdr:col>19</xdr:col>
      <xdr:colOff>0</xdr:colOff>
      <xdr:row>15</xdr:row>
      <xdr:rowOff>177800</xdr:rowOff>
    </xdr:to>
    <xdr:sp macro="" textlink="">
      <xdr:nvSpPr>
        <xdr:cNvPr id="6" name="TextBox 5">
          <a:extLst>
            <a:ext uri="{FF2B5EF4-FFF2-40B4-BE49-F238E27FC236}">
              <a16:creationId xmlns:a16="http://schemas.microsoft.com/office/drawing/2014/main" id="{1CB1B0AF-F442-4F1F-9BF8-C49EB867BEE8}"/>
            </a:ext>
          </a:extLst>
        </xdr:cNvPr>
        <xdr:cNvSpPr txBox="1"/>
      </xdr:nvSpPr>
      <xdr:spPr>
        <a:xfrm>
          <a:off x="10217150" y="2330450"/>
          <a:ext cx="13652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Expense</a:t>
          </a:r>
          <a:r>
            <a:rPr lang="en-US" sz="1100" b="1" baseline="0"/>
            <a:t> Variance</a:t>
          </a:r>
        </a:p>
        <a:p>
          <a:r>
            <a:rPr lang="en-US" sz="1100" baseline="0">
              <a:solidFill>
                <a:schemeClr val="tx1">
                  <a:lumMod val="95000"/>
                  <a:lumOff val="5000"/>
                </a:schemeClr>
              </a:solidFill>
            </a:rPr>
            <a:t>    Green: </a:t>
          </a:r>
          <a:r>
            <a:rPr lang="en-US" sz="1100" baseline="0"/>
            <a:t>Bad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Good</a:t>
          </a:r>
          <a:endParaRPr lang="en-US">
            <a:effectLst/>
          </a:endParaRPr>
        </a:p>
        <a:p>
          <a:endParaRPr lang="en-US" sz="1100" baseline="0"/>
        </a:p>
      </xdr:txBody>
    </xdr:sp>
    <xdr:clientData/>
  </xdr:twoCellAnchor>
  <xdr:twoCellAnchor>
    <xdr:from>
      <xdr:col>16</xdr:col>
      <xdr:colOff>552450</xdr:colOff>
      <xdr:row>10</xdr:row>
      <xdr:rowOff>38100</xdr:rowOff>
    </xdr:from>
    <xdr:to>
      <xdr:col>17</xdr:col>
      <xdr:colOff>31750</xdr:colOff>
      <xdr:row>10</xdr:row>
      <xdr:rowOff>127000</xdr:rowOff>
    </xdr:to>
    <xdr:sp macro="" textlink="">
      <xdr:nvSpPr>
        <xdr:cNvPr id="7" name="Diamond 6">
          <a:extLst>
            <a:ext uri="{FF2B5EF4-FFF2-40B4-BE49-F238E27FC236}">
              <a16:creationId xmlns:a16="http://schemas.microsoft.com/office/drawing/2014/main" id="{75649B40-D2D4-4B00-AB54-464A73F9F5FD}"/>
            </a:ext>
          </a:extLst>
        </xdr:cNvPr>
        <xdr:cNvSpPr/>
      </xdr:nvSpPr>
      <xdr:spPr>
        <a:xfrm>
          <a:off x="10306050" y="187960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558800</xdr:colOff>
      <xdr:row>11</xdr:row>
      <xdr:rowOff>44450</xdr:rowOff>
    </xdr:from>
    <xdr:to>
      <xdr:col>17</xdr:col>
      <xdr:colOff>38100</xdr:colOff>
      <xdr:row>11</xdr:row>
      <xdr:rowOff>133350</xdr:rowOff>
    </xdr:to>
    <xdr:sp macro="" textlink="">
      <xdr:nvSpPr>
        <xdr:cNvPr id="8" name="Diamond 7">
          <a:extLst>
            <a:ext uri="{FF2B5EF4-FFF2-40B4-BE49-F238E27FC236}">
              <a16:creationId xmlns:a16="http://schemas.microsoft.com/office/drawing/2014/main" id="{01772C98-C1D5-4983-974B-F6F8E5121741}"/>
            </a:ext>
          </a:extLst>
        </xdr:cNvPr>
        <xdr:cNvSpPr/>
      </xdr:nvSpPr>
      <xdr:spPr>
        <a:xfrm>
          <a:off x="10312400" y="207010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558800</xdr:colOff>
      <xdr:row>13</xdr:row>
      <xdr:rowOff>177800</xdr:rowOff>
    </xdr:from>
    <xdr:to>
      <xdr:col>17</xdr:col>
      <xdr:colOff>38100</xdr:colOff>
      <xdr:row>14</xdr:row>
      <xdr:rowOff>82550</xdr:rowOff>
    </xdr:to>
    <xdr:sp macro="" textlink="">
      <xdr:nvSpPr>
        <xdr:cNvPr id="9" name="Diamond 8">
          <a:extLst>
            <a:ext uri="{FF2B5EF4-FFF2-40B4-BE49-F238E27FC236}">
              <a16:creationId xmlns:a16="http://schemas.microsoft.com/office/drawing/2014/main" id="{FC8241A1-3339-4022-839B-E1664DDA73FC}"/>
            </a:ext>
          </a:extLst>
        </xdr:cNvPr>
        <xdr:cNvSpPr/>
      </xdr:nvSpPr>
      <xdr:spPr>
        <a:xfrm>
          <a:off x="10312400" y="257175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565150</xdr:colOff>
      <xdr:row>15</xdr:row>
      <xdr:rowOff>0</xdr:rowOff>
    </xdr:from>
    <xdr:to>
      <xdr:col>17</xdr:col>
      <xdr:colOff>44450</xdr:colOff>
      <xdr:row>15</xdr:row>
      <xdr:rowOff>88900</xdr:rowOff>
    </xdr:to>
    <xdr:sp macro="" textlink="">
      <xdr:nvSpPr>
        <xdr:cNvPr id="10" name="Diamond 9">
          <a:extLst>
            <a:ext uri="{FF2B5EF4-FFF2-40B4-BE49-F238E27FC236}">
              <a16:creationId xmlns:a16="http://schemas.microsoft.com/office/drawing/2014/main" id="{224BC80B-BA71-438F-94C7-D327E58B2A48}"/>
            </a:ext>
          </a:extLst>
        </xdr:cNvPr>
        <xdr:cNvSpPr/>
      </xdr:nvSpPr>
      <xdr:spPr>
        <a:xfrm>
          <a:off x="10318750" y="276225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241300</xdr:colOff>
      <xdr:row>10</xdr:row>
      <xdr:rowOff>38100</xdr:rowOff>
    </xdr:from>
    <xdr:to>
      <xdr:col>18</xdr:col>
      <xdr:colOff>317500</xdr:colOff>
      <xdr:row>10</xdr:row>
      <xdr:rowOff>127000</xdr:rowOff>
    </xdr:to>
    <xdr:sp macro="" textlink="">
      <xdr:nvSpPr>
        <xdr:cNvPr id="11" name="Isosceles Triangle 10">
          <a:extLst>
            <a:ext uri="{FF2B5EF4-FFF2-40B4-BE49-F238E27FC236}">
              <a16:creationId xmlns:a16="http://schemas.microsoft.com/office/drawing/2014/main" id="{91F4560F-AB7A-466F-815A-7195428785C8}"/>
            </a:ext>
          </a:extLst>
        </xdr:cNvPr>
        <xdr:cNvSpPr/>
      </xdr:nvSpPr>
      <xdr:spPr>
        <a:xfrm>
          <a:off x="11214100" y="187960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63500</xdr:colOff>
      <xdr:row>11</xdr:row>
      <xdr:rowOff>50800</xdr:rowOff>
    </xdr:from>
    <xdr:to>
      <xdr:col>18</xdr:col>
      <xdr:colOff>152400</xdr:colOff>
      <xdr:row>11</xdr:row>
      <xdr:rowOff>139700</xdr:rowOff>
    </xdr:to>
    <xdr:sp macro="" textlink="">
      <xdr:nvSpPr>
        <xdr:cNvPr id="12" name="Isosceles Triangle 11">
          <a:extLst>
            <a:ext uri="{FF2B5EF4-FFF2-40B4-BE49-F238E27FC236}">
              <a16:creationId xmlns:a16="http://schemas.microsoft.com/office/drawing/2014/main" id="{D2FC0759-630C-4E98-9772-462953C8F0C6}"/>
            </a:ext>
          </a:extLst>
        </xdr:cNvPr>
        <xdr:cNvSpPr/>
      </xdr:nvSpPr>
      <xdr:spPr>
        <a:xfrm rot="10800000">
          <a:off x="11036300" y="207645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114300</xdr:colOff>
      <xdr:row>15</xdr:row>
      <xdr:rowOff>0</xdr:rowOff>
    </xdr:from>
    <xdr:to>
      <xdr:col>18</xdr:col>
      <xdr:colOff>190500</xdr:colOff>
      <xdr:row>15</xdr:row>
      <xdr:rowOff>88900</xdr:rowOff>
    </xdr:to>
    <xdr:sp macro="" textlink="">
      <xdr:nvSpPr>
        <xdr:cNvPr id="13" name="Isosceles Triangle 12">
          <a:extLst>
            <a:ext uri="{FF2B5EF4-FFF2-40B4-BE49-F238E27FC236}">
              <a16:creationId xmlns:a16="http://schemas.microsoft.com/office/drawing/2014/main" id="{EA000850-0A36-4802-942E-AAB7612A93F6}"/>
            </a:ext>
          </a:extLst>
        </xdr:cNvPr>
        <xdr:cNvSpPr/>
      </xdr:nvSpPr>
      <xdr:spPr>
        <a:xfrm>
          <a:off x="11087100" y="276225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146050</xdr:colOff>
      <xdr:row>14</xdr:row>
      <xdr:rowOff>19050</xdr:rowOff>
    </xdr:from>
    <xdr:to>
      <xdr:col>18</xdr:col>
      <xdr:colOff>234950</xdr:colOff>
      <xdr:row>14</xdr:row>
      <xdr:rowOff>107950</xdr:rowOff>
    </xdr:to>
    <xdr:sp macro="" textlink="">
      <xdr:nvSpPr>
        <xdr:cNvPr id="14" name="Isosceles Triangle 13">
          <a:extLst>
            <a:ext uri="{FF2B5EF4-FFF2-40B4-BE49-F238E27FC236}">
              <a16:creationId xmlns:a16="http://schemas.microsoft.com/office/drawing/2014/main" id="{DE88B4BB-7727-493A-84EA-F4947B082FB8}"/>
            </a:ext>
          </a:extLst>
        </xdr:cNvPr>
        <xdr:cNvSpPr/>
      </xdr:nvSpPr>
      <xdr:spPr>
        <a:xfrm rot="10800000">
          <a:off x="11118850" y="259715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95250</xdr:rowOff>
    </xdr:from>
    <xdr:to>
      <xdr:col>19</xdr:col>
      <xdr:colOff>76200</xdr:colOff>
      <xdr:row>19</xdr:row>
      <xdr:rowOff>38100</xdr:rowOff>
    </xdr:to>
    <xdr:sp macro="" textlink="">
      <xdr:nvSpPr>
        <xdr:cNvPr id="2" name="Rectangle: Rounded Corners 1">
          <a:extLst>
            <a:ext uri="{FF2B5EF4-FFF2-40B4-BE49-F238E27FC236}">
              <a16:creationId xmlns:a16="http://schemas.microsoft.com/office/drawing/2014/main" id="{F7C900A9-2204-4964-A2A7-987025578AEB}"/>
            </a:ext>
          </a:extLst>
        </xdr:cNvPr>
        <xdr:cNvSpPr/>
      </xdr:nvSpPr>
      <xdr:spPr>
        <a:xfrm>
          <a:off x="0" y="95250"/>
          <a:ext cx="11658600" cy="3441700"/>
        </a:xfrm>
        <a:prstGeom prst="roundRect">
          <a:avLst>
            <a:gd name="adj" fmla="val 3804"/>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algn="l"/>
          <a:endParaRPr lang="en-US" sz="1000" b="1"/>
        </a:p>
      </xdr:txBody>
    </xdr:sp>
    <xdr:clientData/>
  </xdr:twoCellAnchor>
  <xdr:twoCellAnchor editAs="absolute">
    <xdr:from>
      <xdr:col>2</xdr:col>
      <xdr:colOff>514350</xdr:colOff>
      <xdr:row>2</xdr:row>
      <xdr:rowOff>44450</xdr:rowOff>
    </xdr:from>
    <xdr:to>
      <xdr:col>5</xdr:col>
      <xdr:colOff>31750</xdr:colOff>
      <xdr:row>5</xdr:row>
      <xdr:rowOff>158750</xdr:rowOff>
    </xdr:to>
    <xdr:sp macro="" textlink="">
      <xdr:nvSpPr>
        <xdr:cNvPr id="17" name="Rectangle: Rounded Corners 16">
          <a:extLst>
            <a:ext uri="{FF2B5EF4-FFF2-40B4-BE49-F238E27FC236}">
              <a16:creationId xmlns:a16="http://schemas.microsoft.com/office/drawing/2014/main" id="{E6C9D48A-439F-45FA-84C3-C10C860B4143}"/>
            </a:ext>
          </a:extLst>
        </xdr:cNvPr>
        <xdr:cNvSpPr/>
      </xdr:nvSpPr>
      <xdr:spPr>
        <a:xfrm>
          <a:off x="1733550" y="4127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5</xdr:col>
      <xdr:colOff>173037</xdr:colOff>
      <xdr:row>2</xdr:row>
      <xdr:rowOff>34924</xdr:rowOff>
    </xdr:from>
    <xdr:to>
      <xdr:col>7</xdr:col>
      <xdr:colOff>300037</xdr:colOff>
      <xdr:row>5</xdr:row>
      <xdr:rowOff>149224</xdr:rowOff>
    </xdr:to>
    <xdr:sp macro="" textlink="">
      <xdr:nvSpPr>
        <xdr:cNvPr id="18" name="Rectangle: Rounded Corners 17">
          <a:extLst>
            <a:ext uri="{FF2B5EF4-FFF2-40B4-BE49-F238E27FC236}">
              <a16:creationId xmlns:a16="http://schemas.microsoft.com/office/drawing/2014/main" id="{F2B18582-0604-4E8D-9AC4-0B79B4AF2A17}"/>
            </a:ext>
          </a:extLst>
        </xdr:cNvPr>
        <xdr:cNvSpPr/>
      </xdr:nvSpPr>
      <xdr:spPr>
        <a:xfrm>
          <a:off x="3221037" y="403224"/>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479424</xdr:colOff>
      <xdr:row>2</xdr:row>
      <xdr:rowOff>31750</xdr:rowOff>
    </xdr:from>
    <xdr:to>
      <xdr:col>9</xdr:col>
      <xdr:colOff>606424</xdr:colOff>
      <xdr:row>5</xdr:row>
      <xdr:rowOff>146050</xdr:rowOff>
    </xdr:to>
    <xdr:sp macro="" textlink="">
      <xdr:nvSpPr>
        <xdr:cNvPr id="19" name="Rectangle: Rounded Corners 18">
          <a:extLst>
            <a:ext uri="{FF2B5EF4-FFF2-40B4-BE49-F238E27FC236}">
              <a16:creationId xmlns:a16="http://schemas.microsoft.com/office/drawing/2014/main" id="{6CB0880F-5447-4DE3-BA9B-8C8B67041A8A}"/>
            </a:ext>
          </a:extLst>
        </xdr:cNvPr>
        <xdr:cNvSpPr/>
      </xdr:nvSpPr>
      <xdr:spPr>
        <a:xfrm rot="-60000">
          <a:off x="4746624" y="400050"/>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476250</xdr:colOff>
      <xdr:row>2</xdr:row>
      <xdr:rowOff>39686</xdr:rowOff>
    </xdr:from>
    <xdr:to>
      <xdr:col>14</xdr:col>
      <xdr:colOff>603250</xdr:colOff>
      <xdr:row>5</xdr:row>
      <xdr:rowOff>153986</xdr:rowOff>
    </xdr:to>
    <xdr:sp macro="" textlink="">
      <xdr:nvSpPr>
        <xdr:cNvPr id="20" name="Rectangle: Rounded Corners 19">
          <a:extLst>
            <a:ext uri="{FF2B5EF4-FFF2-40B4-BE49-F238E27FC236}">
              <a16:creationId xmlns:a16="http://schemas.microsoft.com/office/drawing/2014/main" id="{CB82A24C-DBFE-48EF-87D9-A759ED9CC1C6}"/>
            </a:ext>
          </a:extLst>
        </xdr:cNvPr>
        <xdr:cNvSpPr/>
      </xdr:nvSpPr>
      <xdr:spPr>
        <a:xfrm rot="-60000">
          <a:off x="7791450" y="407986"/>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188911</xdr:colOff>
      <xdr:row>2</xdr:row>
      <xdr:rowOff>30162</xdr:rowOff>
    </xdr:from>
    <xdr:to>
      <xdr:col>12</xdr:col>
      <xdr:colOff>315911</xdr:colOff>
      <xdr:row>5</xdr:row>
      <xdr:rowOff>144462</xdr:rowOff>
    </xdr:to>
    <xdr:sp macro="" textlink="">
      <xdr:nvSpPr>
        <xdr:cNvPr id="21" name="Rectangle: Rounded Corners 20">
          <a:extLst>
            <a:ext uri="{FF2B5EF4-FFF2-40B4-BE49-F238E27FC236}">
              <a16:creationId xmlns:a16="http://schemas.microsoft.com/office/drawing/2014/main" id="{304380CD-B70A-41F4-9C1E-6074E7C180CF}"/>
            </a:ext>
          </a:extLst>
        </xdr:cNvPr>
        <xdr:cNvSpPr/>
      </xdr:nvSpPr>
      <xdr:spPr>
        <a:xfrm>
          <a:off x="6284911" y="398462"/>
          <a:ext cx="1346200" cy="666750"/>
        </a:xfrm>
        <a:prstGeom prst="roundRect">
          <a:avLst>
            <a:gd name="adj" fmla="val 10953"/>
          </a:avLst>
        </a:prstGeom>
        <a:solidFill>
          <a:schemeClr val="bg1"/>
        </a:solidFill>
        <a:ln>
          <a:noFill/>
        </a:ln>
        <a:effectLst>
          <a:outerShdw blurRad="50800" dist="38100" dir="2700000" algn="tl" rotWithShape="0">
            <a:prstClr val="black">
              <a:alpha val="40000"/>
            </a:prstClr>
          </a:outerShdw>
        </a:effectLst>
        <a:scene3d>
          <a:camera prst="perspectiveRelaxedModerately"/>
          <a:lightRig rig="balanced" dir="t">
            <a:rot lat="0" lon="0" rev="8700000"/>
          </a:lightRig>
        </a:scene3d>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95250</xdr:colOff>
      <xdr:row>4</xdr:row>
      <xdr:rowOff>76200</xdr:rowOff>
    </xdr:from>
    <xdr:to>
      <xdr:col>4</xdr:col>
      <xdr:colOff>533400</xdr:colOff>
      <xdr:row>5</xdr:row>
      <xdr:rowOff>88900</xdr:rowOff>
    </xdr:to>
    <xdr:sp macro="" textlink="">
      <xdr:nvSpPr>
        <xdr:cNvPr id="22" name="TextBox 21">
          <a:extLst>
            <a:ext uri="{FF2B5EF4-FFF2-40B4-BE49-F238E27FC236}">
              <a16:creationId xmlns:a16="http://schemas.microsoft.com/office/drawing/2014/main" id="{FF458D34-2794-42A8-AFC6-26D6047F6992}"/>
            </a:ext>
          </a:extLst>
        </xdr:cNvPr>
        <xdr:cNvSpPr txBox="1"/>
      </xdr:nvSpPr>
      <xdr:spPr>
        <a:xfrm>
          <a:off x="1924050"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Revenue</a:t>
          </a:r>
        </a:p>
      </xdr:txBody>
    </xdr:sp>
    <xdr:clientData/>
  </xdr:twoCellAnchor>
  <xdr:twoCellAnchor>
    <xdr:from>
      <xdr:col>13</xdr:col>
      <xdr:colOff>31750</xdr:colOff>
      <xdr:row>4</xdr:row>
      <xdr:rowOff>63500</xdr:rowOff>
    </xdr:from>
    <xdr:to>
      <xdr:col>15</xdr:col>
      <xdr:colOff>25400</xdr:colOff>
      <xdr:row>5</xdr:row>
      <xdr:rowOff>88900</xdr:rowOff>
    </xdr:to>
    <xdr:sp macro="" textlink="">
      <xdr:nvSpPr>
        <xdr:cNvPr id="23" name="TextBox 22">
          <a:extLst>
            <a:ext uri="{FF2B5EF4-FFF2-40B4-BE49-F238E27FC236}">
              <a16:creationId xmlns:a16="http://schemas.microsoft.com/office/drawing/2014/main" id="{14CA8B75-2E2B-4507-B92B-194D46F24374}"/>
            </a:ext>
          </a:extLst>
        </xdr:cNvPr>
        <xdr:cNvSpPr txBox="1"/>
      </xdr:nvSpPr>
      <xdr:spPr>
        <a:xfrm>
          <a:off x="7956550" y="800100"/>
          <a:ext cx="12128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Expense</a:t>
          </a:r>
          <a:r>
            <a:rPr lang="en-US" sz="1000" b="1" baseline="0"/>
            <a:t> Variance</a:t>
          </a:r>
          <a:endParaRPr lang="en-US" sz="1000" b="1"/>
        </a:p>
      </xdr:txBody>
    </xdr:sp>
    <xdr:clientData/>
  </xdr:twoCellAnchor>
  <xdr:twoCellAnchor>
    <xdr:from>
      <xdr:col>10</xdr:col>
      <xdr:colOff>293686</xdr:colOff>
      <xdr:row>4</xdr:row>
      <xdr:rowOff>69850</xdr:rowOff>
    </xdr:from>
    <xdr:to>
      <xdr:col>12</xdr:col>
      <xdr:colOff>325436</xdr:colOff>
      <xdr:row>5</xdr:row>
      <xdr:rowOff>107950</xdr:rowOff>
    </xdr:to>
    <xdr:sp macro="" textlink="">
      <xdr:nvSpPr>
        <xdr:cNvPr id="24" name="TextBox 23">
          <a:extLst>
            <a:ext uri="{FF2B5EF4-FFF2-40B4-BE49-F238E27FC236}">
              <a16:creationId xmlns:a16="http://schemas.microsoft.com/office/drawing/2014/main" id="{615F3D8B-A9CC-4E8A-9F9D-AF3565761105}"/>
            </a:ext>
          </a:extLst>
        </xdr:cNvPr>
        <xdr:cNvSpPr txBox="1"/>
      </xdr:nvSpPr>
      <xdr:spPr>
        <a:xfrm>
          <a:off x="6389686" y="806450"/>
          <a:ext cx="12509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Revenue Variance</a:t>
          </a:r>
        </a:p>
      </xdr:txBody>
    </xdr:sp>
    <xdr:clientData/>
  </xdr:twoCellAnchor>
  <xdr:twoCellAnchor>
    <xdr:from>
      <xdr:col>8</xdr:col>
      <xdr:colOff>149224</xdr:colOff>
      <xdr:row>4</xdr:row>
      <xdr:rowOff>76200</xdr:rowOff>
    </xdr:from>
    <xdr:to>
      <xdr:col>9</xdr:col>
      <xdr:colOff>587374</xdr:colOff>
      <xdr:row>5</xdr:row>
      <xdr:rowOff>88900</xdr:rowOff>
    </xdr:to>
    <xdr:sp macro="" textlink="">
      <xdr:nvSpPr>
        <xdr:cNvPr id="25" name="TextBox 24">
          <a:extLst>
            <a:ext uri="{FF2B5EF4-FFF2-40B4-BE49-F238E27FC236}">
              <a16:creationId xmlns:a16="http://schemas.microsoft.com/office/drawing/2014/main" id="{990E854F-4134-4570-82D4-F2C468300418}"/>
            </a:ext>
          </a:extLst>
        </xdr:cNvPr>
        <xdr:cNvSpPr txBox="1"/>
      </xdr:nvSpPr>
      <xdr:spPr>
        <a:xfrm>
          <a:off x="5026024" y="8128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Profit/Loss</a:t>
          </a:r>
        </a:p>
      </xdr:txBody>
    </xdr:sp>
    <xdr:clientData/>
  </xdr:twoCellAnchor>
  <xdr:twoCellAnchor>
    <xdr:from>
      <xdr:col>5</xdr:col>
      <xdr:colOff>360362</xdr:colOff>
      <xdr:row>4</xdr:row>
      <xdr:rowOff>63500</xdr:rowOff>
    </xdr:from>
    <xdr:to>
      <xdr:col>7</xdr:col>
      <xdr:colOff>188912</xdr:colOff>
      <xdr:row>5</xdr:row>
      <xdr:rowOff>76200</xdr:rowOff>
    </xdr:to>
    <xdr:sp macro="" textlink="">
      <xdr:nvSpPr>
        <xdr:cNvPr id="26" name="TextBox 25">
          <a:extLst>
            <a:ext uri="{FF2B5EF4-FFF2-40B4-BE49-F238E27FC236}">
              <a16:creationId xmlns:a16="http://schemas.microsoft.com/office/drawing/2014/main" id="{FC0C9274-AF88-4C16-9B42-271C88D99764}"/>
            </a:ext>
          </a:extLst>
        </xdr:cNvPr>
        <xdr:cNvSpPr txBox="1"/>
      </xdr:nvSpPr>
      <xdr:spPr>
        <a:xfrm>
          <a:off x="3408362" y="800100"/>
          <a:ext cx="1047750" cy="196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Total Expenses</a:t>
          </a:r>
        </a:p>
      </xdr:txBody>
    </xdr:sp>
    <xdr:clientData/>
  </xdr:twoCellAnchor>
  <xdr:twoCellAnchor>
    <xdr:from>
      <xdr:col>3</xdr:col>
      <xdr:colOff>120650</xdr:colOff>
      <xdr:row>3</xdr:row>
      <xdr:rowOff>3174</xdr:rowOff>
    </xdr:from>
    <xdr:to>
      <xdr:col>4</xdr:col>
      <xdr:colOff>387350</xdr:colOff>
      <xdr:row>4</xdr:row>
      <xdr:rowOff>50800</xdr:rowOff>
    </xdr:to>
    <xdr:sp macro="" textlink="Data_Modeling!H173">
      <xdr:nvSpPr>
        <xdr:cNvPr id="27" name="TextBox 26">
          <a:extLst>
            <a:ext uri="{FF2B5EF4-FFF2-40B4-BE49-F238E27FC236}">
              <a16:creationId xmlns:a16="http://schemas.microsoft.com/office/drawing/2014/main" id="{7AD6B7DB-5B8A-4838-A1E7-0C3FCFEB200F}"/>
            </a:ext>
          </a:extLst>
        </xdr:cNvPr>
        <xdr:cNvSpPr txBox="1"/>
      </xdr:nvSpPr>
      <xdr:spPr>
        <a:xfrm>
          <a:off x="1949450" y="555624"/>
          <a:ext cx="876300" cy="231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CAB1CF-B168-4955-85CB-0CCC8701E35D}" type="TxLink">
            <a:rPr lang="en-US" sz="1100" b="1" i="0" u="none" strike="noStrike">
              <a:solidFill>
                <a:srgbClr val="000000"/>
              </a:solidFill>
              <a:latin typeface="Calibri"/>
              <a:ea typeface="Calibri"/>
              <a:cs typeface="Calibri"/>
            </a:rPr>
            <a:pPr/>
            <a:t>$1,049,400</a:t>
          </a:fld>
          <a:endParaRPr lang="en-US" sz="1100" b="1"/>
        </a:p>
      </xdr:txBody>
    </xdr:sp>
    <xdr:clientData/>
  </xdr:twoCellAnchor>
  <xdr:twoCellAnchor>
    <xdr:from>
      <xdr:col>8</xdr:col>
      <xdr:colOff>208160</xdr:colOff>
      <xdr:row>3</xdr:row>
      <xdr:rowOff>17463</xdr:rowOff>
    </xdr:from>
    <xdr:to>
      <xdr:col>9</xdr:col>
      <xdr:colOff>254992</xdr:colOff>
      <xdr:row>4</xdr:row>
      <xdr:rowOff>55563</xdr:rowOff>
    </xdr:to>
    <xdr:sp macro="" textlink="Data_Modeling!H177">
      <xdr:nvSpPr>
        <xdr:cNvPr id="28" name="TextBox 27">
          <a:extLst>
            <a:ext uri="{FF2B5EF4-FFF2-40B4-BE49-F238E27FC236}">
              <a16:creationId xmlns:a16="http://schemas.microsoft.com/office/drawing/2014/main" id="{5F7731B6-0C98-4E15-8A70-4A8FBC7A069C}"/>
            </a:ext>
          </a:extLst>
        </xdr:cNvPr>
        <xdr:cNvSpPr txBox="1"/>
      </xdr:nvSpPr>
      <xdr:spPr>
        <a:xfrm>
          <a:off x="5084960" y="569913"/>
          <a:ext cx="656432"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350460-1F78-406A-BF8F-B2809C856484}" type="TxLink">
            <a:rPr lang="en-US" sz="1100" b="1" i="0" u="none" strike="noStrike">
              <a:solidFill>
                <a:srgbClr val="000000"/>
              </a:solidFill>
              <a:latin typeface="Calibri"/>
              <a:ea typeface="Calibri"/>
              <a:cs typeface="Calibri"/>
            </a:rPr>
            <a:pPr/>
            <a:t>37.12%</a:t>
          </a:fld>
          <a:endParaRPr lang="en-US" sz="1100" b="1"/>
        </a:p>
      </xdr:txBody>
    </xdr:sp>
    <xdr:clientData/>
  </xdr:twoCellAnchor>
  <xdr:twoCellAnchor>
    <xdr:from>
      <xdr:col>5</xdr:col>
      <xdr:colOff>460672</xdr:colOff>
      <xdr:row>3</xdr:row>
      <xdr:rowOff>3176</xdr:rowOff>
    </xdr:from>
    <xdr:to>
      <xdr:col>7</xdr:col>
      <xdr:colOff>109438</xdr:colOff>
      <xdr:row>4</xdr:row>
      <xdr:rowOff>58739</xdr:rowOff>
    </xdr:to>
    <xdr:sp macro="" textlink="Data_Modeling!H175">
      <xdr:nvSpPr>
        <xdr:cNvPr id="29" name="TextBox 28">
          <a:extLst>
            <a:ext uri="{FF2B5EF4-FFF2-40B4-BE49-F238E27FC236}">
              <a16:creationId xmlns:a16="http://schemas.microsoft.com/office/drawing/2014/main" id="{18D1B413-BD4D-45F3-9B8B-6BD5BA152EE2}"/>
            </a:ext>
          </a:extLst>
        </xdr:cNvPr>
        <xdr:cNvSpPr txBox="1"/>
      </xdr:nvSpPr>
      <xdr:spPr>
        <a:xfrm>
          <a:off x="3508672" y="555626"/>
          <a:ext cx="867966" cy="239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C745F3-6A9D-4AD4-9803-9FDBCDFF3926}" type="TxLink">
            <a:rPr lang="en-US" sz="1100" b="1" i="0" u="none" strike="noStrike">
              <a:solidFill>
                <a:srgbClr val="000000"/>
              </a:solidFill>
              <a:latin typeface="Calibri"/>
              <a:ea typeface="Calibri"/>
              <a:cs typeface="Calibri"/>
            </a:rPr>
            <a:pPr/>
            <a:t>$659,890</a:t>
          </a:fld>
          <a:endParaRPr lang="en-US" sz="1100" b="1"/>
        </a:p>
      </xdr:txBody>
    </xdr:sp>
    <xdr:clientData/>
  </xdr:twoCellAnchor>
  <mc:AlternateContent xmlns:mc="http://schemas.openxmlformats.org/markup-compatibility/2006">
    <mc:Choice xmlns:a14="http://schemas.microsoft.com/office/drawing/2010/main" Requires="a14">
      <xdr:twoCellAnchor editAs="absolute">
        <xdr:from>
          <xdr:col>12</xdr:col>
          <xdr:colOff>539750</xdr:colOff>
          <xdr:row>3</xdr:row>
          <xdr:rowOff>63500</xdr:rowOff>
        </xdr:from>
        <xdr:to>
          <xdr:col>14</xdr:col>
          <xdr:colOff>580550</xdr:colOff>
          <xdr:row>4</xdr:row>
          <xdr:rowOff>76200</xdr:rowOff>
        </xdr:to>
        <xdr:pic>
          <xdr:nvPicPr>
            <xdr:cNvPr id="30" name="Picture 29">
              <a:extLst>
                <a:ext uri="{FF2B5EF4-FFF2-40B4-BE49-F238E27FC236}">
                  <a16:creationId xmlns:a16="http://schemas.microsoft.com/office/drawing/2014/main" id="{CD8B7E7B-4379-4C80-A9F8-F67410AB9122}"/>
                </a:ext>
              </a:extLst>
            </xdr:cNvPr>
            <xdr:cNvPicPr>
              <a:picLocks noChangeArrowheads="1"/>
              <a:extLst>
                <a:ext uri="{84589F7E-364E-4C9E-8A38-B11213B215E9}">
                  <a14:cameraTool cellRange="Data_Modeling!H181" spid="_x0000_s12399"/>
                </a:ext>
              </a:extLst>
            </xdr:cNvPicPr>
          </xdr:nvPicPr>
          <xdr:blipFill>
            <a:blip xmlns:r="http://schemas.openxmlformats.org/officeDocument/2006/relationships" r:embed="rId1"/>
            <a:srcRect/>
            <a:stretch>
              <a:fillRect/>
            </a:stretch>
          </xdr:blipFill>
          <xdr:spPr bwMode="auto">
            <a:xfrm>
              <a:off x="7854950" y="615950"/>
              <a:ext cx="1260000" cy="196850"/>
            </a:xfrm>
            <a:prstGeom prst="rect">
              <a:avLst/>
            </a:prstGeom>
            <a:solidFill>
              <a:schemeClr val="bg1"/>
            </a:solidFill>
            <a:ln w="0">
              <a:solidFill>
                <a:schemeClr val="bg1">
                  <a:alpha val="0"/>
                </a:schemeClr>
              </a:solidFill>
            </a:ln>
          </xdr:spPr>
        </xdr:pic>
        <xdr:clientData/>
      </xdr:twoCellAnchor>
    </mc:Choice>
    <mc:Fallback/>
  </mc:AlternateContent>
  <mc:AlternateContent xmlns:mc="http://schemas.openxmlformats.org/markup-compatibility/2006">
    <mc:Choice xmlns:a14="http://schemas.microsoft.com/office/drawing/2010/main" Requires="a14">
      <xdr:twoCellAnchor editAs="absolute">
        <xdr:from>
          <xdr:col>10</xdr:col>
          <xdr:colOff>247650</xdr:colOff>
          <xdr:row>3</xdr:row>
          <xdr:rowOff>57151</xdr:rowOff>
        </xdr:from>
        <xdr:to>
          <xdr:col>12</xdr:col>
          <xdr:colOff>247650</xdr:colOff>
          <xdr:row>4</xdr:row>
          <xdr:rowOff>78431</xdr:rowOff>
        </xdr:to>
        <xdr:pic>
          <xdr:nvPicPr>
            <xdr:cNvPr id="31" name="Picture 30">
              <a:extLst>
                <a:ext uri="{FF2B5EF4-FFF2-40B4-BE49-F238E27FC236}">
                  <a16:creationId xmlns:a16="http://schemas.microsoft.com/office/drawing/2014/main" id="{AA947361-29A4-4E84-9693-A430E7C003AD}"/>
                </a:ext>
              </a:extLst>
            </xdr:cNvPr>
            <xdr:cNvPicPr>
              <a:picLocks noChangeArrowheads="1"/>
              <a:extLst>
                <a:ext uri="{84589F7E-364E-4C9E-8A38-B11213B215E9}">
                  <a14:cameraTool cellRange="Data_Modeling!H179" spid="_x0000_s12400"/>
                </a:ext>
              </a:extLst>
            </xdr:cNvPicPr>
          </xdr:nvPicPr>
          <xdr:blipFill>
            <a:blip xmlns:r="http://schemas.openxmlformats.org/officeDocument/2006/relationships" r:embed="rId2"/>
            <a:srcRect/>
            <a:stretch>
              <a:fillRect/>
            </a:stretch>
          </xdr:blipFill>
          <xdr:spPr bwMode="auto">
            <a:xfrm>
              <a:off x="6343650" y="609601"/>
              <a:ext cx="1219200" cy="205430"/>
            </a:xfrm>
            <a:prstGeom prst="rect">
              <a:avLst/>
            </a:prstGeom>
            <a:gradFill>
              <a:gsLst>
                <a:gs pos="69000">
                  <a:schemeClr val="bg1"/>
                </a:gs>
                <a:gs pos="2000">
                  <a:schemeClr val="bg1"/>
                </a:gs>
                <a:gs pos="100000">
                  <a:schemeClr val="bg1"/>
                </a:gs>
              </a:gsLst>
              <a:lin ang="5400000" scaled="1"/>
            </a:gradFill>
            <a:ln w="0">
              <a:noFill/>
            </a:ln>
          </xdr:spPr>
        </xdr:pic>
        <xdr:clientData/>
      </xdr:twoCellAnchor>
    </mc:Choice>
    <mc:Fallback/>
  </mc:AlternateContent>
  <xdr:twoCellAnchor editAs="absolute">
    <xdr:from>
      <xdr:col>15</xdr:col>
      <xdr:colOff>57150</xdr:colOff>
      <xdr:row>0</xdr:row>
      <xdr:rowOff>177800</xdr:rowOff>
    </xdr:from>
    <xdr:to>
      <xdr:col>18</xdr:col>
      <xdr:colOff>577850</xdr:colOff>
      <xdr:row>18</xdr:row>
      <xdr:rowOff>158749</xdr:rowOff>
    </xdr:to>
    <xdr:sp macro="" textlink="">
      <xdr:nvSpPr>
        <xdr:cNvPr id="32" name="Rectangle: Rounded Corners 31">
          <a:extLst>
            <a:ext uri="{FF2B5EF4-FFF2-40B4-BE49-F238E27FC236}">
              <a16:creationId xmlns:a16="http://schemas.microsoft.com/office/drawing/2014/main" id="{86CE5269-2C95-4ED0-A4EA-81997D97EAAD}"/>
            </a:ext>
          </a:extLst>
        </xdr:cNvPr>
        <xdr:cNvSpPr/>
      </xdr:nvSpPr>
      <xdr:spPr>
        <a:xfrm>
          <a:off x="9201150" y="177800"/>
          <a:ext cx="2349500" cy="3295649"/>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260350</xdr:colOff>
      <xdr:row>0</xdr:row>
      <xdr:rowOff>44450</xdr:rowOff>
    </xdr:from>
    <xdr:to>
      <xdr:col>13</xdr:col>
      <xdr:colOff>57150</xdr:colOff>
      <xdr:row>2</xdr:row>
      <xdr:rowOff>31750</xdr:rowOff>
    </xdr:to>
    <xdr:sp macro="" textlink="">
      <xdr:nvSpPr>
        <xdr:cNvPr id="36" name="Rectangle: Rounded Corners 35">
          <a:extLst>
            <a:ext uri="{FF2B5EF4-FFF2-40B4-BE49-F238E27FC236}">
              <a16:creationId xmlns:a16="http://schemas.microsoft.com/office/drawing/2014/main" id="{A2D8C6C7-DC84-4667-9416-EE27941D1B94}"/>
            </a:ext>
          </a:extLst>
        </xdr:cNvPr>
        <xdr:cNvSpPr/>
      </xdr:nvSpPr>
      <xdr:spPr>
        <a:xfrm>
          <a:off x="3917950" y="44450"/>
          <a:ext cx="4064000" cy="355600"/>
        </a:xfrm>
        <a:prstGeom prst="roundRect">
          <a:avLst>
            <a:gd name="adj" fmla="val 44882"/>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41275</xdr:colOff>
      <xdr:row>0</xdr:row>
      <xdr:rowOff>57150</xdr:rowOff>
    </xdr:from>
    <xdr:to>
      <xdr:col>12</xdr:col>
      <xdr:colOff>276225</xdr:colOff>
      <xdr:row>2</xdr:row>
      <xdr:rowOff>19050</xdr:rowOff>
    </xdr:to>
    <xdr:sp macro="" textlink="">
      <xdr:nvSpPr>
        <xdr:cNvPr id="37" name="TextBox 36">
          <a:extLst>
            <a:ext uri="{FF2B5EF4-FFF2-40B4-BE49-F238E27FC236}">
              <a16:creationId xmlns:a16="http://schemas.microsoft.com/office/drawing/2014/main" id="{765AC42B-2412-40E5-BA4A-BA8C9240E519}"/>
            </a:ext>
          </a:extLst>
        </xdr:cNvPr>
        <xdr:cNvSpPr txBox="1"/>
      </xdr:nvSpPr>
      <xdr:spPr>
        <a:xfrm>
          <a:off x="4308475" y="57150"/>
          <a:ext cx="32829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cap="none" spc="0">
              <a:ln w="0"/>
              <a:solidFill>
                <a:schemeClr val="bg1"/>
              </a:solidFill>
              <a:effectLst>
                <a:outerShdw blurRad="38100" dist="19050" dir="2700000" algn="tl" rotWithShape="0">
                  <a:schemeClr val="dk1">
                    <a:alpha val="40000"/>
                  </a:schemeClr>
                </a:outerShdw>
              </a:effectLst>
            </a:rPr>
            <a:t>Finance</a:t>
          </a:r>
          <a:r>
            <a:rPr lang="en-US" sz="1800" b="1" cap="none" spc="0" baseline="0">
              <a:ln w="0"/>
              <a:solidFill>
                <a:schemeClr val="bg1"/>
              </a:solidFill>
              <a:effectLst>
                <a:outerShdw blurRad="38100" dist="19050" dir="2700000" algn="tl" rotWithShape="0">
                  <a:schemeClr val="dk1">
                    <a:alpha val="40000"/>
                  </a:schemeClr>
                </a:outerShdw>
              </a:effectLst>
            </a:rPr>
            <a:t> Summary Dashboard</a:t>
          </a:r>
          <a:endParaRPr lang="en-US" sz="18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absolute">
    <xdr:from>
      <xdr:col>2</xdr:col>
      <xdr:colOff>501650</xdr:colOff>
      <xdr:row>5</xdr:row>
      <xdr:rowOff>165100</xdr:rowOff>
    </xdr:from>
    <xdr:to>
      <xdr:col>15</xdr:col>
      <xdr:colOff>25400</xdr:colOff>
      <xdr:row>19</xdr:row>
      <xdr:rowOff>0</xdr:rowOff>
    </xdr:to>
    <xdr:sp macro="" textlink="">
      <xdr:nvSpPr>
        <xdr:cNvPr id="38" name="Rectangle: Rounded Corners 37">
          <a:extLst>
            <a:ext uri="{FF2B5EF4-FFF2-40B4-BE49-F238E27FC236}">
              <a16:creationId xmlns:a16="http://schemas.microsoft.com/office/drawing/2014/main" id="{D67DA8EA-B6AA-4DE1-8D0B-30B79EFC7865}"/>
            </a:ext>
          </a:extLst>
        </xdr:cNvPr>
        <xdr:cNvSpPr/>
      </xdr:nvSpPr>
      <xdr:spPr>
        <a:xfrm>
          <a:off x="1720850" y="1085850"/>
          <a:ext cx="7448550" cy="2413000"/>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381000</xdr:colOff>
      <xdr:row>5</xdr:row>
      <xdr:rowOff>139699</xdr:rowOff>
    </xdr:from>
    <xdr:to>
      <xdr:col>11</xdr:col>
      <xdr:colOff>349250</xdr:colOff>
      <xdr:row>7</xdr:row>
      <xdr:rowOff>63499</xdr:rowOff>
    </xdr:to>
    <xdr:sp macro="" textlink="">
      <xdr:nvSpPr>
        <xdr:cNvPr id="40" name="TextBox 39">
          <a:extLst>
            <a:ext uri="{FF2B5EF4-FFF2-40B4-BE49-F238E27FC236}">
              <a16:creationId xmlns:a16="http://schemas.microsoft.com/office/drawing/2014/main" id="{8957B230-FFD5-4617-9096-E969DFE8464F}"/>
            </a:ext>
          </a:extLst>
        </xdr:cNvPr>
        <xdr:cNvSpPr txBox="1"/>
      </xdr:nvSpPr>
      <xdr:spPr>
        <a:xfrm>
          <a:off x="4648200" y="1060449"/>
          <a:ext cx="24066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solidFill>
                <a:schemeClr val="tx1"/>
              </a:solidFill>
              <a:effectLst>
                <a:outerShdw blurRad="38100" dist="19050" dir="2700000" algn="tl" rotWithShape="0">
                  <a:schemeClr val="dk1">
                    <a:alpha val="40000"/>
                  </a:schemeClr>
                </a:outerShdw>
              </a:effectLst>
            </a:rPr>
            <a:t>IT</a:t>
          </a:r>
          <a:r>
            <a:rPr lang="en-US" sz="1400" b="0" cap="none" spc="0" baseline="0">
              <a:ln w="0"/>
              <a:solidFill>
                <a:schemeClr val="tx1"/>
              </a:solidFill>
              <a:effectLst>
                <a:outerShdw blurRad="38100" dist="19050" dir="2700000" algn="tl" rotWithShape="0">
                  <a:schemeClr val="dk1">
                    <a:alpha val="40000"/>
                  </a:schemeClr>
                </a:outerShdw>
              </a:effectLst>
            </a:rPr>
            <a:t> Department Report</a:t>
          </a:r>
          <a:endParaRPr lang="en-US"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0</xdr:colOff>
      <xdr:row>0</xdr:row>
      <xdr:rowOff>0</xdr:rowOff>
    </xdr:from>
    <xdr:to>
      <xdr:col>2</xdr:col>
      <xdr:colOff>323850</xdr:colOff>
      <xdr:row>34</xdr:row>
      <xdr:rowOff>82550</xdr:rowOff>
    </xdr:to>
    <xdr:sp macro="" textlink="">
      <xdr:nvSpPr>
        <xdr:cNvPr id="41" name="Rectangle 40">
          <a:extLst>
            <a:ext uri="{FF2B5EF4-FFF2-40B4-BE49-F238E27FC236}">
              <a16:creationId xmlns:a16="http://schemas.microsoft.com/office/drawing/2014/main" id="{B33FB7A9-E99B-4367-A705-99C3B4ABAD88}"/>
            </a:ext>
          </a:extLst>
        </xdr:cNvPr>
        <xdr:cNvSpPr/>
      </xdr:nvSpPr>
      <xdr:spPr>
        <a:xfrm>
          <a:off x="0" y="0"/>
          <a:ext cx="1543050" cy="63436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0</xdr:col>
      <xdr:colOff>165100</xdr:colOff>
      <xdr:row>14</xdr:row>
      <xdr:rowOff>107950</xdr:rowOff>
    </xdr:from>
    <xdr:to>
      <xdr:col>2</xdr:col>
      <xdr:colOff>247650</xdr:colOff>
      <xdr:row>16</xdr:row>
      <xdr:rowOff>152400</xdr:rowOff>
    </xdr:to>
    <xdr:sp macro="" textlink="">
      <xdr:nvSpPr>
        <xdr:cNvPr id="59" name="Rectangle: Rounded Corners 58">
          <a:extLst>
            <a:ext uri="{FF2B5EF4-FFF2-40B4-BE49-F238E27FC236}">
              <a16:creationId xmlns:a16="http://schemas.microsoft.com/office/drawing/2014/main" id="{2E6A6E48-3B86-453D-AA58-B6D33C506601}"/>
            </a:ext>
          </a:extLst>
        </xdr:cNvPr>
        <xdr:cNvSpPr/>
      </xdr:nvSpPr>
      <xdr:spPr>
        <a:xfrm>
          <a:off x="165100" y="2686050"/>
          <a:ext cx="1301750" cy="412750"/>
        </a:xfrm>
        <a:prstGeom prst="roundRect">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absolute">
    <xdr:from>
      <xdr:col>0</xdr:col>
      <xdr:colOff>255425</xdr:colOff>
      <xdr:row>12</xdr:row>
      <xdr:rowOff>152536</xdr:rowOff>
    </xdr:from>
    <xdr:to>
      <xdr:col>0</xdr:col>
      <xdr:colOff>507425</xdr:colOff>
      <xdr:row>14</xdr:row>
      <xdr:rowOff>36236</xdr:rowOff>
    </xdr:to>
    <xdr:pic>
      <xdr:nvPicPr>
        <xdr:cNvPr id="42" name="Picture 41">
          <a:hlinkClick xmlns:r="http://schemas.openxmlformats.org/officeDocument/2006/relationships" r:id="rId3"/>
          <a:extLst>
            <a:ext uri="{FF2B5EF4-FFF2-40B4-BE49-F238E27FC236}">
              <a16:creationId xmlns:a16="http://schemas.microsoft.com/office/drawing/2014/main" id="{78652792-605A-4718-A3FF-429F675539B7}"/>
            </a:ext>
          </a:extLst>
        </xdr:cNvPr>
        <xdr:cNvPicPr>
          <a:picLocks noChangeAspect="1"/>
        </xdr:cNvPicPr>
      </xdr:nvPicPr>
      <xdr:blipFill>
        <a:blip xmlns:r="http://schemas.openxmlformats.org/officeDocument/2006/relationships" r:embed="rId4"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55425" y="2362336"/>
          <a:ext cx="252000" cy="252000"/>
        </a:xfrm>
        <a:prstGeom prst="rect">
          <a:avLst/>
        </a:prstGeom>
        <a:noFill/>
        <a:ln>
          <a:noFill/>
        </a:ln>
      </xdr:spPr>
    </xdr:pic>
    <xdr:clientData/>
  </xdr:twoCellAnchor>
  <xdr:twoCellAnchor editAs="absolute">
    <xdr:from>
      <xdr:col>0</xdr:col>
      <xdr:colOff>269966</xdr:colOff>
      <xdr:row>15</xdr:row>
      <xdr:rowOff>0</xdr:rowOff>
    </xdr:from>
    <xdr:to>
      <xdr:col>0</xdr:col>
      <xdr:colOff>521966</xdr:colOff>
      <xdr:row>16</xdr:row>
      <xdr:rowOff>67850</xdr:rowOff>
    </xdr:to>
    <xdr:pic>
      <xdr:nvPicPr>
        <xdr:cNvPr id="43" name="Picture 42">
          <a:hlinkClick xmlns:r="http://schemas.openxmlformats.org/officeDocument/2006/relationships" r:id="rId5"/>
          <a:extLst>
            <a:ext uri="{FF2B5EF4-FFF2-40B4-BE49-F238E27FC236}">
              <a16:creationId xmlns:a16="http://schemas.microsoft.com/office/drawing/2014/main" id="{DDA5D63B-08F9-47EE-A252-73CDA5D7DC59}"/>
            </a:ext>
          </a:extLst>
        </xdr:cNvPr>
        <xdr:cNvPicPr>
          <a:picLocks noChangeAspect="1"/>
        </xdr:cNvPicPr>
      </xdr:nvPicPr>
      <xdr:blipFill>
        <a:blip xmlns:r="http://schemas.openxmlformats.org/officeDocument/2006/relationships" r:embed="rId6"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9966" y="2762250"/>
          <a:ext cx="252000" cy="252000"/>
        </a:xfrm>
        <a:prstGeom prst="rect">
          <a:avLst/>
        </a:prstGeom>
        <a:noFill/>
        <a:ln>
          <a:noFill/>
        </a:ln>
      </xdr:spPr>
    </xdr:pic>
    <xdr:clientData/>
  </xdr:twoCellAnchor>
  <xdr:twoCellAnchor editAs="absolute">
    <xdr:from>
      <xdr:col>0</xdr:col>
      <xdr:colOff>222754</xdr:colOff>
      <xdr:row>10</xdr:row>
      <xdr:rowOff>82823</xdr:rowOff>
    </xdr:from>
    <xdr:to>
      <xdr:col>0</xdr:col>
      <xdr:colOff>528754</xdr:colOff>
      <xdr:row>12</xdr:row>
      <xdr:rowOff>20523</xdr:rowOff>
    </xdr:to>
    <xdr:pic>
      <xdr:nvPicPr>
        <xdr:cNvPr id="44" name="Picture 43">
          <a:hlinkClick xmlns:r="http://schemas.openxmlformats.org/officeDocument/2006/relationships" r:id="rId7"/>
          <a:extLst>
            <a:ext uri="{FF2B5EF4-FFF2-40B4-BE49-F238E27FC236}">
              <a16:creationId xmlns:a16="http://schemas.microsoft.com/office/drawing/2014/main" id="{3D62DDF0-98BE-4A35-AD91-AB42956FE744}"/>
            </a:ext>
          </a:extLst>
        </xdr:cNvPr>
        <xdr:cNvPicPr>
          <a:picLocks noChangeAspect="1"/>
        </xdr:cNvPicPr>
      </xdr:nvPicPr>
      <xdr:blipFill>
        <a:blip xmlns:r="http://schemas.openxmlformats.org/officeDocument/2006/relationships" r:embed="rId8"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22754" y="1924323"/>
          <a:ext cx="306000" cy="306000"/>
        </a:xfrm>
        <a:prstGeom prst="rect">
          <a:avLst/>
        </a:prstGeom>
        <a:noFill/>
        <a:ln>
          <a:noFill/>
        </a:ln>
      </xdr:spPr>
    </xdr:pic>
    <xdr:clientData/>
  </xdr:twoCellAnchor>
  <xdr:twoCellAnchor editAs="absolute">
    <xdr:from>
      <xdr:col>0</xdr:col>
      <xdr:colOff>233612</xdr:colOff>
      <xdr:row>8</xdr:row>
      <xdr:rowOff>89310</xdr:rowOff>
    </xdr:from>
    <xdr:to>
      <xdr:col>0</xdr:col>
      <xdr:colOff>485612</xdr:colOff>
      <xdr:row>9</xdr:row>
      <xdr:rowOff>157160</xdr:rowOff>
    </xdr:to>
    <xdr:pic>
      <xdr:nvPicPr>
        <xdr:cNvPr id="45" name="Picture 44">
          <a:hlinkClick xmlns:r="http://schemas.openxmlformats.org/officeDocument/2006/relationships" r:id="rId9"/>
          <a:extLst>
            <a:ext uri="{FF2B5EF4-FFF2-40B4-BE49-F238E27FC236}">
              <a16:creationId xmlns:a16="http://schemas.microsoft.com/office/drawing/2014/main" id="{A68ADE4F-6B29-4ACC-A01C-0082AEBB80FC}"/>
            </a:ext>
          </a:extLst>
        </xdr:cNvPr>
        <xdr:cNvPicPr>
          <a:picLocks noChangeAspect="1"/>
        </xdr:cNvPicPr>
      </xdr:nvPicPr>
      <xdr:blipFill>
        <a:blip xmlns:r="http://schemas.openxmlformats.org/officeDocument/2006/relationships" r:embed="rId10" cstate="print">
          <a:duotone>
            <a:schemeClr val="accent2">
              <a:shade val="45000"/>
              <a:satMod val="135000"/>
            </a:schemeClr>
            <a:prstClr val="white"/>
          </a:duotone>
          <a:extLst>
            <a:ext uri="{BEBA8EAE-BF5A-486C-A8C5-ECC9F3942E4B}">
              <a14:imgProps xmlns:a14="http://schemas.microsoft.com/office/drawing/2010/main">
                <a14:imgLayer r:embed="rId11">
                  <a14:imgEffect>
                    <a14:saturation sat="35000"/>
                  </a14:imgEffect>
                </a14:imgLayer>
              </a14:imgProps>
            </a:ext>
            <a:ext uri="{28A0092B-C50C-407E-A947-70E740481C1C}">
              <a14:useLocalDpi xmlns:a14="http://schemas.microsoft.com/office/drawing/2010/main" val="0"/>
            </a:ext>
          </a:extLst>
        </a:blip>
        <a:stretch>
          <a:fillRect/>
        </a:stretch>
      </xdr:blipFill>
      <xdr:spPr>
        <a:xfrm flipH="1">
          <a:off x="233612" y="1562510"/>
          <a:ext cx="252000" cy="252000"/>
        </a:xfrm>
        <a:prstGeom prst="rect">
          <a:avLst/>
        </a:prstGeom>
        <a:noFill/>
        <a:ln>
          <a:noFill/>
        </a:ln>
      </xdr:spPr>
    </xdr:pic>
    <xdr:clientData/>
  </xdr:twoCellAnchor>
  <xdr:twoCellAnchor editAs="absolute">
    <xdr:from>
      <xdr:col>0</xdr:col>
      <xdr:colOff>240883</xdr:colOff>
      <xdr:row>6</xdr:row>
      <xdr:rowOff>57697</xdr:rowOff>
    </xdr:from>
    <xdr:to>
      <xdr:col>0</xdr:col>
      <xdr:colOff>492883</xdr:colOff>
      <xdr:row>7</xdr:row>
      <xdr:rowOff>125547</xdr:rowOff>
    </xdr:to>
    <xdr:pic>
      <xdr:nvPicPr>
        <xdr:cNvPr id="46" name="Picture 45">
          <a:hlinkClick xmlns:r="http://schemas.openxmlformats.org/officeDocument/2006/relationships" r:id="rId12"/>
          <a:extLst>
            <a:ext uri="{FF2B5EF4-FFF2-40B4-BE49-F238E27FC236}">
              <a16:creationId xmlns:a16="http://schemas.microsoft.com/office/drawing/2014/main" id="{BEBDE8BE-B628-4035-B689-8F4773D54DB1}"/>
            </a:ext>
          </a:extLst>
        </xdr:cNvPr>
        <xdr:cNvPicPr>
          <a:picLocks noChangeAspect="1"/>
        </xdr:cNvPicPr>
      </xdr:nvPicPr>
      <xdr:blipFill>
        <a:blip xmlns:r="http://schemas.openxmlformats.org/officeDocument/2006/relationships" r:embed="rId13"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40883" y="1162597"/>
          <a:ext cx="252000" cy="252000"/>
        </a:xfrm>
        <a:prstGeom prst="rect">
          <a:avLst/>
        </a:prstGeom>
        <a:noFill/>
        <a:ln>
          <a:noFill/>
        </a:ln>
      </xdr:spPr>
    </xdr:pic>
    <xdr:clientData/>
  </xdr:twoCellAnchor>
  <xdr:twoCellAnchor editAs="absolute">
    <xdr:from>
      <xdr:col>0</xdr:col>
      <xdr:colOff>262696</xdr:colOff>
      <xdr:row>4</xdr:row>
      <xdr:rowOff>26084</xdr:rowOff>
    </xdr:from>
    <xdr:to>
      <xdr:col>0</xdr:col>
      <xdr:colOff>514696</xdr:colOff>
      <xdr:row>5</xdr:row>
      <xdr:rowOff>93934</xdr:rowOff>
    </xdr:to>
    <xdr:pic>
      <xdr:nvPicPr>
        <xdr:cNvPr id="47" name="Picture 46">
          <a:hlinkClick xmlns:r="http://schemas.openxmlformats.org/officeDocument/2006/relationships" r:id="rId14"/>
          <a:extLst>
            <a:ext uri="{FF2B5EF4-FFF2-40B4-BE49-F238E27FC236}">
              <a16:creationId xmlns:a16="http://schemas.microsoft.com/office/drawing/2014/main" id="{55D3E7C0-4614-4836-BED8-A4802BE6CF48}"/>
            </a:ext>
          </a:extLst>
        </xdr:cNvPr>
        <xdr:cNvPicPr>
          <a:picLocks noChangeAspect="1"/>
        </xdr:cNvPicPr>
      </xdr:nvPicPr>
      <xdr:blipFill>
        <a:blip xmlns:r="http://schemas.openxmlformats.org/officeDocument/2006/relationships" r:embed="rId15"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2696" y="762684"/>
          <a:ext cx="252000" cy="252000"/>
        </a:xfrm>
        <a:prstGeom prst="rect">
          <a:avLst/>
        </a:prstGeom>
        <a:noFill/>
        <a:ln>
          <a:noFill/>
        </a:ln>
        <a:scene3d>
          <a:camera prst="orthographicFront">
            <a:rot lat="0" lon="899992" rev="0"/>
          </a:camera>
          <a:lightRig rig="threePt" dir="t"/>
        </a:scene3d>
      </xdr:spPr>
    </xdr:pic>
    <xdr:clientData/>
  </xdr:twoCellAnchor>
  <xdr:twoCellAnchor editAs="oneCell">
    <xdr:from>
      <xdr:col>0</xdr:col>
      <xdr:colOff>211242</xdr:colOff>
      <xdr:row>0</xdr:row>
      <xdr:rowOff>107950</xdr:rowOff>
    </xdr:from>
    <xdr:to>
      <xdr:col>2</xdr:col>
      <xdr:colOff>211714</xdr:colOff>
      <xdr:row>3</xdr:row>
      <xdr:rowOff>158750</xdr:rowOff>
    </xdr:to>
    <xdr:pic>
      <xdr:nvPicPr>
        <xdr:cNvPr id="48" name="Picture 47">
          <a:extLst>
            <a:ext uri="{FF2B5EF4-FFF2-40B4-BE49-F238E27FC236}">
              <a16:creationId xmlns:a16="http://schemas.microsoft.com/office/drawing/2014/main" id="{CB515339-C9F2-460B-B679-6AFAC96C332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11242" y="107950"/>
          <a:ext cx="1219672" cy="603250"/>
        </a:xfrm>
        <a:prstGeom prst="rect">
          <a:avLst/>
        </a:prstGeom>
      </xdr:spPr>
    </xdr:pic>
    <xdr:clientData/>
  </xdr:twoCellAnchor>
  <xdr:twoCellAnchor>
    <xdr:from>
      <xdr:col>0</xdr:col>
      <xdr:colOff>514350</xdr:colOff>
      <xdr:row>4</xdr:row>
      <xdr:rowOff>31750</xdr:rowOff>
    </xdr:from>
    <xdr:to>
      <xdr:col>2</xdr:col>
      <xdr:colOff>323850</xdr:colOff>
      <xdr:row>5</xdr:row>
      <xdr:rowOff>139700</xdr:rowOff>
    </xdr:to>
    <xdr:sp macro="" textlink="">
      <xdr:nvSpPr>
        <xdr:cNvPr id="49" name="TextBox 48">
          <a:hlinkClick xmlns:r="http://schemas.openxmlformats.org/officeDocument/2006/relationships" r:id="rId14"/>
          <a:extLst>
            <a:ext uri="{FF2B5EF4-FFF2-40B4-BE49-F238E27FC236}">
              <a16:creationId xmlns:a16="http://schemas.microsoft.com/office/drawing/2014/main" id="{C3214293-AC80-4DE7-AD4A-5BCB68DF6209}"/>
            </a:ext>
          </a:extLst>
        </xdr:cNvPr>
        <xdr:cNvSpPr txBox="1"/>
      </xdr:nvSpPr>
      <xdr:spPr>
        <a:xfrm>
          <a:off x="514350" y="7683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Welcome</a:t>
          </a:r>
        </a:p>
      </xdr:txBody>
    </xdr:sp>
    <xdr:clientData/>
  </xdr:twoCellAnchor>
  <xdr:twoCellAnchor>
    <xdr:from>
      <xdr:col>0</xdr:col>
      <xdr:colOff>514350</xdr:colOff>
      <xdr:row>6</xdr:row>
      <xdr:rowOff>57150</xdr:rowOff>
    </xdr:from>
    <xdr:to>
      <xdr:col>2</xdr:col>
      <xdr:colOff>323850</xdr:colOff>
      <xdr:row>7</xdr:row>
      <xdr:rowOff>165100</xdr:rowOff>
    </xdr:to>
    <xdr:sp macro="" textlink="">
      <xdr:nvSpPr>
        <xdr:cNvPr id="50" name="TextBox 49">
          <a:hlinkClick xmlns:r="http://schemas.openxmlformats.org/officeDocument/2006/relationships" r:id="rId12"/>
          <a:extLst>
            <a:ext uri="{FF2B5EF4-FFF2-40B4-BE49-F238E27FC236}">
              <a16:creationId xmlns:a16="http://schemas.microsoft.com/office/drawing/2014/main" id="{D8FB946F-72FC-4831-8ABC-6AEAA499AEC2}"/>
            </a:ext>
          </a:extLst>
        </xdr:cNvPr>
        <xdr:cNvSpPr txBox="1"/>
      </xdr:nvSpPr>
      <xdr:spPr>
        <a:xfrm>
          <a:off x="514350" y="11620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Marketing</a:t>
          </a:r>
        </a:p>
      </xdr:txBody>
    </xdr:sp>
    <xdr:clientData/>
  </xdr:twoCellAnchor>
  <xdr:twoCellAnchor>
    <xdr:from>
      <xdr:col>0</xdr:col>
      <xdr:colOff>514350</xdr:colOff>
      <xdr:row>8</xdr:row>
      <xdr:rowOff>82550</xdr:rowOff>
    </xdr:from>
    <xdr:to>
      <xdr:col>2</xdr:col>
      <xdr:colOff>323850</xdr:colOff>
      <xdr:row>10</xdr:row>
      <xdr:rowOff>6350</xdr:rowOff>
    </xdr:to>
    <xdr:sp macro="" textlink="">
      <xdr:nvSpPr>
        <xdr:cNvPr id="51" name="TextBox 50">
          <a:hlinkClick xmlns:r="http://schemas.openxmlformats.org/officeDocument/2006/relationships" r:id="rId9"/>
          <a:extLst>
            <a:ext uri="{FF2B5EF4-FFF2-40B4-BE49-F238E27FC236}">
              <a16:creationId xmlns:a16="http://schemas.microsoft.com/office/drawing/2014/main" id="{5AE51CD7-268B-489D-A451-C909BB31430B}"/>
            </a:ext>
          </a:extLst>
        </xdr:cNvPr>
        <xdr:cNvSpPr txBox="1"/>
      </xdr:nvSpPr>
      <xdr:spPr>
        <a:xfrm>
          <a:off x="514350" y="15557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Operations</a:t>
          </a:r>
        </a:p>
      </xdr:txBody>
    </xdr:sp>
    <xdr:clientData/>
  </xdr:twoCellAnchor>
  <xdr:twoCellAnchor>
    <xdr:from>
      <xdr:col>0</xdr:col>
      <xdr:colOff>514350</xdr:colOff>
      <xdr:row>10</xdr:row>
      <xdr:rowOff>107950</xdr:rowOff>
    </xdr:from>
    <xdr:to>
      <xdr:col>2</xdr:col>
      <xdr:colOff>323850</xdr:colOff>
      <xdr:row>12</xdr:row>
      <xdr:rowOff>31750</xdr:rowOff>
    </xdr:to>
    <xdr:sp macro="" textlink="">
      <xdr:nvSpPr>
        <xdr:cNvPr id="52" name="TextBox 51">
          <a:hlinkClick xmlns:r="http://schemas.openxmlformats.org/officeDocument/2006/relationships" r:id="rId7"/>
          <a:extLst>
            <a:ext uri="{FF2B5EF4-FFF2-40B4-BE49-F238E27FC236}">
              <a16:creationId xmlns:a16="http://schemas.microsoft.com/office/drawing/2014/main" id="{39DF6784-6DCB-4DC7-B40A-6DC4555BBD1D}"/>
            </a:ext>
          </a:extLst>
        </xdr:cNvPr>
        <xdr:cNvSpPr txBox="1"/>
      </xdr:nvSpPr>
      <xdr:spPr>
        <a:xfrm>
          <a:off x="514350" y="19494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p>
      </xdr:txBody>
    </xdr:sp>
    <xdr:clientData/>
  </xdr:twoCellAnchor>
  <xdr:twoCellAnchor>
    <xdr:from>
      <xdr:col>0</xdr:col>
      <xdr:colOff>514350</xdr:colOff>
      <xdr:row>12</xdr:row>
      <xdr:rowOff>133350</xdr:rowOff>
    </xdr:from>
    <xdr:to>
      <xdr:col>2</xdr:col>
      <xdr:colOff>323850</xdr:colOff>
      <xdr:row>14</xdr:row>
      <xdr:rowOff>57150</xdr:rowOff>
    </xdr:to>
    <xdr:sp macro="" textlink="">
      <xdr:nvSpPr>
        <xdr:cNvPr id="53" name="TextBox 52">
          <a:hlinkClick xmlns:r="http://schemas.openxmlformats.org/officeDocument/2006/relationships" r:id="rId3"/>
          <a:extLst>
            <a:ext uri="{FF2B5EF4-FFF2-40B4-BE49-F238E27FC236}">
              <a16:creationId xmlns:a16="http://schemas.microsoft.com/office/drawing/2014/main" id="{E3FD31DD-0E20-4903-B605-A66CBCE6C9A4}"/>
            </a:ext>
          </a:extLst>
        </xdr:cNvPr>
        <xdr:cNvSpPr txBox="1"/>
      </xdr:nvSpPr>
      <xdr:spPr>
        <a:xfrm>
          <a:off x="514350" y="23431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HR</a:t>
          </a:r>
        </a:p>
      </xdr:txBody>
    </xdr:sp>
    <xdr:clientData/>
  </xdr:twoCellAnchor>
  <xdr:twoCellAnchor>
    <xdr:from>
      <xdr:col>0</xdr:col>
      <xdr:colOff>514350</xdr:colOff>
      <xdr:row>14</xdr:row>
      <xdr:rowOff>158750</xdr:rowOff>
    </xdr:from>
    <xdr:to>
      <xdr:col>2</xdr:col>
      <xdr:colOff>323850</xdr:colOff>
      <xdr:row>16</xdr:row>
      <xdr:rowOff>82550</xdr:rowOff>
    </xdr:to>
    <xdr:sp macro="" textlink="">
      <xdr:nvSpPr>
        <xdr:cNvPr id="54" name="TextBox 53">
          <a:hlinkClick xmlns:r="http://schemas.openxmlformats.org/officeDocument/2006/relationships" r:id="rId5"/>
          <a:extLst>
            <a:ext uri="{FF2B5EF4-FFF2-40B4-BE49-F238E27FC236}">
              <a16:creationId xmlns:a16="http://schemas.microsoft.com/office/drawing/2014/main" id="{37B93595-EA74-4AEB-89A0-702C29713A03}"/>
            </a:ext>
          </a:extLst>
        </xdr:cNvPr>
        <xdr:cNvSpPr txBox="1"/>
      </xdr:nvSpPr>
      <xdr:spPr>
        <a:xfrm>
          <a:off x="514350" y="27368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IT</a:t>
          </a:r>
        </a:p>
      </xdr:txBody>
    </xdr:sp>
    <xdr:clientData/>
  </xdr:twoCellAnchor>
  <xdr:twoCellAnchor>
    <xdr:from>
      <xdr:col>2</xdr:col>
      <xdr:colOff>533400</xdr:colOff>
      <xdr:row>7</xdr:row>
      <xdr:rowOff>76200</xdr:rowOff>
    </xdr:from>
    <xdr:to>
      <xdr:col>14</xdr:col>
      <xdr:colOff>355600</xdr:colOff>
      <xdr:row>18</xdr:row>
      <xdr:rowOff>149225</xdr:rowOff>
    </xdr:to>
    <xdr:graphicFrame macro="">
      <xdr:nvGraphicFramePr>
        <xdr:cNvPr id="55" name="Chart 54">
          <a:extLst>
            <a:ext uri="{FF2B5EF4-FFF2-40B4-BE49-F238E27FC236}">
              <a16:creationId xmlns:a16="http://schemas.microsoft.com/office/drawing/2014/main" id="{1B6F3A15-68A5-47A3-AD86-FD4A6EAEA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15</xdr:col>
      <xdr:colOff>101600</xdr:colOff>
      <xdr:row>1</xdr:row>
      <xdr:rowOff>158750</xdr:rowOff>
    </xdr:from>
    <xdr:to>
      <xdr:col>18</xdr:col>
      <xdr:colOff>527050</xdr:colOff>
      <xdr:row>5</xdr:row>
      <xdr:rowOff>158750</xdr:rowOff>
    </xdr:to>
    <mc:AlternateContent xmlns:mc="http://schemas.openxmlformats.org/markup-compatibility/2006" xmlns:a14="http://schemas.microsoft.com/office/drawing/2010/main">
      <mc:Choice Requires="a14">
        <xdr:graphicFrame macro="">
          <xdr:nvGraphicFramePr>
            <xdr:cNvPr id="56" name="Quarter 6">
              <a:extLst>
                <a:ext uri="{FF2B5EF4-FFF2-40B4-BE49-F238E27FC236}">
                  <a16:creationId xmlns:a16="http://schemas.microsoft.com/office/drawing/2014/main" id="{DE59ACAD-0400-4BA5-8B7F-F924E0052449}"/>
                </a:ext>
              </a:extLst>
            </xdr:cNvPr>
            <xdr:cNvGraphicFramePr/>
          </xdr:nvGraphicFramePr>
          <xdr:xfrm>
            <a:off x="0" y="0"/>
            <a:ext cx="0" cy="0"/>
          </xdr:xfrm>
          <a:graphic>
            <a:graphicData uri="http://schemas.microsoft.com/office/drawing/2010/slicer">
              <sle:slicer xmlns:sle="http://schemas.microsoft.com/office/drawing/2010/slicer" name="Quarter 6"/>
            </a:graphicData>
          </a:graphic>
        </xdr:graphicFrame>
      </mc:Choice>
      <mc:Fallback xmlns="">
        <xdr:sp macro="" textlink="">
          <xdr:nvSpPr>
            <xdr:cNvPr id="0" name=""/>
            <xdr:cNvSpPr>
              <a:spLocks noTextEdit="1"/>
            </xdr:cNvSpPr>
          </xdr:nvSpPr>
          <xdr:spPr>
            <a:xfrm>
              <a:off x="9245600" y="342900"/>
              <a:ext cx="2254250" cy="736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107950</xdr:colOff>
      <xdr:row>5</xdr:row>
      <xdr:rowOff>158749</xdr:rowOff>
    </xdr:from>
    <xdr:to>
      <xdr:col>17</xdr:col>
      <xdr:colOff>21464</xdr:colOff>
      <xdr:row>17</xdr:row>
      <xdr:rowOff>165100</xdr:rowOff>
    </xdr:to>
    <mc:AlternateContent xmlns:mc="http://schemas.openxmlformats.org/markup-compatibility/2006" xmlns:a14="http://schemas.microsoft.com/office/drawing/2010/main">
      <mc:Choice Requires="a14">
        <xdr:graphicFrame macro="">
          <xdr:nvGraphicFramePr>
            <xdr:cNvPr id="58" name="Month 6">
              <a:extLst>
                <a:ext uri="{FF2B5EF4-FFF2-40B4-BE49-F238E27FC236}">
                  <a16:creationId xmlns:a16="http://schemas.microsoft.com/office/drawing/2014/main" id="{5D2D7F90-E00D-4C2B-9377-A35A159E3307}"/>
                </a:ext>
              </a:extLst>
            </xdr:cNvPr>
            <xdr:cNvGraphicFramePr/>
          </xdr:nvGraphicFramePr>
          <xdr:xfrm>
            <a:off x="0" y="0"/>
            <a:ext cx="0" cy="0"/>
          </xdr:xfrm>
          <a:graphic>
            <a:graphicData uri="http://schemas.microsoft.com/office/drawing/2010/slicer">
              <sle:slicer xmlns:sle="http://schemas.microsoft.com/office/drawing/2010/slicer" name="Month 6"/>
            </a:graphicData>
          </a:graphic>
        </xdr:graphicFrame>
      </mc:Choice>
      <mc:Fallback xmlns="">
        <xdr:sp macro="" textlink="">
          <xdr:nvSpPr>
            <xdr:cNvPr id="0" name=""/>
            <xdr:cNvSpPr>
              <a:spLocks noTextEdit="1"/>
            </xdr:cNvSpPr>
          </xdr:nvSpPr>
          <xdr:spPr>
            <a:xfrm>
              <a:off x="9251950" y="1079499"/>
              <a:ext cx="1132714" cy="22161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215900</xdr:colOff>
      <xdr:row>0</xdr:row>
      <xdr:rowOff>0</xdr:rowOff>
    </xdr:from>
    <xdr:to>
      <xdr:col>2</xdr:col>
      <xdr:colOff>438150</xdr:colOff>
      <xdr:row>33</xdr:row>
      <xdr:rowOff>19050</xdr:rowOff>
    </xdr:to>
    <xdr:sp macro="" textlink="">
      <xdr:nvSpPr>
        <xdr:cNvPr id="60" name="Rectangle: Rounded Corners 59">
          <a:extLst>
            <a:ext uri="{FF2B5EF4-FFF2-40B4-BE49-F238E27FC236}">
              <a16:creationId xmlns:a16="http://schemas.microsoft.com/office/drawing/2014/main" id="{B54D97E1-4282-4864-B30F-6845076EAD5C}"/>
            </a:ext>
          </a:extLst>
        </xdr:cNvPr>
        <xdr:cNvSpPr/>
      </xdr:nvSpPr>
      <xdr:spPr>
        <a:xfrm>
          <a:off x="1435100" y="0"/>
          <a:ext cx="222250" cy="6096000"/>
        </a:xfrm>
        <a:prstGeom prst="roundRect">
          <a:avLst>
            <a:gd name="adj" fmla="val 0"/>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oneCell">
    <xdr:from>
      <xdr:col>0</xdr:col>
      <xdr:colOff>273050</xdr:colOff>
      <xdr:row>17</xdr:row>
      <xdr:rowOff>44450</xdr:rowOff>
    </xdr:from>
    <xdr:to>
      <xdr:col>0</xdr:col>
      <xdr:colOff>508000</xdr:colOff>
      <xdr:row>18</xdr:row>
      <xdr:rowOff>75254</xdr:rowOff>
    </xdr:to>
    <xdr:pic>
      <xdr:nvPicPr>
        <xdr:cNvPr id="4" name="Graphic 3" descr="Exclamation mark with solid fill">
          <a:hlinkClick xmlns:r="http://schemas.openxmlformats.org/officeDocument/2006/relationships" r:id="rId18"/>
          <a:extLst>
            <a:ext uri="{FF2B5EF4-FFF2-40B4-BE49-F238E27FC236}">
              <a16:creationId xmlns:a16="http://schemas.microsoft.com/office/drawing/2014/main" id="{837343E7-BE37-264C-24E5-4725DA6A6564}"/>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73050" y="3175000"/>
          <a:ext cx="234950" cy="214954"/>
        </a:xfrm>
        <a:prstGeom prst="rect">
          <a:avLst/>
        </a:prstGeom>
      </xdr:spPr>
    </xdr:pic>
    <xdr:clientData/>
  </xdr:twoCellAnchor>
  <xdr:twoCellAnchor>
    <xdr:from>
      <xdr:col>0</xdr:col>
      <xdr:colOff>463550</xdr:colOff>
      <xdr:row>16</xdr:row>
      <xdr:rowOff>165100</xdr:rowOff>
    </xdr:from>
    <xdr:to>
      <xdr:col>2</xdr:col>
      <xdr:colOff>158750</xdr:colOff>
      <xdr:row>18</xdr:row>
      <xdr:rowOff>69850</xdr:rowOff>
    </xdr:to>
    <xdr:sp macro="" textlink="">
      <xdr:nvSpPr>
        <xdr:cNvPr id="5" name="TextBox 4">
          <a:hlinkClick xmlns:r="http://schemas.openxmlformats.org/officeDocument/2006/relationships" r:id="rId18"/>
          <a:extLst>
            <a:ext uri="{FF2B5EF4-FFF2-40B4-BE49-F238E27FC236}">
              <a16:creationId xmlns:a16="http://schemas.microsoft.com/office/drawing/2014/main" id="{B0C6347E-7195-FB4E-B278-DD25C6D7E89C}"/>
            </a:ext>
          </a:extLst>
        </xdr:cNvPr>
        <xdr:cNvSpPr txBox="1"/>
      </xdr:nvSpPr>
      <xdr:spPr>
        <a:xfrm>
          <a:off x="463550" y="3111500"/>
          <a:ext cx="9144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About</a:t>
          </a:r>
        </a:p>
      </xdr:txBody>
    </xdr:sp>
    <xdr:clientData/>
  </xdr:twoCellAnchor>
  <xdr:twoCellAnchor>
    <xdr:from>
      <xdr:col>16</xdr:col>
      <xdr:colOff>488950</xdr:colOff>
      <xdr:row>8</xdr:row>
      <xdr:rowOff>177800</xdr:rowOff>
    </xdr:from>
    <xdr:to>
      <xdr:col>19</xdr:col>
      <xdr:colOff>25400</xdr:colOff>
      <xdr:row>12</xdr:row>
      <xdr:rowOff>50800</xdr:rowOff>
    </xdr:to>
    <xdr:sp macro="" textlink="">
      <xdr:nvSpPr>
        <xdr:cNvPr id="7" name="TextBox 6">
          <a:extLst>
            <a:ext uri="{FF2B5EF4-FFF2-40B4-BE49-F238E27FC236}">
              <a16:creationId xmlns:a16="http://schemas.microsoft.com/office/drawing/2014/main" id="{833CBDDF-B935-44FB-A2F5-39BDC4FC4A50}"/>
            </a:ext>
          </a:extLst>
        </xdr:cNvPr>
        <xdr:cNvSpPr txBox="1"/>
      </xdr:nvSpPr>
      <xdr:spPr>
        <a:xfrm>
          <a:off x="10242550" y="1651000"/>
          <a:ext cx="13652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Revenue</a:t>
          </a:r>
          <a:r>
            <a:rPr lang="en-US" sz="1100" b="1" baseline="0"/>
            <a:t> Variance</a:t>
          </a:r>
        </a:p>
        <a:p>
          <a:r>
            <a:rPr lang="en-US" sz="1100" baseline="0">
              <a:solidFill>
                <a:schemeClr val="tx1">
                  <a:lumMod val="95000"/>
                  <a:lumOff val="5000"/>
                </a:schemeClr>
              </a:solidFill>
            </a:rPr>
            <a:t>    Green: </a:t>
          </a:r>
          <a:r>
            <a:rPr lang="en-US" sz="1100" baseline="0"/>
            <a:t>Good</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Bad</a:t>
          </a:r>
          <a:endParaRPr lang="en-US">
            <a:effectLst/>
          </a:endParaRPr>
        </a:p>
        <a:p>
          <a:endParaRPr lang="en-US" sz="1100" baseline="0"/>
        </a:p>
      </xdr:txBody>
    </xdr:sp>
    <xdr:clientData/>
  </xdr:twoCellAnchor>
  <xdr:twoCellAnchor>
    <xdr:from>
      <xdr:col>16</xdr:col>
      <xdr:colOff>488950</xdr:colOff>
      <xdr:row>12</xdr:row>
      <xdr:rowOff>139700</xdr:rowOff>
    </xdr:from>
    <xdr:to>
      <xdr:col>19</xdr:col>
      <xdr:colOff>25400</xdr:colOff>
      <xdr:row>16</xdr:row>
      <xdr:rowOff>12700</xdr:rowOff>
    </xdr:to>
    <xdr:sp macro="" textlink="">
      <xdr:nvSpPr>
        <xdr:cNvPr id="8" name="TextBox 7">
          <a:extLst>
            <a:ext uri="{FF2B5EF4-FFF2-40B4-BE49-F238E27FC236}">
              <a16:creationId xmlns:a16="http://schemas.microsoft.com/office/drawing/2014/main" id="{8742AE4A-1AE1-425B-BA89-3C00B152BFA2}"/>
            </a:ext>
          </a:extLst>
        </xdr:cNvPr>
        <xdr:cNvSpPr txBox="1"/>
      </xdr:nvSpPr>
      <xdr:spPr>
        <a:xfrm>
          <a:off x="10242550" y="2349500"/>
          <a:ext cx="13652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Expense</a:t>
          </a:r>
          <a:r>
            <a:rPr lang="en-US" sz="1100" b="1" baseline="0"/>
            <a:t> Variance</a:t>
          </a:r>
        </a:p>
        <a:p>
          <a:r>
            <a:rPr lang="en-US" sz="1100" baseline="0">
              <a:solidFill>
                <a:schemeClr val="tx1">
                  <a:lumMod val="95000"/>
                  <a:lumOff val="5000"/>
                </a:schemeClr>
              </a:solidFill>
            </a:rPr>
            <a:t>    Green: </a:t>
          </a:r>
          <a:r>
            <a:rPr lang="en-US" sz="1100" baseline="0">
              <a:solidFill>
                <a:schemeClr val="dk1"/>
              </a:solidFill>
            </a:rPr>
            <a:t>Bad</a:t>
          </a: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Red: Good</a:t>
          </a:r>
          <a:endParaRPr lang="en-US">
            <a:effectLst/>
          </a:endParaRPr>
        </a:p>
        <a:p>
          <a:endParaRPr lang="en-US" sz="1100" baseline="0"/>
        </a:p>
      </xdr:txBody>
    </xdr:sp>
    <xdr:clientData/>
  </xdr:twoCellAnchor>
  <xdr:twoCellAnchor>
    <xdr:from>
      <xdr:col>16</xdr:col>
      <xdr:colOff>577850</xdr:colOff>
      <xdr:row>10</xdr:row>
      <xdr:rowOff>57150</xdr:rowOff>
    </xdr:from>
    <xdr:to>
      <xdr:col>17</xdr:col>
      <xdr:colOff>57150</xdr:colOff>
      <xdr:row>10</xdr:row>
      <xdr:rowOff>146050</xdr:rowOff>
    </xdr:to>
    <xdr:sp macro="" textlink="">
      <xdr:nvSpPr>
        <xdr:cNvPr id="9" name="Diamond 8">
          <a:extLst>
            <a:ext uri="{FF2B5EF4-FFF2-40B4-BE49-F238E27FC236}">
              <a16:creationId xmlns:a16="http://schemas.microsoft.com/office/drawing/2014/main" id="{42999B86-98D8-48C9-949F-BDB0725A30C7}"/>
            </a:ext>
          </a:extLst>
        </xdr:cNvPr>
        <xdr:cNvSpPr/>
      </xdr:nvSpPr>
      <xdr:spPr>
        <a:xfrm>
          <a:off x="10331450" y="189865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584200</xdr:colOff>
      <xdr:row>11</xdr:row>
      <xdr:rowOff>63500</xdr:rowOff>
    </xdr:from>
    <xdr:to>
      <xdr:col>17</xdr:col>
      <xdr:colOff>63500</xdr:colOff>
      <xdr:row>11</xdr:row>
      <xdr:rowOff>152400</xdr:rowOff>
    </xdr:to>
    <xdr:sp macro="" textlink="">
      <xdr:nvSpPr>
        <xdr:cNvPr id="10" name="Diamond 9">
          <a:extLst>
            <a:ext uri="{FF2B5EF4-FFF2-40B4-BE49-F238E27FC236}">
              <a16:creationId xmlns:a16="http://schemas.microsoft.com/office/drawing/2014/main" id="{B64FA5AC-A988-4803-AA48-50ABFF6F30B2}"/>
            </a:ext>
          </a:extLst>
        </xdr:cNvPr>
        <xdr:cNvSpPr/>
      </xdr:nvSpPr>
      <xdr:spPr>
        <a:xfrm>
          <a:off x="10337800" y="208915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571500</xdr:colOff>
      <xdr:row>14</xdr:row>
      <xdr:rowOff>12700</xdr:rowOff>
    </xdr:from>
    <xdr:to>
      <xdr:col>17</xdr:col>
      <xdr:colOff>50800</xdr:colOff>
      <xdr:row>14</xdr:row>
      <xdr:rowOff>101600</xdr:rowOff>
    </xdr:to>
    <xdr:sp macro="" textlink="">
      <xdr:nvSpPr>
        <xdr:cNvPr id="11" name="Diamond 10">
          <a:extLst>
            <a:ext uri="{FF2B5EF4-FFF2-40B4-BE49-F238E27FC236}">
              <a16:creationId xmlns:a16="http://schemas.microsoft.com/office/drawing/2014/main" id="{8A927FD4-52AA-4E27-A2E9-B4F2E9963A33}"/>
            </a:ext>
          </a:extLst>
        </xdr:cNvPr>
        <xdr:cNvSpPr/>
      </xdr:nvSpPr>
      <xdr:spPr>
        <a:xfrm>
          <a:off x="10325100" y="2590800"/>
          <a:ext cx="88900" cy="88900"/>
        </a:xfrm>
        <a:prstGeom prst="diamond">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577850</xdr:colOff>
      <xdr:row>15</xdr:row>
      <xdr:rowOff>19050</xdr:rowOff>
    </xdr:from>
    <xdr:to>
      <xdr:col>17</xdr:col>
      <xdr:colOff>57150</xdr:colOff>
      <xdr:row>15</xdr:row>
      <xdr:rowOff>107950</xdr:rowOff>
    </xdr:to>
    <xdr:sp macro="" textlink="">
      <xdr:nvSpPr>
        <xdr:cNvPr id="12" name="Diamond 11">
          <a:extLst>
            <a:ext uri="{FF2B5EF4-FFF2-40B4-BE49-F238E27FC236}">
              <a16:creationId xmlns:a16="http://schemas.microsoft.com/office/drawing/2014/main" id="{522B5124-6978-4F39-A687-65EC3ECCA4B8}"/>
            </a:ext>
          </a:extLst>
        </xdr:cNvPr>
        <xdr:cNvSpPr/>
      </xdr:nvSpPr>
      <xdr:spPr>
        <a:xfrm>
          <a:off x="10331450" y="2781300"/>
          <a:ext cx="88900" cy="88900"/>
        </a:xfrm>
        <a:prstGeom prst="diamond">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260350</xdr:colOff>
      <xdr:row>10</xdr:row>
      <xdr:rowOff>57150</xdr:rowOff>
    </xdr:from>
    <xdr:to>
      <xdr:col>18</xdr:col>
      <xdr:colOff>336550</xdr:colOff>
      <xdr:row>10</xdr:row>
      <xdr:rowOff>146050</xdr:rowOff>
    </xdr:to>
    <xdr:sp macro="" textlink="">
      <xdr:nvSpPr>
        <xdr:cNvPr id="13" name="Isosceles Triangle 12">
          <a:extLst>
            <a:ext uri="{FF2B5EF4-FFF2-40B4-BE49-F238E27FC236}">
              <a16:creationId xmlns:a16="http://schemas.microsoft.com/office/drawing/2014/main" id="{81AE486F-B2D4-491D-ADA2-61A1DA0309ED}"/>
            </a:ext>
          </a:extLst>
        </xdr:cNvPr>
        <xdr:cNvSpPr/>
      </xdr:nvSpPr>
      <xdr:spPr>
        <a:xfrm>
          <a:off x="11233150" y="189865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82550</xdr:colOff>
      <xdr:row>11</xdr:row>
      <xdr:rowOff>69850</xdr:rowOff>
    </xdr:from>
    <xdr:to>
      <xdr:col>18</xdr:col>
      <xdr:colOff>171450</xdr:colOff>
      <xdr:row>11</xdr:row>
      <xdr:rowOff>158750</xdr:rowOff>
    </xdr:to>
    <xdr:sp macro="" textlink="">
      <xdr:nvSpPr>
        <xdr:cNvPr id="14" name="Isosceles Triangle 13">
          <a:extLst>
            <a:ext uri="{FF2B5EF4-FFF2-40B4-BE49-F238E27FC236}">
              <a16:creationId xmlns:a16="http://schemas.microsoft.com/office/drawing/2014/main" id="{BBD25BD9-5E5E-4A45-95FB-BC45C7B62D79}"/>
            </a:ext>
          </a:extLst>
        </xdr:cNvPr>
        <xdr:cNvSpPr/>
      </xdr:nvSpPr>
      <xdr:spPr>
        <a:xfrm rot="10800000">
          <a:off x="11055350" y="209550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133350</xdr:colOff>
      <xdr:row>15</xdr:row>
      <xdr:rowOff>6350</xdr:rowOff>
    </xdr:from>
    <xdr:to>
      <xdr:col>18</xdr:col>
      <xdr:colOff>209550</xdr:colOff>
      <xdr:row>15</xdr:row>
      <xdr:rowOff>95250</xdr:rowOff>
    </xdr:to>
    <xdr:sp macro="" textlink="">
      <xdr:nvSpPr>
        <xdr:cNvPr id="15" name="Isosceles Triangle 14">
          <a:extLst>
            <a:ext uri="{FF2B5EF4-FFF2-40B4-BE49-F238E27FC236}">
              <a16:creationId xmlns:a16="http://schemas.microsoft.com/office/drawing/2014/main" id="{C08C2589-83C0-49D8-B73C-ECF8F797E5CE}"/>
            </a:ext>
          </a:extLst>
        </xdr:cNvPr>
        <xdr:cNvSpPr/>
      </xdr:nvSpPr>
      <xdr:spPr>
        <a:xfrm>
          <a:off x="11106150" y="2768600"/>
          <a:ext cx="76200" cy="88900"/>
        </a:xfrm>
        <a:prstGeom prst="triangle">
          <a:avLst/>
        </a:prstGeom>
        <a:solidFill>
          <a:srgbClr val="27EA22"/>
        </a:solidFill>
        <a:ln>
          <a:solidFill>
            <a:srgbClr val="27EA2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165100</xdr:colOff>
      <xdr:row>14</xdr:row>
      <xdr:rowOff>25400</xdr:rowOff>
    </xdr:from>
    <xdr:to>
      <xdr:col>18</xdr:col>
      <xdr:colOff>254000</xdr:colOff>
      <xdr:row>14</xdr:row>
      <xdr:rowOff>114300</xdr:rowOff>
    </xdr:to>
    <xdr:sp macro="" textlink="">
      <xdr:nvSpPr>
        <xdr:cNvPr id="16" name="Isosceles Triangle 15">
          <a:extLst>
            <a:ext uri="{FF2B5EF4-FFF2-40B4-BE49-F238E27FC236}">
              <a16:creationId xmlns:a16="http://schemas.microsoft.com/office/drawing/2014/main" id="{57B75089-532A-44BB-B088-8AF9F5D2AD59}"/>
            </a:ext>
          </a:extLst>
        </xdr:cNvPr>
        <xdr:cNvSpPr/>
      </xdr:nvSpPr>
      <xdr:spPr>
        <a:xfrm rot="10800000">
          <a:off x="11137900" y="2603500"/>
          <a:ext cx="88900" cy="88900"/>
        </a:xfrm>
        <a:prstGeom prst="triangl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101600</xdr:rowOff>
    </xdr:from>
    <xdr:to>
      <xdr:col>19</xdr:col>
      <xdr:colOff>76200</xdr:colOff>
      <xdr:row>19</xdr:row>
      <xdr:rowOff>44450</xdr:rowOff>
    </xdr:to>
    <xdr:sp macro="" textlink="">
      <xdr:nvSpPr>
        <xdr:cNvPr id="27" name="Rectangle: Rounded Corners 26">
          <a:extLst>
            <a:ext uri="{FF2B5EF4-FFF2-40B4-BE49-F238E27FC236}">
              <a16:creationId xmlns:a16="http://schemas.microsoft.com/office/drawing/2014/main" id="{1585EBA6-C78D-473B-9B53-D6FF4E78DEE7}"/>
            </a:ext>
          </a:extLst>
        </xdr:cNvPr>
        <xdr:cNvSpPr/>
      </xdr:nvSpPr>
      <xdr:spPr>
        <a:xfrm>
          <a:off x="0" y="101600"/>
          <a:ext cx="11658600" cy="3441700"/>
        </a:xfrm>
        <a:prstGeom prst="roundRect">
          <a:avLst>
            <a:gd name="adj" fmla="val 3804"/>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algn="l"/>
          <a:endParaRPr lang="en-US" sz="1000" b="1"/>
        </a:p>
      </xdr:txBody>
    </xdr:sp>
    <xdr:clientData/>
  </xdr:twoCellAnchor>
  <xdr:twoCellAnchor editAs="absolute">
    <xdr:from>
      <xdr:col>6</xdr:col>
      <xdr:colOff>260350</xdr:colOff>
      <xdr:row>0</xdr:row>
      <xdr:rowOff>44450</xdr:rowOff>
    </xdr:from>
    <xdr:to>
      <xdr:col>13</xdr:col>
      <xdr:colOff>57150</xdr:colOff>
      <xdr:row>2</xdr:row>
      <xdr:rowOff>31750</xdr:rowOff>
    </xdr:to>
    <xdr:sp macro="" textlink="">
      <xdr:nvSpPr>
        <xdr:cNvPr id="37" name="Rectangle: Rounded Corners 36">
          <a:extLst>
            <a:ext uri="{FF2B5EF4-FFF2-40B4-BE49-F238E27FC236}">
              <a16:creationId xmlns:a16="http://schemas.microsoft.com/office/drawing/2014/main" id="{54747ADF-5EFB-4817-8F77-D0C5DFA7C035}"/>
            </a:ext>
          </a:extLst>
        </xdr:cNvPr>
        <xdr:cNvSpPr/>
      </xdr:nvSpPr>
      <xdr:spPr>
        <a:xfrm>
          <a:off x="3917950" y="44450"/>
          <a:ext cx="4064000" cy="355600"/>
        </a:xfrm>
        <a:prstGeom prst="roundRect">
          <a:avLst>
            <a:gd name="adj" fmla="val 44882"/>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517525</xdr:colOff>
      <xdr:row>0</xdr:row>
      <xdr:rowOff>31750</xdr:rowOff>
    </xdr:from>
    <xdr:to>
      <xdr:col>10</xdr:col>
      <xdr:colOff>552450</xdr:colOff>
      <xdr:row>1</xdr:row>
      <xdr:rowOff>177800</xdr:rowOff>
    </xdr:to>
    <xdr:sp macro="" textlink="">
      <xdr:nvSpPr>
        <xdr:cNvPr id="10" name="TextBox 9">
          <a:extLst>
            <a:ext uri="{FF2B5EF4-FFF2-40B4-BE49-F238E27FC236}">
              <a16:creationId xmlns:a16="http://schemas.microsoft.com/office/drawing/2014/main" id="{8DC0D48A-A55C-4F8C-951D-DA59990221F9}"/>
            </a:ext>
          </a:extLst>
        </xdr:cNvPr>
        <xdr:cNvSpPr txBox="1"/>
      </xdr:nvSpPr>
      <xdr:spPr>
        <a:xfrm>
          <a:off x="5394325" y="31750"/>
          <a:ext cx="1254125"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cap="none" spc="0">
              <a:ln w="0"/>
              <a:solidFill>
                <a:schemeClr val="bg1"/>
              </a:solidFill>
              <a:effectLst>
                <a:outerShdw blurRad="38100" dist="19050" dir="2700000" algn="tl" rotWithShape="0">
                  <a:schemeClr val="dk1">
                    <a:alpha val="40000"/>
                  </a:schemeClr>
                </a:outerShdw>
              </a:effectLst>
            </a:rPr>
            <a:t>About Me</a:t>
          </a:r>
        </a:p>
      </xdr:txBody>
    </xdr:sp>
    <xdr:clientData/>
  </xdr:twoCellAnchor>
  <xdr:twoCellAnchor>
    <xdr:from>
      <xdr:col>0</xdr:col>
      <xdr:colOff>0</xdr:colOff>
      <xdr:row>0</xdr:row>
      <xdr:rowOff>0</xdr:rowOff>
    </xdr:from>
    <xdr:to>
      <xdr:col>2</xdr:col>
      <xdr:colOff>323850</xdr:colOff>
      <xdr:row>34</xdr:row>
      <xdr:rowOff>82550</xdr:rowOff>
    </xdr:to>
    <xdr:sp macro="" textlink="">
      <xdr:nvSpPr>
        <xdr:cNvPr id="12" name="Rectangle 11">
          <a:extLst>
            <a:ext uri="{FF2B5EF4-FFF2-40B4-BE49-F238E27FC236}">
              <a16:creationId xmlns:a16="http://schemas.microsoft.com/office/drawing/2014/main" id="{92AE57EA-2513-4FD5-987F-D930DE8CE0D3}"/>
            </a:ext>
          </a:extLst>
        </xdr:cNvPr>
        <xdr:cNvSpPr/>
      </xdr:nvSpPr>
      <xdr:spPr>
        <a:xfrm>
          <a:off x="0" y="0"/>
          <a:ext cx="1543050" cy="63436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0</xdr:col>
      <xdr:colOff>177800</xdr:colOff>
      <xdr:row>16</xdr:row>
      <xdr:rowOff>120650</xdr:rowOff>
    </xdr:from>
    <xdr:to>
      <xdr:col>2</xdr:col>
      <xdr:colOff>260350</xdr:colOff>
      <xdr:row>18</xdr:row>
      <xdr:rowOff>165100</xdr:rowOff>
    </xdr:to>
    <xdr:sp macro="" textlink="">
      <xdr:nvSpPr>
        <xdr:cNvPr id="28" name="Rectangle: Rounded Corners 27">
          <a:extLst>
            <a:ext uri="{FF2B5EF4-FFF2-40B4-BE49-F238E27FC236}">
              <a16:creationId xmlns:a16="http://schemas.microsoft.com/office/drawing/2014/main" id="{F56E9383-54D3-440D-8B2C-BF8044FD8BF6}"/>
            </a:ext>
          </a:extLst>
        </xdr:cNvPr>
        <xdr:cNvSpPr/>
      </xdr:nvSpPr>
      <xdr:spPr>
        <a:xfrm>
          <a:off x="177800" y="3067050"/>
          <a:ext cx="1301750" cy="412750"/>
        </a:xfrm>
        <a:prstGeom prst="roundRect">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oneCell">
    <xdr:from>
      <xdr:col>0</xdr:col>
      <xdr:colOff>211242</xdr:colOff>
      <xdr:row>0</xdr:row>
      <xdr:rowOff>107950</xdr:rowOff>
    </xdr:from>
    <xdr:to>
      <xdr:col>2</xdr:col>
      <xdr:colOff>211714</xdr:colOff>
      <xdr:row>3</xdr:row>
      <xdr:rowOff>158750</xdr:rowOff>
    </xdr:to>
    <xdr:pic>
      <xdr:nvPicPr>
        <xdr:cNvPr id="14" name="Picture 13">
          <a:extLst>
            <a:ext uri="{FF2B5EF4-FFF2-40B4-BE49-F238E27FC236}">
              <a16:creationId xmlns:a16="http://schemas.microsoft.com/office/drawing/2014/main" id="{E9FBB5C1-0CBD-44D0-B77C-2A30740070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1242" y="107950"/>
          <a:ext cx="1219672" cy="603250"/>
        </a:xfrm>
        <a:prstGeom prst="rect">
          <a:avLst/>
        </a:prstGeom>
      </xdr:spPr>
    </xdr:pic>
    <xdr:clientData/>
  </xdr:twoCellAnchor>
  <xdr:twoCellAnchor>
    <xdr:from>
      <xdr:col>0</xdr:col>
      <xdr:colOff>514350</xdr:colOff>
      <xdr:row>4</xdr:row>
      <xdr:rowOff>31750</xdr:rowOff>
    </xdr:from>
    <xdr:to>
      <xdr:col>2</xdr:col>
      <xdr:colOff>323850</xdr:colOff>
      <xdr:row>5</xdr:row>
      <xdr:rowOff>139700</xdr:rowOff>
    </xdr:to>
    <xdr:sp macro="" textlink="">
      <xdr:nvSpPr>
        <xdr:cNvPr id="15" name="TextBox 14">
          <a:hlinkClick xmlns:r="http://schemas.openxmlformats.org/officeDocument/2006/relationships" r:id="rId2"/>
          <a:extLst>
            <a:ext uri="{FF2B5EF4-FFF2-40B4-BE49-F238E27FC236}">
              <a16:creationId xmlns:a16="http://schemas.microsoft.com/office/drawing/2014/main" id="{B7D0E87E-F6A3-4FCB-88CF-A5F507F60066}"/>
            </a:ext>
          </a:extLst>
        </xdr:cNvPr>
        <xdr:cNvSpPr txBox="1"/>
      </xdr:nvSpPr>
      <xdr:spPr>
        <a:xfrm>
          <a:off x="514350" y="7683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Welcome</a:t>
          </a:r>
        </a:p>
      </xdr:txBody>
    </xdr:sp>
    <xdr:clientData/>
  </xdr:twoCellAnchor>
  <xdr:twoCellAnchor>
    <xdr:from>
      <xdr:col>0</xdr:col>
      <xdr:colOff>514350</xdr:colOff>
      <xdr:row>6</xdr:row>
      <xdr:rowOff>57150</xdr:rowOff>
    </xdr:from>
    <xdr:to>
      <xdr:col>2</xdr:col>
      <xdr:colOff>323850</xdr:colOff>
      <xdr:row>7</xdr:row>
      <xdr:rowOff>165100</xdr:rowOff>
    </xdr:to>
    <xdr:sp macro="" textlink="">
      <xdr:nvSpPr>
        <xdr:cNvPr id="16" name="TextBox 15">
          <a:hlinkClick xmlns:r="http://schemas.openxmlformats.org/officeDocument/2006/relationships" r:id="rId3"/>
          <a:extLst>
            <a:ext uri="{FF2B5EF4-FFF2-40B4-BE49-F238E27FC236}">
              <a16:creationId xmlns:a16="http://schemas.microsoft.com/office/drawing/2014/main" id="{530D7923-6D54-4C8A-82A8-062CEEC7C44D}"/>
            </a:ext>
          </a:extLst>
        </xdr:cNvPr>
        <xdr:cNvSpPr txBox="1"/>
      </xdr:nvSpPr>
      <xdr:spPr>
        <a:xfrm>
          <a:off x="514350" y="11620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Marketing</a:t>
          </a:r>
        </a:p>
      </xdr:txBody>
    </xdr:sp>
    <xdr:clientData/>
  </xdr:twoCellAnchor>
  <xdr:twoCellAnchor>
    <xdr:from>
      <xdr:col>0</xdr:col>
      <xdr:colOff>514350</xdr:colOff>
      <xdr:row>8</xdr:row>
      <xdr:rowOff>82550</xdr:rowOff>
    </xdr:from>
    <xdr:to>
      <xdr:col>2</xdr:col>
      <xdr:colOff>323850</xdr:colOff>
      <xdr:row>10</xdr:row>
      <xdr:rowOff>6350</xdr:rowOff>
    </xdr:to>
    <xdr:sp macro="" textlink="">
      <xdr:nvSpPr>
        <xdr:cNvPr id="17" name="TextBox 16">
          <a:hlinkClick xmlns:r="http://schemas.openxmlformats.org/officeDocument/2006/relationships" r:id="rId4"/>
          <a:extLst>
            <a:ext uri="{FF2B5EF4-FFF2-40B4-BE49-F238E27FC236}">
              <a16:creationId xmlns:a16="http://schemas.microsoft.com/office/drawing/2014/main" id="{350873D3-F965-4530-9A17-3594336F4C78}"/>
            </a:ext>
          </a:extLst>
        </xdr:cNvPr>
        <xdr:cNvSpPr txBox="1"/>
      </xdr:nvSpPr>
      <xdr:spPr>
        <a:xfrm>
          <a:off x="514350" y="15557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Operations</a:t>
          </a:r>
        </a:p>
      </xdr:txBody>
    </xdr:sp>
    <xdr:clientData/>
  </xdr:twoCellAnchor>
  <xdr:twoCellAnchor>
    <xdr:from>
      <xdr:col>0</xdr:col>
      <xdr:colOff>514350</xdr:colOff>
      <xdr:row>10</xdr:row>
      <xdr:rowOff>107950</xdr:rowOff>
    </xdr:from>
    <xdr:to>
      <xdr:col>2</xdr:col>
      <xdr:colOff>323850</xdr:colOff>
      <xdr:row>12</xdr:row>
      <xdr:rowOff>31750</xdr:rowOff>
    </xdr:to>
    <xdr:sp macro="" textlink="">
      <xdr:nvSpPr>
        <xdr:cNvPr id="18" name="TextBox 17">
          <a:hlinkClick xmlns:r="http://schemas.openxmlformats.org/officeDocument/2006/relationships" r:id="rId5"/>
          <a:extLst>
            <a:ext uri="{FF2B5EF4-FFF2-40B4-BE49-F238E27FC236}">
              <a16:creationId xmlns:a16="http://schemas.microsoft.com/office/drawing/2014/main" id="{32AF3115-E295-4E96-AD5F-0B532A7D58A6}"/>
            </a:ext>
          </a:extLst>
        </xdr:cNvPr>
        <xdr:cNvSpPr txBox="1"/>
      </xdr:nvSpPr>
      <xdr:spPr>
        <a:xfrm>
          <a:off x="514350" y="19494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p>
      </xdr:txBody>
    </xdr:sp>
    <xdr:clientData/>
  </xdr:twoCellAnchor>
  <xdr:twoCellAnchor>
    <xdr:from>
      <xdr:col>0</xdr:col>
      <xdr:colOff>514350</xdr:colOff>
      <xdr:row>12</xdr:row>
      <xdr:rowOff>133350</xdr:rowOff>
    </xdr:from>
    <xdr:to>
      <xdr:col>2</xdr:col>
      <xdr:colOff>323850</xdr:colOff>
      <xdr:row>14</xdr:row>
      <xdr:rowOff>57150</xdr:rowOff>
    </xdr:to>
    <xdr:sp macro="" textlink="">
      <xdr:nvSpPr>
        <xdr:cNvPr id="19" name="TextBox 18">
          <a:hlinkClick xmlns:r="http://schemas.openxmlformats.org/officeDocument/2006/relationships" r:id="rId6"/>
          <a:extLst>
            <a:ext uri="{FF2B5EF4-FFF2-40B4-BE49-F238E27FC236}">
              <a16:creationId xmlns:a16="http://schemas.microsoft.com/office/drawing/2014/main" id="{E18ED336-0337-4E50-8D11-B8140092DABF}"/>
            </a:ext>
          </a:extLst>
        </xdr:cNvPr>
        <xdr:cNvSpPr txBox="1"/>
      </xdr:nvSpPr>
      <xdr:spPr>
        <a:xfrm>
          <a:off x="514350" y="23431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HR</a:t>
          </a:r>
        </a:p>
      </xdr:txBody>
    </xdr:sp>
    <xdr:clientData/>
  </xdr:twoCellAnchor>
  <xdr:twoCellAnchor>
    <xdr:from>
      <xdr:col>0</xdr:col>
      <xdr:colOff>514350</xdr:colOff>
      <xdr:row>14</xdr:row>
      <xdr:rowOff>158750</xdr:rowOff>
    </xdr:from>
    <xdr:to>
      <xdr:col>2</xdr:col>
      <xdr:colOff>323850</xdr:colOff>
      <xdr:row>16</xdr:row>
      <xdr:rowOff>82550</xdr:rowOff>
    </xdr:to>
    <xdr:sp macro="" textlink="">
      <xdr:nvSpPr>
        <xdr:cNvPr id="20" name="TextBox 19">
          <a:hlinkClick xmlns:r="http://schemas.openxmlformats.org/officeDocument/2006/relationships" r:id="rId7"/>
          <a:extLst>
            <a:ext uri="{FF2B5EF4-FFF2-40B4-BE49-F238E27FC236}">
              <a16:creationId xmlns:a16="http://schemas.microsoft.com/office/drawing/2014/main" id="{D3445B29-99B6-495F-943C-446311D02078}"/>
            </a:ext>
          </a:extLst>
        </xdr:cNvPr>
        <xdr:cNvSpPr txBox="1"/>
      </xdr:nvSpPr>
      <xdr:spPr>
        <a:xfrm>
          <a:off x="514350" y="2736850"/>
          <a:ext cx="1028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IT</a:t>
          </a:r>
        </a:p>
      </xdr:txBody>
    </xdr:sp>
    <xdr:clientData/>
  </xdr:twoCellAnchor>
  <xdr:twoCellAnchor>
    <xdr:from>
      <xdr:col>2</xdr:col>
      <xdr:colOff>215900</xdr:colOff>
      <xdr:row>0</xdr:row>
      <xdr:rowOff>0</xdr:rowOff>
    </xdr:from>
    <xdr:to>
      <xdr:col>2</xdr:col>
      <xdr:colOff>438150</xdr:colOff>
      <xdr:row>33</xdr:row>
      <xdr:rowOff>19050</xdr:rowOff>
    </xdr:to>
    <xdr:sp macro="" textlink="">
      <xdr:nvSpPr>
        <xdr:cNvPr id="24" name="Rectangle: Rounded Corners 23">
          <a:extLst>
            <a:ext uri="{FF2B5EF4-FFF2-40B4-BE49-F238E27FC236}">
              <a16:creationId xmlns:a16="http://schemas.microsoft.com/office/drawing/2014/main" id="{423D5940-1225-4F4C-BB2F-1C90D51528E7}"/>
            </a:ext>
          </a:extLst>
        </xdr:cNvPr>
        <xdr:cNvSpPr/>
      </xdr:nvSpPr>
      <xdr:spPr>
        <a:xfrm>
          <a:off x="1435100" y="0"/>
          <a:ext cx="222250" cy="6096000"/>
        </a:xfrm>
        <a:prstGeom prst="roundRect">
          <a:avLst>
            <a:gd name="adj" fmla="val 0"/>
          </a:avLst>
        </a:prstGeom>
        <a:solidFill>
          <a:schemeClr val="accent1">
            <a:lumMod val="20000"/>
            <a:lumOff val="80000"/>
          </a:schemeClr>
        </a:solid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nchorCtr="0"/>
        <a:lstStyle/>
        <a:p>
          <a:pPr marL="0" indent="0" algn="l"/>
          <a:endParaRPr lang="en-US" sz="1000" b="1">
            <a:solidFill>
              <a:schemeClr val="lt1"/>
            </a:solidFill>
            <a:latin typeface="+mn-lt"/>
            <a:ea typeface="+mn-ea"/>
            <a:cs typeface="+mn-cs"/>
          </a:endParaRPr>
        </a:p>
      </xdr:txBody>
    </xdr:sp>
    <xdr:clientData/>
  </xdr:twoCellAnchor>
  <xdr:twoCellAnchor editAs="oneCell">
    <xdr:from>
      <xdr:col>0</xdr:col>
      <xdr:colOff>273050</xdr:colOff>
      <xdr:row>17</xdr:row>
      <xdr:rowOff>44450</xdr:rowOff>
    </xdr:from>
    <xdr:to>
      <xdr:col>0</xdr:col>
      <xdr:colOff>508000</xdr:colOff>
      <xdr:row>18</xdr:row>
      <xdr:rowOff>75254</xdr:rowOff>
    </xdr:to>
    <xdr:pic>
      <xdr:nvPicPr>
        <xdr:cNvPr id="25" name="Graphic 24" descr="Exclamation mark with solid fill">
          <a:hlinkClick xmlns:r="http://schemas.openxmlformats.org/officeDocument/2006/relationships" r:id="rId8"/>
          <a:extLst>
            <a:ext uri="{FF2B5EF4-FFF2-40B4-BE49-F238E27FC236}">
              <a16:creationId xmlns:a16="http://schemas.microsoft.com/office/drawing/2014/main" id="{A27196B6-63DB-4FE7-AD2D-6F800F1BE85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73050" y="3175000"/>
          <a:ext cx="234950" cy="214954"/>
        </a:xfrm>
        <a:prstGeom prst="rect">
          <a:avLst/>
        </a:prstGeom>
      </xdr:spPr>
    </xdr:pic>
    <xdr:clientData/>
  </xdr:twoCellAnchor>
  <xdr:twoCellAnchor>
    <xdr:from>
      <xdr:col>0</xdr:col>
      <xdr:colOff>463550</xdr:colOff>
      <xdr:row>16</xdr:row>
      <xdr:rowOff>165100</xdr:rowOff>
    </xdr:from>
    <xdr:to>
      <xdr:col>2</xdr:col>
      <xdr:colOff>158750</xdr:colOff>
      <xdr:row>18</xdr:row>
      <xdr:rowOff>69850</xdr:rowOff>
    </xdr:to>
    <xdr:sp macro="" textlink="">
      <xdr:nvSpPr>
        <xdr:cNvPr id="26" name="TextBox 25">
          <a:hlinkClick xmlns:r="http://schemas.openxmlformats.org/officeDocument/2006/relationships" r:id="rId8"/>
          <a:extLst>
            <a:ext uri="{FF2B5EF4-FFF2-40B4-BE49-F238E27FC236}">
              <a16:creationId xmlns:a16="http://schemas.microsoft.com/office/drawing/2014/main" id="{50EBCA79-E747-4C5C-BBCF-B199282CF93D}"/>
            </a:ext>
          </a:extLst>
        </xdr:cNvPr>
        <xdr:cNvSpPr txBox="1"/>
      </xdr:nvSpPr>
      <xdr:spPr>
        <a:xfrm>
          <a:off x="463550" y="3111500"/>
          <a:ext cx="9144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About</a:t>
          </a:r>
        </a:p>
      </xdr:txBody>
    </xdr:sp>
    <xdr:clientData/>
  </xdr:twoCellAnchor>
  <xdr:twoCellAnchor editAs="absolute">
    <xdr:from>
      <xdr:col>0</xdr:col>
      <xdr:colOff>254921</xdr:colOff>
      <xdr:row>12</xdr:row>
      <xdr:rowOff>158202</xdr:rowOff>
    </xdr:from>
    <xdr:to>
      <xdr:col>0</xdr:col>
      <xdr:colOff>506921</xdr:colOff>
      <xdr:row>14</xdr:row>
      <xdr:rowOff>41902</xdr:rowOff>
    </xdr:to>
    <xdr:pic>
      <xdr:nvPicPr>
        <xdr:cNvPr id="29" name="Picture 28">
          <a:hlinkClick xmlns:r="http://schemas.openxmlformats.org/officeDocument/2006/relationships" r:id="rId6"/>
          <a:extLst>
            <a:ext uri="{FF2B5EF4-FFF2-40B4-BE49-F238E27FC236}">
              <a16:creationId xmlns:a16="http://schemas.microsoft.com/office/drawing/2014/main" id="{015DC7D6-2FE6-4643-8271-481BA33F01A1}"/>
            </a:ext>
          </a:extLst>
        </xdr:cNvPr>
        <xdr:cNvPicPr>
          <a:picLocks noChangeAspect="1"/>
        </xdr:cNvPicPr>
      </xdr:nvPicPr>
      <xdr:blipFill>
        <a:blip xmlns:r="http://schemas.openxmlformats.org/officeDocument/2006/relationships" r:embed="rId11"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54921" y="2368002"/>
          <a:ext cx="252000" cy="252000"/>
        </a:xfrm>
        <a:prstGeom prst="rect">
          <a:avLst/>
        </a:prstGeom>
        <a:noFill/>
        <a:ln>
          <a:noFill/>
        </a:ln>
      </xdr:spPr>
    </xdr:pic>
    <xdr:clientData/>
  </xdr:twoCellAnchor>
  <xdr:twoCellAnchor editAs="absolute">
    <xdr:from>
      <xdr:col>0</xdr:col>
      <xdr:colOff>269462</xdr:colOff>
      <xdr:row>14</xdr:row>
      <xdr:rowOff>183466</xdr:rowOff>
    </xdr:from>
    <xdr:to>
      <xdr:col>0</xdr:col>
      <xdr:colOff>521462</xdr:colOff>
      <xdr:row>16</xdr:row>
      <xdr:rowOff>67166</xdr:rowOff>
    </xdr:to>
    <xdr:pic>
      <xdr:nvPicPr>
        <xdr:cNvPr id="30" name="Picture 29">
          <a:hlinkClick xmlns:r="http://schemas.openxmlformats.org/officeDocument/2006/relationships" r:id="rId7"/>
          <a:extLst>
            <a:ext uri="{FF2B5EF4-FFF2-40B4-BE49-F238E27FC236}">
              <a16:creationId xmlns:a16="http://schemas.microsoft.com/office/drawing/2014/main" id="{69821799-8F7C-4C1E-A2A1-A806D63B21C9}"/>
            </a:ext>
          </a:extLst>
        </xdr:cNvPr>
        <xdr:cNvPicPr>
          <a:picLocks noChangeAspect="1"/>
        </xdr:cNvPicPr>
      </xdr:nvPicPr>
      <xdr:blipFill>
        <a:blip xmlns:r="http://schemas.openxmlformats.org/officeDocument/2006/relationships" r:embed="rId12"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9462" y="2761566"/>
          <a:ext cx="252000" cy="252000"/>
        </a:xfrm>
        <a:prstGeom prst="rect">
          <a:avLst/>
        </a:prstGeom>
        <a:noFill/>
        <a:ln>
          <a:noFill/>
        </a:ln>
      </xdr:spPr>
    </xdr:pic>
    <xdr:clientData/>
  </xdr:twoCellAnchor>
  <xdr:twoCellAnchor editAs="absolute">
    <xdr:from>
      <xdr:col>0</xdr:col>
      <xdr:colOff>222250</xdr:colOff>
      <xdr:row>10</xdr:row>
      <xdr:rowOff>82139</xdr:rowOff>
    </xdr:from>
    <xdr:to>
      <xdr:col>0</xdr:col>
      <xdr:colOff>528250</xdr:colOff>
      <xdr:row>12</xdr:row>
      <xdr:rowOff>19839</xdr:rowOff>
    </xdr:to>
    <xdr:pic>
      <xdr:nvPicPr>
        <xdr:cNvPr id="31" name="Picture 30">
          <a:hlinkClick xmlns:r="http://schemas.openxmlformats.org/officeDocument/2006/relationships" r:id="rId5"/>
          <a:extLst>
            <a:ext uri="{FF2B5EF4-FFF2-40B4-BE49-F238E27FC236}">
              <a16:creationId xmlns:a16="http://schemas.microsoft.com/office/drawing/2014/main" id="{DBFE4D27-CC48-4A79-9FF4-061C85FDB047}"/>
            </a:ext>
          </a:extLst>
        </xdr:cNvPr>
        <xdr:cNvPicPr>
          <a:picLocks noChangeAspect="1"/>
        </xdr:cNvPicPr>
      </xdr:nvPicPr>
      <xdr:blipFill>
        <a:blip xmlns:r="http://schemas.openxmlformats.org/officeDocument/2006/relationships" r:embed="rId13"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22250" y="1923639"/>
          <a:ext cx="306000" cy="306000"/>
        </a:xfrm>
        <a:prstGeom prst="rect">
          <a:avLst/>
        </a:prstGeom>
        <a:noFill/>
        <a:ln>
          <a:noFill/>
        </a:ln>
      </xdr:spPr>
    </xdr:pic>
    <xdr:clientData/>
  </xdr:twoCellAnchor>
  <xdr:twoCellAnchor editAs="absolute">
    <xdr:from>
      <xdr:col>0</xdr:col>
      <xdr:colOff>233108</xdr:colOff>
      <xdr:row>8</xdr:row>
      <xdr:rowOff>88626</xdr:rowOff>
    </xdr:from>
    <xdr:to>
      <xdr:col>0</xdr:col>
      <xdr:colOff>485108</xdr:colOff>
      <xdr:row>9</xdr:row>
      <xdr:rowOff>156476</xdr:rowOff>
    </xdr:to>
    <xdr:pic>
      <xdr:nvPicPr>
        <xdr:cNvPr id="32" name="Picture 31">
          <a:hlinkClick xmlns:r="http://schemas.openxmlformats.org/officeDocument/2006/relationships" r:id="rId4"/>
          <a:extLst>
            <a:ext uri="{FF2B5EF4-FFF2-40B4-BE49-F238E27FC236}">
              <a16:creationId xmlns:a16="http://schemas.microsoft.com/office/drawing/2014/main" id="{82C1A4BE-8547-4082-96F2-55B1AD097DF1}"/>
            </a:ext>
          </a:extLst>
        </xdr:cNvPr>
        <xdr:cNvPicPr>
          <a:picLocks noChangeAspect="1"/>
        </xdr:cNvPicPr>
      </xdr:nvPicPr>
      <xdr:blipFill>
        <a:blip xmlns:r="http://schemas.openxmlformats.org/officeDocument/2006/relationships" r:embed="rId14" cstate="print">
          <a:duotone>
            <a:schemeClr val="accent2">
              <a:shade val="45000"/>
              <a:satMod val="135000"/>
            </a:schemeClr>
            <a:prstClr val="white"/>
          </a:duotone>
          <a:extLst>
            <a:ext uri="{BEBA8EAE-BF5A-486C-A8C5-ECC9F3942E4B}">
              <a14:imgProps xmlns:a14="http://schemas.microsoft.com/office/drawing/2010/main">
                <a14:imgLayer r:embed="rId15">
                  <a14:imgEffect>
                    <a14:saturation sat="35000"/>
                  </a14:imgEffect>
                </a14:imgLayer>
              </a14:imgProps>
            </a:ext>
            <a:ext uri="{28A0092B-C50C-407E-A947-70E740481C1C}">
              <a14:useLocalDpi xmlns:a14="http://schemas.microsoft.com/office/drawing/2010/main" val="0"/>
            </a:ext>
          </a:extLst>
        </a:blip>
        <a:stretch>
          <a:fillRect/>
        </a:stretch>
      </xdr:blipFill>
      <xdr:spPr>
        <a:xfrm flipH="1">
          <a:off x="233108" y="1561826"/>
          <a:ext cx="252000" cy="252000"/>
        </a:xfrm>
        <a:prstGeom prst="rect">
          <a:avLst/>
        </a:prstGeom>
        <a:noFill/>
        <a:ln>
          <a:noFill/>
        </a:ln>
      </xdr:spPr>
    </xdr:pic>
    <xdr:clientData/>
  </xdr:twoCellAnchor>
  <xdr:twoCellAnchor editAs="absolute">
    <xdr:from>
      <xdr:col>0</xdr:col>
      <xdr:colOff>240379</xdr:colOff>
      <xdr:row>6</xdr:row>
      <xdr:rowOff>57013</xdr:rowOff>
    </xdr:from>
    <xdr:to>
      <xdr:col>0</xdr:col>
      <xdr:colOff>492379</xdr:colOff>
      <xdr:row>7</xdr:row>
      <xdr:rowOff>124863</xdr:rowOff>
    </xdr:to>
    <xdr:pic>
      <xdr:nvPicPr>
        <xdr:cNvPr id="33" name="Picture 32">
          <a:hlinkClick xmlns:r="http://schemas.openxmlformats.org/officeDocument/2006/relationships" r:id="rId3"/>
          <a:extLst>
            <a:ext uri="{FF2B5EF4-FFF2-40B4-BE49-F238E27FC236}">
              <a16:creationId xmlns:a16="http://schemas.microsoft.com/office/drawing/2014/main" id="{F9A4EE82-395C-4D8C-A8E4-BB0950687BB4}"/>
            </a:ext>
          </a:extLst>
        </xdr:cNvPr>
        <xdr:cNvPicPr>
          <a:picLocks noChangeAspect="1"/>
        </xdr:cNvPicPr>
      </xdr:nvPicPr>
      <xdr:blipFill>
        <a:blip xmlns:r="http://schemas.openxmlformats.org/officeDocument/2006/relationships" r:embed="rId16"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240379" y="1161913"/>
          <a:ext cx="252000" cy="252000"/>
        </a:xfrm>
        <a:prstGeom prst="rect">
          <a:avLst/>
        </a:prstGeom>
        <a:noFill/>
        <a:ln>
          <a:noFill/>
        </a:ln>
      </xdr:spPr>
    </xdr:pic>
    <xdr:clientData/>
  </xdr:twoCellAnchor>
  <xdr:twoCellAnchor editAs="absolute">
    <xdr:from>
      <xdr:col>0</xdr:col>
      <xdr:colOff>262192</xdr:colOff>
      <xdr:row>4</xdr:row>
      <xdr:rowOff>25400</xdr:rowOff>
    </xdr:from>
    <xdr:to>
      <xdr:col>0</xdr:col>
      <xdr:colOff>514192</xdr:colOff>
      <xdr:row>5</xdr:row>
      <xdr:rowOff>93250</xdr:rowOff>
    </xdr:to>
    <xdr:pic>
      <xdr:nvPicPr>
        <xdr:cNvPr id="34" name="Picture 33">
          <a:hlinkClick xmlns:r="http://schemas.openxmlformats.org/officeDocument/2006/relationships" r:id="rId2"/>
          <a:extLst>
            <a:ext uri="{FF2B5EF4-FFF2-40B4-BE49-F238E27FC236}">
              <a16:creationId xmlns:a16="http://schemas.microsoft.com/office/drawing/2014/main" id="{E311F305-B0F9-4996-A2F0-007C1F643009}"/>
            </a:ext>
          </a:extLst>
        </xdr:cNvPr>
        <xdr:cNvPicPr>
          <a:picLocks noChangeAspect="1"/>
        </xdr:cNvPicPr>
      </xdr:nvPicPr>
      <xdr:blipFill>
        <a:blip xmlns:r="http://schemas.openxmlformats.org/officeDocument/2006/relationships" r:embed="rId17"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62192" y="762000"/>
          <a:ext cx="252000" cy="252000"/>
        </a:xfrm>
        <a:prstGeom prst="rect">
          <a:avLst/>
        </a:prstGeom>
        <a:noFill/>
        <a:ln>
          <a:noFill/>
        </a:ln>
        <a:scene3d>
          <a:camera prst="orthographicFront">
            <a:rot lat="0" lon="899992" rev="0"/>
          </a:camera>
          <a:lightRig rig="threePt" dir="t"/>
        </a:scene3d>
      </xdr:spPr>
    </xdr:pic>
    <xdr:clientData/>
  </xdr:twoCellAnchor>
  <xdr:twoCellAnchor editAs="absolute">
    <xdr:from>
      <xdr:col>4</xdr:col>
      <xdr:colOff>546100</xdr:colOff>
      <xdr:row>3</xdr:row>
      <xdr:rowOff>165100</xdr:rowOff>
    </xdr:from>
    <xdr:to>
      <xdr:col>15</xdr:col>
      <xdr:colOff>88900</xdr:colOff>
      <xdr:row>17</xdr:row>
      <xdr:rowOff>0</xdr:rowOff>
    </xdr:to>
    <xdr:sp macro="" textlink="">
      <xdr:nvSpPr>
        <xdr:cNvPr id="38" name="Rectangle: Rounded Corners 37">
          <a:extLst>
            <a:ext uri="{FF2B5EF4-FFF2-40B4-BE49-F238E27FC236}">
              <a16:creationId xmlns:a16="http://schemas.microsoft.com/office/drawing/2014/main" id="{67ED0F9D-4A07-4B7A-A139-51B5B4450734}"/>
            </a:ext>
          </a:extLst>
        </xdr:cNvPr>
        <xdr:cNvSpPr/>
      </xdr:nvSpPr>
      <xdr:spPr>
        <a:xfrm>
          <a:off x="2984500" y="717550"/>
          <a:ext cx="6248400" cy="2413000"/>
        </a:xfrm>
        <a:prstGeom prst="roundRect">
          <a:avLst>
            <a:gd name="adj" fmla="val 3926"/>
          </a:avLst>
        </a:prstGeom>
        <a:solidFill>
          <a:schemeClr val="bg1"/>
        </a:solidFill>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571500</xdr:colOff>
      <xdr:row>4</xdr:row>
      <xdr:rowOff>57150</xdr:rowOff>
    </xdr:from>
    <xdr:to>
      <xdr:col>15</xdr:col>
      <xdr:colOff>127000</xdr:colOff>
      <xdr:row>16</xdr:row>
      <xdr:rowOff>152400</xdr:rowOff>
    </xdr:to>
    <xdr:sp macro="" textlink="">
      <xdr:nvSpPr>
        <xdr:cNvPr id="39" name="TextBox 38">
          <a:extLst>
            <a:ext uri="{FF2B5EF4-FFF2-40B4-BE49-F238E27FC236}">
              <a16:creationId xmlns:a16="http://schemas.microsoft.com/office/drawing/2014/main" id="{06BCCD54-C741-E815-557A-774F2B0FB141}"/>
            </a:ext>
          </a:extLst>
        </xdr:cNvPr>
        <xdr:cNvSpPr txBox="1"/>
      </xdr:nvSpPr>
      <xdr:spPr>
        <a:xfrm>
          <a:off x="3009900" y="793750"/>
          <a:ext cx="6261100" cy="2305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US" sz="1100">
              <a:solidFill>
                <a:schemeClr val="dk1"/>
              </a:solidFill>
              <a:effectLst/>
              <a:latin typeface="+mn-lt"/>
              <a:ea typeface="+mn-ea"/>
              <a:cs typeface="+mn-cs"/>
            </a:rPr>
            <a:t>Hello, I’m </a:t>
          </a:r>
          <a:r>
            <a:rPr lang="en-US" sz="1100" b="1">
              <a:solidFill>
                <a:schemeClr val="dk1"/>
              </a:solidFill>
              <a:effectLst/>
              <a:latin typeface="+mn-lt"/>
              <a:ea typeface="+mn-ea"/>
              <a:cs typeface="+mn-cs"/>
            </a:rPr>
            <a:t>Muhammad Qasim Sial</a:t>
          </a:r>
          <a:endParaRPr lang="en-US">
            <a:effectLst/>
          </a:endParaRPr>
        </a:p>
        <a:p>
          <a:pPr rtl="0" eaLnBrk="1" latinLnBrk="0" hangingPunct="1"/>
          <a:r>
            <a:rPr lang="en-US" sz="1100">
              <a:solidFill>
                <a:schemeClr val="dk1"/>
              </a:solidFill>
              <a:effectLst/>
              <a:latin typeface="+mn-lt"/>
              <a:ea typeface="+mn-ea"/>
              <a:cs typeface="+mn-cs"/>
            </a:rPr>
            <a:t>Skilled in </a:t>
          </a:r>
          <a:r>
            <a:rPr lang="en-US" sz="1100" b="1">
              <a:solidFill>
                <a:schemeClr val="dk1"/>
              </a:solidFill>
              <a:effectLst/>
              <a:latin typeface="+mn-lt"/>
              <a:ea typeface="+mn-ea"/>
              <a:cs typeface="+mn-cs"/>
            </a:rPr>
            <a:t>Data Analysis • SQL • Statistics • Excel • Power BI  </a:t>
          </a:r>
          <a:r>
            <a:rPr lang="en-US" sz="1100">
              <a:solidFill>
                <a:schemeClr val="dk1"/>
              </a:solidFill>
              <a:effectLst/>
              <a:latin typeface="+mn-lt"/>
              <a:ea typeface="+mn-ea"/>
              <a:cs typeface="+mn-cs"/>
            </a:rPr>
            <a:t> along with various other analytical skills, I’m </a:t>
          </a:r>
          <a:endParaRPr lang="en-US">
            <a:effectLst/>
          </a:endParaRPr>
        </a:p>
        <a:p>
          <a:pPr rtl="0" eaLnBrk="1" latinLnBrk="0" hangingPunct="1"/>
          <a:r>
            <a:rPr lang="en-US" sz="1100">
              <a:solidFill>
                <a:schemeClr val="dk1"/>
              </a:solidFill>
              <a:effectLst/>
              <a:latin typeface="+mn-lt"/>
              <a:ea typeface="+mn-ea"/>
              <a:cs typeface="+mn-cs"/>
            </a:rPr>
            <a:t>passionate about turning raw data into meaningful business insights.</a:t>
          </a:r>
        </a:p>
        <a:p>
          <a:pPr rtl="0" eaLnBrk="1" latinLnBrk="0" hangingPunct="1"/>
          <a:endParaRPr lang="en-US">
            <a:effectLst/>
          </a:endParaRPr>
        </a:p>
        <a:p>
          <a:pPr rtl="0" eaLnBrk="1" latinLnBrk="0" hangingPunct="1"/>
          <a:r>
            <a:rPr lang="en-US" sz="1100">
              <a:solidFill>
                <a:schemeClr val="dk1"/>
              </a:solidFill>
              <a:effectLst/>
              <a:latin typeface="+mn-lt"/>
              <a:ea typeface="+mn-ea"/>
              <a:cs typeface="+mn-cs"/>
            </a:rPr>
            <a:t>I am </a:t>
          </a:r>
          <a:r>
            <a:rPr lang="en-US" sz="1100" b="1">
              <a:solidFill>
                <a:schemeClr val="dk1"/>
              </a:solidFill>
              <a:effectLst/>
              <a:latin typeface="+mn-lt"/>
              <a:ea typeface="+mn-ea"/>
              <a:cs typeface="+mn-cs"/>
            </a:rPr>
            <a:t>actively open</a:t>
          </a:r>
          <a:r>
            <a:rPr lang="en-US" sz="1100">
              <a:solidFill>
                <a:schemeClr val="dk1"/>
              </a:solidFill>
              <a:effectLst/>
              <a:latin typeface="+mn-lt"/>
              <a:ea typeface="+mn-ea"/>
              <a:cs typeface="+mn-cs"/>
            </a:rPr>
            <a:t> to opportunities as a </a:t>
          </a:r>
          <a:r>
            <a:rPr lang="en-US" sz="1100" b="1">
              <a:solidFill>
                <a:schemeClr val="dk1"/>
              </a:solidFill>
              <a:effectLst/>
              <a:latin typeface="+mn-lt"/>
              <a:ea typeface="+mn-ea"/>
              <a:cs typeface="+mn-cs"/>
            </a:rPr>
            <a:t>Data Analyst</a:t>
          </a:r>
          <a:r>
            <a:rPr lang="en-US" sz="1100">
              <a:solidFill>
                <a:schemeClr val="dk1"/>
              </a:solidFill>
              <a:effectLst/>
              <a:latin typeface="+mn-lt"/>
              <a:ea typeface="+mn-ea"/>
              <a:cs typeface="+mn-cs"/>
            </a:rPr>
            <a:t> in </a:t>
          </a:r>
          <a:r>
            <a:rPr lang="en-US" sz="1100" b="1">
              <a:solidFill>
                <a:schemeClr val="dk1"/>
              </a:solidFill>
              <a:effectLst/>
              <a:latin typeface="+mn-lt"/>
              <a:ea typeface="+mn-ea"/>
              <a:cs typeface="+mn-cs"/>
            </a:rPr>
            <a:t>Full-time | Part-time | Remote or Contract roles</a:t>
          </a:r>
          <a:r>
            <a:rPr lang="en-US" sz="1100">
              <a:solidFill>
                <a:schemeClr val="dk1"/>
              </a:solidFill>
              <a:effectLst/>
              <a:latin typeface="+mn-lt"/>
              <a:ea typeface="+mn-ea"/>
              <a:cs typeface="+mn-cs"/>
            </a:rPr>
            <a:t>.</a:t>
          </a:r>
          <a:endParaRPr lang="en-US">
            <a:effectLst/>
          </a:endParaRPr>
        </a:p>
        <a:p>
          <a:pPr rtl="0" eaLnBrk="1" latinLnBrk="0" hangingPunct="1"/>
          <a:r>
            <a:rPr lang="en-US" sz="1100">
              <a:solidFill>
                <a:schemeClr val="dk1"/>
              </a:solidFill>
              <a:effectLst/>
              <a:latin typeface="+mn-lt"/>
              <a:ea typeface="+mn-ea"/>
              <a:cs typeface="+mn-cs"/>
            </a:rPr>
            <a:t>If my skills align with your needs, I would be happy to connect and explore how I can contribute to your </a:t>
          </a:r>
          <a:endParaRPr lang="en-US">
            <a:effectLst/>
          </a:endParaRPr>
        </a:p>
        <a:p>
          <a:pPr rtl="0" eaLnBrk="1" latinLnBrk="0" hangingPunct="1"/>
          <a:r>
            <a:rPr lang="en-US" sz="1100">
              <a:solidFill>
                <a:schemeClr val="dk1"/>
              </a:solidFill>
              <a:effectLst/>
              <a:latin typeface="+mn-lt"/>
              <a:ea typeface="+mn-ea"/>
              <a:cs typeface="+mn-cs"/>
            </a:rPr>
            <a:t>projects or team.</a:t>
          </a:r>
        </a:p>
        <a:p>
          <a:pPr rtl="0" eaLnBrk="1" latinLnBrk="0" hangingPunct="1"/>
          <a:endParaRPr lang="en-US">
            <a:effectLst/>
          </a:endParaRPr>
        </a:p>
        <a:p>
          <a:pPr rtl="0" eaLnBrk="1" latinLnBrk="0" hangingPunct="1"/>
          <a:r>
            <a:rPr lang="en-US" sz="1100" b="1">
              <a:solidFill>
                <a:schemeClr val="dk1"/>
              </a:solidFill>
              <a:effectLst/>
              <a:latin typeface="+mn-lt"/>
              <a:ea typeface="+mn-ea"/>
              <a:cs typeface="+mn-cs"/>
            </a:rPr>
            <a:t>Mobile: </a:t>
          </a:r>
          <a:r>
            <a:rPr lang="en-US" sz="1100">
              <a:solidFill>
                <a:schemeClr val="dk1"/>
              </a:solidFill>
              <a:effectLst/>
              <a:latin typeface="+mn-lt"/>
              <a:ea typeface="+mn-ea"/>
              <a:cs typeface="+mn-cs"/>
            </a:rPr>
            <a:t>+968 92401026</a:t>
          </a:r>
          <a:endParaRPr lang="en-US">
            <a:effectLst/>
          </a:endParaRPr>
        </a:p>
        <a:p>
          <a:pPr rtl="0" eaLnBrk="1" latinLnBrk="0" hangingPunct="1"/>
          <a:r>
            <a:rPr lang="en-US" sz="1100" b="1">
              <a:solidFill>
                <a:schemeClr val="dk1"/>
              </a:solidFill>
              <a:effectLst/>
              <a:latin typeface="+mn-lt"/>
              <a:ea typeface="+mn-ea"/>
              <a:cs typeface="+mn-cs"/>
            </a:rPr>
            <a:t>Email:</a:t>
          </a:r>
          <a:r>
            <a:rPr lang="en-US" sz="1100">
              <a:solidFill>
                <a:schemeClr val="dk1"/>
              </a:solidFill>
              <a:effectLst/>
              <a:latin typeface="+mn-lt"/>
              <a:ea typeface="+mn-ea"/>
              <a:cs typeface="+mn-cs"/>
            </a:rPr>
            <a:t> sial.insights@gmail.com</a:t>
          </a:r>
          <a:endParaRPr lang="en-US">
            <a:effectLst/>
          </a:endParaRPr>
        </a:p>
        <a:p>
          <a:pPr rtl="0" eaLnBrk="1" latinLnBrk="0" hangingPunct="1"/>
          <a:r>
            <a:rPr lang="en-US" sz="1100" b="1">
              <a:solidFill>
                <a:schemeClr val="dk1"/>
              </a:solidFill>
              <a:effectLst/>
              <a:latin typeface="+mn-lt"/>
              <a:ea typeface="+mn-ea"/>
              <a:cs typeface="+mn-cs"/>
            </a:rPr>
            <a:t>LinkedIn: </a:t>
          </a:r>
          <a:r>
            <a:rPr lang="en-US" sz="1100" b="0">
              <a:solidFill>
                <a:schemeClr val="dk1"/>
              </a:solidFill>
              <a:effectLst/>
              <a:latin typeface="+mn-lt"/>
              <a:ea typeface="+mn-ea"/>
              <a:cs typeface="+mn-cs"/>
            </a:rPr>
            <a:t>https://www.linkedin.com/in/muhammad-qasim-sial-00994a378/</a:t>
          </a:r>
          <a:endParaRPr lang="en-US" b="0">
            <a:effectLst/>
          </a:endParaRPr>
        </a:p>
        <a:p>
          <a:r>
            <a:rPr lang="en-US" sz="1100" b="1">
              <a:solidFill>
                <a:schemeClr val="dk1"/>
              </a:solidFill>
              <a:effectLst/>
              <a:latin typeface="+mn-lt"/>
              <a:ea typeface="+mn-ea"/>
              <a:cs typeface="+mn-cs"/>
            </a:rPr>
            <a:t>GitHub: </a:t>
          </a:r>
          <a:r>
            <a:rPr lang="en-US" sz="1100" b="0">
              <a:solidFill>
                <a:schemeClr val="dk1"/>
              </a:solidFill>
              <a:effectLst/>
              <a:latin typeface="+mn-lt"/>
              <a:ea typeface="+mn-ea"/>
              <a:cs typeface="+mn-cs"/>
            </a:rPr>
            <a:t>https://github.com/sial22</a:t>
          </a:r>
          <a:endParaRPr lang="en-US" sz="1100" b="0"/>
        </a:p>
      </xdr:txBody>
    </xdr:sp>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7</xdr:col>
          <xdr:colOff>1674813</xdr:colOff>
          <xdr:row>15</xdr:row>
          <xdr:rowOff>55562</xdr:rowOff>
        </xdr:to>
        <xdr:pic>
          <xdr:nvPicPr>
            <xdr:cNvPr id="9" name="Picture 8">
              <a:extLst>
                <a:ext uri="{FF2B5EF4-FFF2-40B4-BE49-F238E27FC236}">
                  <a16:creationId xmlns:a16="http://schemas.microsoft.com/office/drawing/2014/main" id="{BADFB75E-14E4-5AF2-0A68-FBA649BA3282}"/>
                </a:ext>
              </a:extLst>
            </xdr:cNvPr>
            <xdr:cNvPicPr>
              <a:picLocks noChangeAspect="1" noChangeArrowheads="1"/>
              <a:extLst>
                <a:ext uri="{84589F7E-364E-4C9E-8A38-B11213B215E9}">
                  <a14:cameraTool cellRange="$I$13" spid="_x0000_s4278"/>
                </a:ext>
              </a:extLst>
            </xdr:cNvPicPr>
          </xdr:nvPicPr>
          <xdr:blipFill>
            <a:blip xmlns:r="http://schemas.openxmlformats.org/officeDocument/2006/relationships" r:embed="rId1"/>
            <a:srcRect/>
            <a:stretch>
              <a:fillRect/>
            </a:stretch>
          </xdr:blipFill>
          <xdr:spPr bwMode="auto">
            <a:xfrm>
              <a:off x="8572500" y="2667000"/>
              <a:ext cx="1674813" cy="2381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15</xdr:row>
          <xdr:rowOff>0</xdr:rowOff>
        </xdr:from>
        <xdr:to>
          <xdr:col>9</xdr:col>
          <xdr:colOff>1</xdr:colOff>
          <xdr:row>16</xdr:row>
          <xdr:rowOff>55563</xdr:rowOff>
        </xdr:to>
        <xdr:pic>
          <xdr:nvPicPr>
            <xdr:cNvPr id="24" name="Picture 23">
              <a:extLst>
                <a:ext uri="{FF2B5EF4-FFF2-40B4-BE49-F238E27FC236}">
                  <a16:creationId xmlns:a16="http://schemas.microsoft.com/office/drawing/2014/main" id="{A3B91CDD-4428-8F1B-51D1-055D2715D7A8}"/>
                </a:ext>
              </a:extLst>
            </xdr:cNvPr>
            <xdr:cNvPicPr>
              <a:picLocks noChangeAspect="1" noChangeArrowheads="1"/>
              <a:extLst>
                <a:ext uri="{84589F7E-364E-4C9E-8A38-B11213B215E9}">
                  <a14:cameraTool cellRange="$I$11" spid="_x0000_s4279"/>
                </a:ext>
              </a:extLst>
            </xdr:cNvPicPr>
          </xdr:nvPicPr>
          <xdr:blipFill>
            <a:blip xmlns:r="http://schemas.openxmlformats.org/officeDocument/2006/relationships" r:embed="rId2"/>
            <a:srcRect/>
            <a:stretch>
              <a:fillRect/>
            </a:stretch>
          </xdr:blipFill>
          <xdr:spPr bwMode="auto">
            <a:xfrm>
              <a:off x="10374313" y="2849563"/>
              <a:ext cx="1674813" cy="2381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owner" refreshedDate="45883.279159259262" missingItemsLimit="0" createdVersion="8" refreshedVersion="8" minRefreshableVersion="3" recordCount="60" xr:uid="{15A9A284-E0A3-4208-8832-9430EC45FEE3}">
  <cacheSource type="worksheet">
    <worksheetSource name="finance"/>
  </cacheSource>
  <cacheFields count="12">
    <cacheField name="Date" numFmtId="14">
      <sharedItems containsSemiMixedTypes="0" containsNonDate="0" containsDate="1" containsString="0" minDate="2024-01-03T00:00:00" maxDate="2024-12-26T00:00:00"/>
    </cacheField>
    <cacheField name="Month" numFmtId="0">
      <sharedItems count="12">
        <s v="Jan"/>
        <s v="Feb"/>
        <s v="Mar"/>
        <s v="Apr"/>
        <s v="May"/>
        <s v="Jun"/>
        <s v="Jul"/>
        <s v="Aug"/>
        <s v="Sep"/>
        <s v="Oct"/>
        <s v="Nov"/>
        <s v="Dec"/>
      </sharedItems>
    </cacheField>
    <cacheField name="Quarter" numFmtId="0">
      <sharedItems count="4">
        <s v="Q1"/>
        <s v="Q2"/>
        <s v="Q3"/>
        <s v="Q4"/>
      </sharedItems>
    </cacheField>
    <cacheField name="Department" numFmtId="0">
      <sharedItems count="5">
        <s v="Marketing"/>
        <s v="Sales"/>
        <s v="IT"/>
        <s v="HR"/>
        <s v="Operations"/>
      </sharedItems>
    </cacheField>
    <cacheField name="Planned Revenue ($)" numFmtId="0">
      <sharedItems containsSemiMixedTypes="0" containsString="0" containsNumber="1" containsInteger="1" minValue="50206" maxValue="119163"/>
    </cacheField>
    <cacheField name="Actual Revenue ($)" numFmtId="0">
      <sharedItems containsSemiMixedTypes="0" containsString="0" containsNumber="1" containsInteger="1" minValue="42936" maxValue="125497"/>
    </cacheField>
    <cacheField name="Planned Expense ($)" numFmtId="0">
      <sharedItems containsSemiMixedTypes="0" containsString="0" containsNumber="1" containsInteger="1" minValue="30197" maxValue="89900"/>
    </cacheField>
    <cacheField name="Actual Expense ($)" numFmtId="0">
      <sharedItems containsSemiMixedTypes="0" containsString="0" containsNumber="1" containsInteger="1" minValue="24661" maxValue="94944"/>
    </cacheField>
    <cacheField name="Notes" numFmtId="0">
      <sharedItems/>
    </cacheField>
    <cacheField name="Profit" numFmtId="0" formula="'Actual Revenue ($)'-'Actual Expense ($)'" databaseField="0"/>
    <cacheField name="Expense_Variance" numFmtId="0" formula="'Actual Expense ($)'-'Planned Expense ($)'" databaseField="0"/>
    <cacheField name="Revenue_Variance" numFmtId="0" formula="'Actual Revenue ($)'-'Planned Revenue ($)'" databaseField="0"/>
  </cacheFields>
  <extLst>
    <ext xmlns:x14="http://schemas.microsoft.com/office/spreadsheetml/2009/9/main" uri="{725AE2AE-9491-48be-B2B4-4EB974FC3084}">
      <x14:pivotCacheDefinition pivotCacheId="9586629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d v="2024-01-03T00:00:00"/>
    <x v="0"/>
    <x v="0"/>
    <x v="0"/>
    <n v="65795"/>
    <n v="56655"/>
    <n v="68158"/>
    <n v="73576"/>
    <s v="Forecast revised"/>
  </r>
  <r>
    <d v="2024-01-06T00:00:00"/>
    <x v="0"/>
    <x v="0"/>
    <x v="1"/>
    <n v="104886"/>
    <n v="101151"/>
    <n v="46850"/>
    <n v="52376"/>
    <s v="Adjusted target"/>
  </r>
  <r>
    <d v="2024-01-12T00:00:00"/>
    <x v="0"/>
    <x v="0"/>
    <x v="2"/>
    <n v="87194"/>
    <n v="91617"/>
    <n v="74131"/>
    <n v="77242"/>
    <s v="Adjusted target"/>
  </r>
  <r>
    <d v="2024-01-18T00:00:00"/>
    <x v="0"/>
    <x v="0"/>
    <x v="3"/>
    <n v="66023"/>
    <n v="64345"/>
    <n v="31685"/>
    <n v="39353"/>
    <s v="Forecast revised"/>
  </r>
  <r>
    <d v="2024-01-25T00:00:00"/>
    <x v="0"/>
    <x v="0"/>
    <x v="4"/>
    <n v="50769"/>
    <n v="43202"/>
    <n v="35311"/>
    <n v="32362"/>
    <s v="Cost Savings Achieved"/>
  </r>
  <r>
    <d v="2024-02-03T00:00:00"/>
    <x v="1"/>
    <x v="0"/>
    <x v="0"/>
    <n v="103707"/>
    <n v="113476"/>
    <n v="58693"/>
    <n v="57089"/>
    <s v="Cost Savings Achieved"/>
  </r>
  <r>
    <d v="2024-02-06T00:00:00"/>
    <x v="1"/>
    <x v="0"/>
    <x v="1"/>
    <n v="75658"/>
    <n v="84600"/>
    <n v="87001"/>
    <n v="81048"/>
    <s v="Adjusted target"/>
  </r>
  <r>
    <d v="2024-02-12T00:00:00"/>
    <x v="1"/>
    <x v="0"/>
    <x v="2"/>
    <n v="52747"/>
    <n v="42936"/>
    <n v="49118"/>
    <n v="44123"/>
    <s v="Forecast revised"/>
  </r>
  <r>
    <d v="2024-02-18T00:00:00"/>
    <x v="1"/>
    <x v="0"/>
    <x v="3"/>
    <n v="117435"/>
    <n v="108702"/>
    <n v="61551"/>
    <n v="55079"/>
    <s v="Check overspend"/>
  </r>
  <r>
    <d v="2024-02-25T00:00:00"/>
    <x v="1"/>
    <x v="0"/>
    <x v="4"/>
    <n v="61394"/>
    <n v="54950"/>
    <n v="33890"/>
    <n v="34728"/>
    <s v="Cost Savings Achieved"/>
  </r>
  <r>
    <d v="2024-03-03T00:00:00"/>
    <x v="2"/>
    <x v="0"/>
    <x v="0"/>
    <n v="60627"/>
    <n v="59419"/>
    <n v="73323"/>
    <n v="75576"/>
    <s v="Forecast revised"/>
  </r>
  <r>
    <d v="2024-03-06T00:00:00"/>
    <x v="2"/>
    <x v="0"/>
    <x v="1"/>
    <n v="93001"/>
    <n v="94017"/>
    <n v="53897"/>
    <n v="48509"/>
    <s v="Cost Savings Achieved"/>
  </r>
  <r>
    <d v="2024-03-12T00:00:00"/>
    <x v="2"/>
    <x v="0"/>
    <x v="2"/>
    <n v="73483"/>
    <n v="79270"/>
    <n v="89900"/>
    <n v="82675"/>
    <s v="Forecast revised"/>
  </r>
  <r>
    <d v="2024-03-18T00:00:00"/>
    <x v="2"/>
    <x v="0"/>
    <x v="3"/>
    <n v="85920"/>
    <n v="77505"/>
    <n v="33943"/>
    <n v="33498"/>
    <s v="Cost Savings Achieved"/>
  </r>
  <r>
    <d v="2024-03-25T00:00:00"/>
    <x v="2"/>
    <x v="0"/>
    <x v="4"/>
    <n v="69457"/>
    <n v="60478"/>
    <n v="41653"/>
    <n v="44458"/>
    <s v="Check overspend"/>
  </r>
  <r>
    <d v="2024-04-03T00:00:00"/>
    <x v="3"/>
    <x v="1"/>
    <x v="0"/>
    <n v="102995"/>
    <n v="100984"/>
    <n v="39692"/>
    <n v="44682"/>
    <s v="Check overspend"/>
  </r>
  <r>
    <d v="2024-04-06T00:00:00"/>
    <x v="3"/>
    <x v="1"/>
    <x v="1"/>
    <n v="115697"/>
    <n v="109994"/>
    <n v="56557"/>
    <n v="49552"/>
    <s v="Adjusted target"/>
  </r>
  <r>
    <d v="2024-04-12T00:00:00"/>
    <x v="3"/>
    <x v="1"/>
    <x v="2"/>
    <n v="82606"/>
    <n v="84140"/>
    <n v="59127"/>
    <n v="58756"/>
    <s v="Adjusted target"/>
  </r>
  <r>
    <d v="2024-04-18T00:00:00"/>
    <x v="3"/>
    <x v="1"/>
    <x v="3"/>
    <n v="51016"/>
    <n v="49545"/>
    <n v="47262"/>
    <n v="48530"/>
    <s v="Forecast revised"/>
  </r>
  <r>
    <d v="2024-04-25T00:00:00"/>
    <x v="3"/>
    <x v="1"/>
    <x v="4"/>
    <n v="62185"/>
    <n v="58516"/>
    <n v="38571"/>
    <n v="39255"/>
    <s v="Adjusted target"/>
  </r>
  <r>
    <d v="2024-05-03T00:00:00"/>
    <x v="4"/>
    <x v="1"/>
    <x v="0"/>
    <n v="88044"/>
    <n v="96490"/>
    <n v="79216"/>
    <n v="79222"/>
    <s v="Check overspend"/>
  </r>
  <r>
    <d v="2024-05-06T00:00:00"/>
    <x v="4"/>
    <x v="1"/>
    <x v="1"/>
    <n v="52568"/>
    <n v="44595"/>
    <n v="32695"/>
    <n v="34382"/>
    <s v="Adjusted target"/>
  </r>
  <r>
    <d v="2024-05-12T00:00:00"/>
    <x v="4"/>
    <x v="1"/>
    <x v="2"/>
    <n v="98190"/>
    <n v="93448"/>
    <n v="52002"/>
    <n v="50738"/>
    <s v="Forecast revised"/>
  </r>
  <r>
    <d v="2024-05-18T00:00:00"/>
    <x v="4"/>
    <x v="1"/>
    <x v="3"/>
    <n v="83159"/>
    <n v="87145"/>
    <n v="42666"/>
    <n v="40558"/>
    <s v="Check overspend"/>
  </r>
  <r>
    <d v="2024-05-25T00:00:00"/>
    <x v="4"/>
    <x v="1"/>
    <x v="4"/>
    <n v="53561"/>
    <n v="49745"/>
    <n v="82251"/>
    <n v="80529"/>
    <s v="Check overspend"/>
  </r>
  <r>
    <d v="2024-06-03T00:00:00"/>
    <x v="5"/>
    <x v="1"/>
    <x v="0"/>
    <n v="58392"/>
    <n v="61459"/>
    <n v="78033"/>
    <n v="73137"/>
    <s v="Cost Savings Achieved"/>
  </r>
  <r>
    <d v="2024-06-06T00:00:00"/>
    <x v="5"/>
    <x v="1"/>
    <x v="1"/>
    <n v="85222"/>
    <n v="87059"/>
    <n v="44039"/>
    <n v="45035"/>
    <s v="Cost Savings Achieved"/>
  </r>
  <r>
    <d v="2024-06-12T00:00:00"/>
    <x v="5"/>
    <x v="1"/>
    <x v="2"/>
    <n v="113335"/>
    <n v="114300"/>
    <n v="54538"/>
    <n v="56300"/>
    <s v="Adjusted target"/>
  </r>
  <r>
    <d v="2024-06-18T00:00:00"/>
    <x v="5"/>
    <x v="1"/>
    <x v="3"/>
    <n v="58110"/>
    <n v="61883"/>
    <n v="57266"/>
    <n v="53106"/>
    <s v="Forecast revised"/>
  </r>
  <r>
    <d v="2024-06-25T00:00:00"/>
    <x v="5"/>
    <x v="1"/>
    <x v="4"/>
    <n v="56910"/>
    <n v="59595"/>
    <n v="55446"/>
    <n v="54384"/>
    <s v="Cost Savings Achieved"/>
  </r>
  <r>
    <d v="2024-07-03T00:00:00"/>
    <x v="6"/>
    <x v="2"/>
    <x v="0"/>
    <n v="50206"/>
    <n v="58074"/>
    <n v="87010"/>
    <n v="94944"/>
    <s v="Forecast revised"/>
  </r>
  <r>
    <d v="2024-07-06T00:00:00"/>
    <x v="6"/>
    <x v="2"/>
    <x v="1"/>
    <n v="100015"/>
    <n v="109189"/>
    <n v="86560"/>
    <n v="87315"/>
    <s v="Check overspend"/>
  </r>
  <r>
    <d v="2024-07-12T00:00:00"/>
    <x v="6"/>
    <x v="2"/>
    <x v="2"/>
    <n v="104268"/>
    <n v="106651"/>
    <n v="52403"/>
    <n v="46160"/>
    <s v="Check overspend"/>
  </r>
  <r>
    <d v="2024-07-18T00:00:00"/>
    <x v="6"/>
    <x v="2"/>
    <x v="3"/>
    <n v="106044"/>
    <n v="97722"/>
    <n v="82394"/>
    <n v="79030"/>
    <s v="Check overspend"/>
  </r>
  <r>
    <d v="2024-07-25T00:00:00"/>
    <x v="6"/>
    <x v="2"/>
    <x v="4"/>
    <n v="83827"/>
    <n v="90025"/>
    <n v="39914"/>
    <n v="43420"/>
    <s v="Adjusted target"/>
  </r>
  <r>
    <d v="2024-08-03T00:00:00"/>
    <x v="7"/>
    <x v="2"/>
    <x v="0"/>
    <n v="72299"/>
    <n v="73116"/>
    <n v="73689"/>
    <n v="80581"/>
    <s v="Forecast revised"/>
  </r>
  <r>
    <d v="2024-08-06T00:00:00"/>
    <x v="7"/>
    <x v="2"/>
    <x v="1"/>
    <n v="92557"/>
    <n v="98869"/>
    <n v="74020"/>
    <n v="68713"/>
    <s v="Adjusted target"/>
  </r>
  <r>
    <d v="2024-08-12T00:00:00"/>
    <x v="7"/>
    <x v="2"/>
    <x v="2"/>
    <n v="119163"/>
    <n v="125320"/>
    <n v="72941"/>
    <n v="70391"/>
    <s v="Check overspend"/>
  </r>
  <r>
    <d v="2024-08-18T00:00:00"/>
    <x v="7"/>
    <x v="2"/>
    <x v="3"/>
    <n v="68047"/>
    <n v="68277"/>
    <n v="45707"/>
    <n v="43299"/>
    <s v="Forecast revised"/>
  </r>
  <r>
    <d v="2024-08-25T00:00:00"/>
    <x v="7"/>
    <x v="2"/>
    <x v="4"/>
    <n v="94262"/>
    <n v="85568"/>
    <n v="36776"/>
    <n v="39643"/>
    <s v="Cost Savings Achieved"/>
  </r>
  <r>
    <d v="2024-09-03T00:00:00"/>
    <x v="8"/>
    <x v="2"/>
    <x v="0"/>
    <n v="105016"/>
    <n v="104490"/>
    <n v="70294"/>
    <n v="71195"/>
    <s v="Check overspend"/>
  </r>
  <r>
    <d v="2024-09-06T00:00:00"/>
    <x v="8"/>
    <x v="2"/>
    <x v="1"/>
    <n v="71959"/>
    <n v="67489"/>
    <n v="59320"/>
    <n v="55733"/>
    <s v="Forecast revised"/>
  </r>
  <r>
    <d v="2024-09-12T00:00:00"/>
    <x v="8"/>
    <x v="2"/>
    <x v="2"/>
    <n v="53748"/>
    <n v="57293"/>
    <n v="30663"/>
    <n v="24661"/>
    <s v="Adjusted target"/>
  </r>
  <r>
    <d v="2024-09-18T00:00:00"/>
    <x v="8"/>
    <x v="2"/>
    <x v="3"/>
    <n v="111087"/>
    <n v="118966"/>
    <n v="33304"/>
    <n v="29067"/>
    <s v="Cost Savings Achieved"/>
  </r>
  <r>
    <d v="2024-09-25T00:00:00"/>
    <x v="8"/>
    <x v="2"/>
    <x v="4"/>
    <n v="104384"/>
    <n v="112621"/>
    <n v="76576"/>
    <n v="75161"/>
    <s v="Adjusted target"/>
  </r>
  <r>
    <d v="2024-10-03T00:00:00"/>
    <x v="9"/>
    <x v="3"/>
    <x v="0"/>
    <n v="112003"/>
    <n v="119678"/>
    <n v="82733"/>
    <n v="86382"/>
    <s v="Adjusted target"/>
  </r>
  <r>
    <d v="2024-10-06T00:00:00"/>
    <x v="9"/>
    <x v="3"/>
    <x v="1"/>
    <n v="73664"/>
    <n v="65300"/>
    <n v="50080"/>
    <n v="53271"/>
    <s v="Adjusted target"/>
  </r>
  <r>
    <d v="2024-10-12T00:00:00"/>
    <x v="9"/>
    <x v="3"/>
    <x v="2"/>
    <n v="76736"/>
    <n v="71473"/>
    <n v="77323"/>
    <n v="83200"/>
    <s v="Cost Savings Achieved"/>
  </r>
  <r>
    <d v="2024-10-18T00:00:00"/>
    <x v="9"/>
    <x v="3"/>
    <x v="3"/>
    <n v="50854"/>
    <n v="46709"/>
    <n v="37392"/>
    <n v="35920"/>
    <s v="Cost Savings Achieved"/>
  </r>
  <r>
    <d v="2024-10-25T00:00:00"/>
    <x v="9"/>
    <x v="3"/>
    <x v="4"/>
    <n v="96717"/>
    <n v="104808"/>
    <n v="68559"/>
    <n v="70484"/>
    <s v="Forecast revised"/>
  </r>
  <r>
    <d v="2024-11-03T00:00:00"/>
    <x v="10"/>
    <x v="3"/>
    <x v="0"/>
    <n v="113734"/>
    <n v="108665"/>
    <n v="82662"/>
    <n v="74864"/>
    <s v="Check overspend"/>
  </r>
  <r>
    <d v="2024-11-06T00:00:00"/>
    <x v="10"/>
    <x v="3"/>
    <x v="1"/>
    <n v="62688"/>
    <n v="57077"/>
    <n v="32327"/>
    <n v="32331"/>
    <s v="Adjusted target"/>
  </r>
  <r>
    <d v="2024-11-12T00:00:00"/>
    <x v="10"/>
    <x v="3"/>
    <x v="2"/>
    <n v="102083"/>
    <n v="99860"/>
    <n v="30197"/>
    <n v="29322"/>
    <s v="Cost Savings Achieved"/>
  </r>
  <r>
    <d v="2024-11-18T00:00:00"/>
    <x v="10"/>
    <x v="3"/>
    <x v="3"/>
    <n v="84698"/>
    <n v="86472"/>
    <n v="45087"/>
    <n v="43374"/>
    <s v="Check overspend"/>
  </r>
  <r>
    <d v="2024-11-25T00:00:00"/>
    <x v="10"/>
    <x v="3"/>
    <x v="4"/>
    <n v="75184"/>
    <n v="74523"/>
    <n v="50666"/>
    <n v="54255"/>
    <s v="Cost Savings Achieved"/>
  </r>
  <r>
    <d v="2024-12-03T00:00:00"/>
    <x v="11"/>
    <x v="3"/>
    <x v="0"/>
    <n v="101663"/>
    <n v="107371"/>
    <n v="56370"/>
    <n v="49029"/>
    <s v="Adjusted target"/>
  </r>
  <r>
    <d v="2024-12-06T00:00:00"/>
    <x v="11"/>
    <x v="3"/>
    <x v="1"/>
    <n v="52811"/>
    <n v="57054"/>
    <n v="36546"/>
    <n v="38107"/>
    <s v="Forecast revised"/>
  </r>
  <r>
    <d v="2024-12-12T00:00:00"/>
    <x v="11"/>
    <x v="3"/>
    <x v="2"/>
    <n v="84754"/>
    <n v="83092"/>
    <n v="41411"/>
    <n v="36322"/>
    <s v="Adjusted target"/>
  </r>
  <r>
    <d v="2024-12-18T00:00:00"/>
    <x v="11"/>
    <x v="3"/>
    <x v="3"/>
    <n v="117270"/>
    <n v="125497"/>
    <n v="38680"/>
    <n v="33656"/>
    <s v="Forecast revised"/>
  </r>
  <r>
    <d v="2024-12-25T00:00:00"/>
    <x v="11"/>
    <x v="3"/>
    <x v="4"/>
    <n v="61111"/>
    <n v="55847"/>
    <n v="31802"/>
    <n v="31957"/>
    <s v="Adjusted targe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7A41F9-84FE-4642-BC28-5EDB5798C0AA}" name="PivotTable28"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115:L116"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h="1" x="3"/>
        <item h="1" x="2"/>
        <item h="1" x="0"/>
        <item h="1" x="4"/>
        <item x="1"/>
        <item t="default"/>
      </items>
    </pivotField>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1">
    <i>
      <x v="4"/>
    </i>
  </rowItems>
  <colFields count="1">
    <field x="-2"/>
  </colFields>
  <colItems count="2">
    <i>
      <x/>
    </i>
    <i i="1">
      <x v="1"/>
    </i>
  </colItems>
  <dataFields count="2">
    <dataField name="Sum of Actual Revenue ($)" fld="5" baseField="0" baseItem="0"/>
    <dataField name="Sum of Planned Revenue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0FFFB0-C0A6-4D70-BE9D-967491BD7728}" name="PivotTable16"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7">
  <location ref="B37:E49" firstHeaderRow="0" firstDataRow="1" firstDataCol="1" rowPageCount="1" colPageCount="1"/>
  <pivotFields count="12">
    <pivotField numFmtId="14" showAll="0"/>
    <pivotField axis="axisRow" showAll="0" nonAutoSortDefault="1">
      <items count="13">
        <item x="0"/>
        <item x="1"/>
        <item x="2"/>
        <item x="3"/>
        <item x="4"/>
        <item x="5"/>
        <item x="6"/>
        <item x="7"/>
        <item x="8"/>
        <item x="9"/>
        <item x="10"/>
        <item x="11"/>
        <item t="default"/>
      </items>
    </pivotField>
    <pivotField showAll="0">
      <items count="5">
        <item x="0"/>
        <item x="1"/>
        <item x="2"/>
        <item x="3"/>
        <item t="default"/>
      </items>
    </pivotField>
    <pivotField axis="axisPage" multipleItemSelectionAllowed="1" showAll="0">
      <items count="6">
        <item x="3"/>
        <item x="2"/>
        <item x="0"/>
        <item x="4"/>
        <item x="1"/>
        <item t="default"/>
      </items>
    </pivotField>
    <pivotField showAll="0"/>
    <pivotField dataField="1" showAll="0"/>
    <pivotField showAll="0"/>
    <pivotField dataField="1"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2">
    <i>
      <x/>
    </i>
    <i>
      <x v="1"/>
    </i>
    <i>
      <x v="2"/>
    </i>
    <i>
      <x v="3"/>
    </i>
    <i>
      <x v="4"/>
    </i>
    <i>
      <x v="5"/>
    </i>
    <i>
      <x v="6"/>
    </i>
    <i>
      <x v="7"/>
    </i>
    <i>
      <x v="8"/>
    </i>
    <i>
      <x v="9"/>
    </i>
    <i>
      <x v="10"/>
    </i>
    <i>
      <x v="11"/>
    </i>
  </rowItems>
  <colFields count="1">
    <field x="-2"/>
  </colFields>
  <colItems count="3">
    <i>
      <x/>
    </i>
    <i i="1">
      <x v="1"/>
    </i>
    <i i="2">
      <x v="2"/>
    </i>
  </colItems>
  <pageFields count="1">
    <pageField fld="3" hier="-1"/>
  </pageFields>
  <dataFields count="3">
    <dataField name="Revenue ($)" fld="5" baseField="1" baseItem="4"/>
    <dataField name="Expense ($)" fld="7" baseField="1" baseItem="4"/>
    <dataField name="Total Profit" fld="9" baseField="1" baseItem="4"/>
  </dataFields>
  <chartFormats count="3">
    <chartFormat chart="21" format="6" series="1">
      <pivotArea type="data" outline="0" fieldPosition="0">
        <references count="1">
          <reference field="4294967294" count="1" selected="0">
            <x v="1"/>
          </reference>
        </references>
      </pivotArea>
    </chartFormat>
    <chartFormat chart="21" format="7"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37F745-0248-4CB2-AE40-8F20D7E8177B}" name="PivotTable3"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79:M80"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h="1" x="3"/>
        <item h="1" x="2"/>
        <item x="0"/>
        <item h="1" x="4"/>
        <item h="1" x="1"/>
        <item t="default"/>
      </items>
    </pivotField>
    <pivotField dataField="1" showAll="0"/>
    <pivotField dataField="1"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3"/>
  </rowFields>
  <rowItems count="1">
    <i>
      <x v="2"/>
    </i>
  </rowItems>
  <colFields count="1">
    <field x="-2"/>
  </colFields>
  <colItems count="3">
    <i>
      <x/>
    </i>
    <i i="1">
      <x v="1"/>
    </i>
    <i i="2">
      <x v="2"/>
    </i>
  </colItems>
  <dataFields count="3">
    <dataField name="Sum of Actual Revenue ($)" fld="5" baseField="0" baseItem="0"/>
    <dataField name="Sum of Planned Revenue ($)" fld="4" baseField="0" baseItem="0"/>
    <dataField name="Sum of Revenue_Varianc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FD116C-9707-463A-AAE8-5E62489FD6F7}" name="PivotTable25"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186:E198" firstHeaderRow="0" firstDataRow="1" firstDataCol="1" rowPageCount="1" colPageCount="1"/>
  <pivotFields count="12">
    <pivotField numFmtId="14" showAll="0"/>
    <pivotField axis="axisRow" showAll="0">
      <items count="13">
        <item x="0"/>
        <item x="1"/>
        <item x="2"/>
        <item x="3"/>
        <item x="4"/>
        <item x="5"/>
        <item x="6"/>
        <item x="7"/>
        <item x="8"/>
        <item x="9"/>
        <item x="10"/>
        <item x="11"/>
        <item t="default"/>
      </items>
    </pivotField>
    <pivotField showAll="0">
      <items count="5">
        <item x="0"/>
        <item x="1"/>
        <item x="2"/>
        <item x="3"/>
        <item t="default"/>
      </items>
    </pivotField>
    <pivotField axis="axisPage" showAll="0">
      <items count="6">
        <item x="3"/>
        <item x="2"/>
        <item x="0"/>
        <item x="4"/>
        <item x="1"/>
        <item t="default"/>
      </items>
    </pivotField>
    <pivotField showAll="0"/>
    <pivotField dataField="1" showAll="0"/>
    <pivotField showAll="0"/>
    <pivotField dataField="1"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2">
    <i>
      <x/>
    </i>
    <i>
      <x v="1"/>
    </i>
    <i>
      <x v="2"/>
    </i>
    <i>
      <x v="3"/>
    </i>
    <i>
      <x v="4"/>
    </i>
    <i>
      <x v="5"/>
    </i>
    <i>
      <x v="6"/>
    </i>
    <i>
      <x v="7"/>
    </i>
    <i>
      <x v="8"/>
    </i>
    <i>
      <x v="9"/>
    </i>
    <i>
      <x v="10"/>
    </i>
    <i>
      <x v="11"/>
    </i>
  </rowItems>
  <colFields count="1">
    <field x="-2"/>
  </colFields>
  <colItems count="3">
    <i>
      <x/>
    </i>
    <i i="1">
      <x v="1"/>
    </i>
    <i i="2">
      <x v="2"/>
    </i>
  </colItems>
  <pageFields count="1">
    <pageField fld="3" hier="-1"/>
  </pageFields>
  <dataFields count="3">
    <dataField name="Sum of Actual Revenue ($)" fld="5" baseField="0" baseItem="0"/>
    <dataField name="Sum of Actual Expense ($)" fld="7" baseField="0" baseItem="0"/>
    <dataField name="Sum of Profi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710301-020F-43EF-9860-4BB907EAE2A1}" name="PivotTable1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0:C33" firstHeaderRow="1" firstDataRow="1" firstDataCol="1"/>
  <pivotFields count="12">
    <pivotField numFmtId="14" showAll="0"/>
    <pivotField axis="axisRow" showAll="0">
      <items count="13">
        <item x="4"/>
        <item x="0"/>
        <item x="1"/>
        <item x="2"/>
        <item x="3"/>
        <item x="5"/>
        <item x="6"/>
        <item x="7"/>
        <item x="8"/>
        <item x="9"/>
        <item x="10"/>
        <item x="11"/>
        <item t="default"/>
      </items>
    </pivotField>
    <pivotField showAll="0">
      <items count="5">
        <item x="0"/>
        <item x="1"/>
        <item x="2"/>
        <item x="3"/>
        <item t="default"/>
      </items>
    </pivotField>
    <pivotField showAll="0">
      <items count="6">
        <item x="3"/>
        <item x="2"/>
        <item x="0"/>
        <item x="4"/>
        <item x="1"/>
        <item t="default"/>
      </items>
    </pivotField>
    <pivotField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13">
    <i>
      <x/>
    </i>
    <i>
      <x v="1"/>
    </i>
    <i>
      <x v="2"/>
    </i>
    <i>
      <x v="3"/>
    </i>
    <i>
      <x v="4"/>
    </i>
    <i>
      <x v="5"/>
    </i>
    <i>
      <x v="6"/>
    </i>
    <i>
      <x v="7"/>
    </i>
    <i>
      <x v="8"/>
    </i>
    <i>
      <x v="9"/>
    </i>
    <i>
      <x v="10"/>
    </i>
    <i>
      <x v="11"/>
    </i>
    <i t="grand">
      <x/>
    </i>
  </rowItems>
  <colItems count="1">
    <i/>
  </colItems>
  <dataFields count="1">
    <dataField name="Sum of Actual Revenue ($)"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77ECC2-2622-4202-ACE3-7969EDE0A3C0}" name="PivotTable3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147:L148"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x="3"/>
        <item h="1" x="2"/>
        <item h="1" x="0"/>
        <item h="1" x="4"/>
        <item h="1" x="1"/>
        <item t="default"/>
      </items>
    </pivotField>
    <pivotField showAll="0"/>
    <pivotField showAll="0"/>
    <pivotField dataField="1"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1">
    <i>
      <x/>
    </i>
  </rowItems>
  <colFields count="1">
    <field x="-2"/>
  </colFields>
  <colItems count="2">
    <i>
      <x/>
    </i>
    <i i="1">
      <x v="1"/>
    </i>
  </colItems>
  <dataFields count="2">
    <dataField name="Sum of Actual Expense ($)" fld="7" baseField="0" baseItem="0"/>
    <dataField name="Sum of Planned Expense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829918-9762-4A70-A84B-FB82FE47E1D5}" name="PivotTable10"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B11:C14" firstHeaderRow="1" firstDataRow="1" firstDataCol="1"/>
  <pivotFields count="12">
    <pivotField numFmtId="14" showAll="0"/>
    <pivotField showAll="0"/>
    <pivotField showAll="0"/>
    <pivotField axis="axisRow" showAll="0" measureFilter="1">
      <items count="6">
        <item x="3"/>
        <item x="2"/>
        <item x="0"/>
        <item x="4"/>
        <item x="1"/>
        <item t="default"/>
      </items>
    </pivotField>
    <pivotField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3">
    <i>
      <x/>
    </i>
    <i>
      <x v="1"/>
    </i>
    <i>
      <x v="2"/>
    </i>
  </rowItems>
  <colItems count="1">
    <i/>
  </colItems>
  <dataFields count="1">
    <dataField name="Sum of Actual Revenue ($)" fld="5" baseField="0" baseItem="0"/>
  </dataFields>
  <chartFormats count="4">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3" count="1" selected="0">
            <x v="2"/>
          </reference>
        </references>
      </pivotArea>
    </chartFormat>
    <chartFormat chart="8" format="14">
      <pivotArea type="data" outline="0" fieldPosition="0">
        <references count="2">
          <reference field="4294967294" count="1" selected="0">
            <x v="0"/>
          </reference>
          <reference field="3" count="1" selected="0">
            <x v="1"/>
          </reference>
        </references>
      </pivotArea>
    </chartFormat>
    <chartFormat chart="8" format="15">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filters count="1">
    <filter fld="3" type="count" evalOrder="-1" id="6"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29EB9D-CCF1-41CB-BA4D-525C3E323632}" name="PivotTable1" cacheId="6"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1">
  <location ref="B69:D74"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multipleItemSelectionAllowed="1" showAll="0" sortType="ascending">
      <items count="6">
        <item x="3"/>
        <item x="2"/>
        <item x="0"/>
        <item x="4"/>
        <item x="1"/>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5">
    <i>
      <x v="3"/>
    </i>
    <i>
      <x v="4"/>
    </i>
    <i>
      <x/>
    </i>
    <i>
      <x v="1"/>
    </i>
    <i>
      <x v="2"/>
    </i>
  </rowItems>
  <colFields count="1">
    <field x="-2"/>
  </colFields>
  <colItems count="2">
    <i>
      <x/>
    </i>
    <i i="1">
      <x v="1"/>
    </i>
  </colItems>
  <dataFields count="2">
    <dataField name="Revenue ($)" fld="5" baseField="3" baseItem="0"/>
    <dataField name="Expense ($)" fld="7" baseField="3"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C55D3AF-C1FE-488B-8E5A-77F0E76822B1}" name="PivotTable5"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87:M88"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h="1" x="3"/>
        <item h="1" x="2"/>
        <item x="0"/>
        <item h="1" x="4"/>
        <item h="1" x="1"/>
        <item t="default"/>
      </items>
    </pivotField>
    <pivotField showAll="0"/>
    <pivotField showAll="0"/>
    <pivotField dataField="1" showAll="0"/>
    <pivotField dataField="1" showAll="0"/>
    <pivotField showAll="0"/>
    <pivotField dragToRow="0" dragToCol="0" dragToPage="0" showAll="0" defaultSubtotal="0"/>
    <pivotField dataField="1" dragToRow="0" dragToCol="0" dragToPage="0" showAll="0" defaultSubtotal="0"/>
    <pivotField dragToRow="0" dragToCol="0" dragToPage="0" showAll="0" defaultSubtotal="0"/>
  </pivotFields>
  <rowFields count="1">
    <field x="3"/>
  </rowFields>
  <rowItems count="1">
    <i>
      <x v="2"/>
    </i>
  </rowItems>
  <colFields count="1">
    <field x="-2"/>
  </colFields>
  <colItems count="3">
    <i>
      <x/>
    </i>
    <i i="1">
      <x v="1"/>
    </i>
    <i i="2">
      <x v="2"/>
    </i>
  </colItems>
  <dataFields count="3">
    <dataField name="Sum of Actual Expense ($)" fld="7" baseField="0" baseItem="0"/>
    <dataField name="Sum of Planned Expense ($)" fld="6" baseField="0" baseItem="0"/>
    <dataField name="Sum of Expense_Varian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0367D7-892A-4C26-8358-2FDCFBF628C8}" name="PivotTable24"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B137:E149" firstHeaderRow="0" firstDataRow="1" firstDataCol="1" rowPageCount="1" colPageCount="1"/>
  <pivotFields count="12">
    <pivotField numFmtId="14" showAll="0"/>
    <pivotField axis="axisRow" showAll="0">
      <items count="13">
        <item x="0"/>
        <item x="1"/>
        <item x="2"/>
        <item x="3"/>
        <item x="4"/>
        <item x="5"/>
        <item x="6"/>
        <item x="7"/>
        <item x="8"/>
        <item x="9"/>
        <item x="10"/>
        <item x="11"/>
        <item t="default"/>
      </items>
    </pivotField>
    <pivotField showAll="0">
      <items count="5">
        <item x="0"/>
        <item x="1"/>
        <item x="2"/>
        <item x="3"/>
        <item t="default"/>
      </items>
    </pivotField>
    <pivotField axis="axisPage" showAll="0">
      <items count="6">
        <item x="3"/>
        <item x="2"/>
        <item x="0"/>
        <item x="4"/>
        <item x="1"/>
        <item t="default"/>
      </items>
    </pivotField>
    <pivotField showAll="0"/>
    <pivotField dataField="1" showAll="0"/>
    <pivotField showAll="0"/>
    <pivotField dataField="1"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2">
    <i>
      <x/>
    </i>
    <i>
      <x v="1"/>
    </i>
    <i>
      <x v="2"/>
    </i>
    <i>
      <x v="3"/>
    </i>
    <i>
      <x v="4"/>
    </i>
    <i>
      <x v="5"/>
    </i>
    <i>
      <x v="6"/>
    </i>
    <i>
      <x v="7"/>
    </i>
    <i>
      <x v="8"/>
    </i>
    <i>
      <x v="9"/>
    </i>
    <i>
      <x v="10"/>
    </i>
    <i>
      <x v="11"/>
    </i>
  </rowItems>
  <colFields count="1">
    <field x="-2"/>
  </colFields>
  <colItems count="3">
    <i>
      <x/>
    </i>
    <i i="1">
      <x v="1"/>
    </i>
    <i i="2">
      <x v="2"/>
    </i>
  </colItems>
  <pageFields count="1">
    <pageField fld="3" item="0" hier="-1"/>
  </pageFields>
  <dataFields count="3">
    <dataField name="Sum of Actual Revenue ($)" fld="5" baseField="0" baseItem="0"/>
    <dataField name="Sum of Actual Expense ($)" fld="7" baseField="0" baseItem="0"/>
    <dataField name="Sum of Profit" fld="9" baseField="0" baseItem="0"/>
  </dataField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FD8D31D-BEEF-4D40-8EEE-38C1D399190E}" name="PivotTable23"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F61:I66"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multipleItemSelectionAllowed="1" showAll="0">
      <items count="6">
        <item x="3"/>
        <item x="2"/>
        <item x="0"/>
        <item x="4"/>
        <item x="1"/>
        <item t="default"/>
      </items>
    </pivotField>
    <pivotField showAll="0"/>
    <pivotField showAll="0"/>
    <pivotField dataField="1" showAll="0"/>
    <pivotField dataField="1" showAll="0"/>
    <pivotField showAll="0"/>
    <pivotField dragToRow="0" dragToCol="0" dragToPage="0" showAll="0" defaultSubtotal="0"/>
    <pivotField dataField="1" dragToRow="0" dragToCol="0" dragToPage="0" showAll="0" defaultSubtotal="0"/>
    <pivotField dragToRow="0" dragToCol="0" dragToPage="0" showAll="0" defaultSubtotal="0"/>
  </pivotFields>
  <rowFields count="1">
    <field x="3"/>
  </rowFields>
  <rowItems count="5">
    <i>
      <x/>
    </i>
    <i>
      <x v="1"/>
    </i>
    <i>
      <x v="2"/>
    </i>
    <i>
      <x v="3"/>
    </i>
    <i>
      <x v="4"/>
    </i>
  </rowItems>
  <colFields count="1">
    <field x="-2"/>
  </colFields>
  <colItems count="3">
    <i>
      <x/>
    </i>
    <i i="1">
      <x v="1"/>
    </i>
    <i i="2">
      <x v="2"/>
    </i>
  </colItems>
  <dataFields count="3">
    <dataField name="Sum of Actual Expense ($)" fld="7" baseField="0" baseItem="0"/>
    <dataField name="Sum of Planned Expense ($)" fld="6" baseField="0" baseItem="0"/>
    <dataField name="Sum of Expense_Varian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3AAD103-9D6F-4CB5-B369-A74F42E11884}" name="PivotTable1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E11:F14" firstHeaderRow="1" firstDataRow="1" firstDataCol="1"/>
  <pivotFields count="12">
    <pivotField numFmtId="14" showAll="0"/>
    <pivotField showAll="0"/>
    <pivotField showAll="0"/>
    <pivotField axis="axisRow" showAll="0" measureFilter="1">
      <items count="6">
        <item x="3"/>
        <item x="2"/>
        <item x="0"/>
        <item x="4"/>
        <item x="1"/>
        <item t="default"/>
      </items>
    </pivotField>
    <pivotField showAll="0"/>
    <pivotField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3">
    <i>
      <x v="1"/>
    </i>
    <i>
      <x v="2"/>
    </i>
    <i>
      <x v="4"/>
    </i>
  </rowItems>
  <colItems count="1">
    <i/>
  </colItems>
  <dataFields count="1">
    <dataField name="Sum of Actual Expense ($)" fld="7" baseField="0" baseItem="0"/>
  </dataFields>
  <chartFormats count="5">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1"/>
          </reference>
        </references>
      </pivotArea>
    </chartFormat>
    <chartFormat chart="3" format="10">
      <pivotArea type="data" outline="0" fieldPosition="0">
        <references count="2">
          <reference field="4294967294" count="1" selected="0">
            <x v="0"/>
          </reference>
          <reference field="3" count="1" selected="0">
            <x v="2"/>
          </reference>
        </references>
      </pivotArea>
    </chartFormat>
    <chartFormat chart="3" format="11">
      <pivotArea type="data" outline="0" fieldPosition="0">
        <references count="2">
          <reference field="4294967294" count="1" selected="0">
            <x v="0"/>
          </reference>
          <reference field="3" count="1" selected="0">
            <x v="4"/>
          </reference>
        </references>
      </pivotArea>
    </chartFormat>
    <chartFormat chart="3" format="12">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filters count="1">
    <filter fld="3"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BD061E2-29E4-4A56-AAD8-B371F3F3DB56}" name="PivotTable34"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184:L189"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x="3"/>
        <item x="2"/>
        <item x="0"/>
        <item x="4"/>
        <item x="1"/>
        <item t="default"/>
      </items>
    </pivotField>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5">
    <i>
      <x/>
    </i>
    <i>
      <x v="1"/>
    </i>
    <i>
      <x v="2"/>
    </i>
    <i>
      <x v="3"/>
    </i>
    <i>
      <x v="4"/>
    </i>
  </rowItems>
  <colFields count="1">
    <field x="-2"/>
  </colFields>
  <colItems count="2">
    <i>
      <x/>
    </i>
    <i i="1">
      <x v="1"/>
    </i>
  </colItems>
  <dataFields count="2">
    <dataField name="Sum of Actual Revenue ($)" fld="5" baseField="0" baseItem="0"/>
    <dataField name="Sum of Planned Revenue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F28389E-D47A-4157-A9CE-9AD5FB35DEFA}" name="PivotTable17"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B169:E181" firstHeaderRow="0" firstDataRow="1" firstDataCol="1" rowPageCount="1" colPageCount="1"/>
  <pivotFields count="12">
    <pivotField numFmtId="14" showAll="0"/>
    <pivotField axis="axisRow" showAll="0">
      <items count="13">
        <item x="0"/>
        <item x="1"/>
        <item x="2"/>
        <item x="3"/>
        <item x="4"/>
        <item x="5"/>
        <item x="6"/>
        <item x="7"/>
        <item x="8"/>
        <item x="9"/>
        <item x="10"/>
        <item x="11"/>
        <item t="default"/>
      </items>
    </pivotField>
    <pivotField showAll="0">
      <items count="5">
        <item x="0"/>
        <item x="1"/>
        <item x="2"/>
        <item x="3"/>
        <item t="default"/>
      </items>
    </pivotField>
    <pivotField axis="axisPage" showAll="0">
      <items count="6">
        <item x="3"/>
        <item x="2"/>
        <item x="0"/>
        <item x="4"/>
        <item x="1"/>
        <item t="default"/>
      </items>
    </pivotField>
    <pivotField showAll="0"/>
    <pivotField dataField="1" showAll="0"/>
    <pivotField showAll="0"/>
    <pivotField dataField="1"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2">
    <i>
      <x/>
    </i>
    <i>
      <x v="1"/>
    </i>
    <i>
      <x v="2"/>
    </i>
    <i>
      <x v="3"/>
    </i>
    <i>
      <x v="4"/>
    </i>
    <i>
      <x v="5"/>
    </i>
    <i>
      <x v="6"/>
    </i>
    <i>
      <x v="7"/>
    </i>
    <i>
      <x v="8"/>
    </i>
    <i>
      <x v="9"/>
    </i>
    <i>
      <x v="10"/>
    </i>
    <i>
      <x v="11"/>
    </i>
  </rowItems>
  <colFields count="1">
    <field x="-2"/>
  </colFields>
  <colItems count="3">
    <i>
      <x/>
    </i>
    <i i="1">
      <x v="1"/>
    </i>
    <i i="2">
      <x v="2"/>
    </i>
  </colItems>
  <pageFields count="1">
    <pageField fld="3" item="1" hier="-1"/>
  </pageFields>
  <dataFields count="3">
    <dataField name="Sum of Actual Revenue ($)" fld="5" baseField="0" baseItem="0"/>
    <dataField name="Sum of Actual Expense ($)" fld="7" baseField="0" baseItem="0"/>
    <dataField name="Sum of Profit" fld="9" baseField="0" baseItem="0"/>
  </dataFields>
  <chartFormats count="3">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90CE855-1D60-4EB2-87D9-C15E781F91D6}" name="PivotTable1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0:F33" firstHeaderRow="1" firstDataRow="1" firstDataCol="1"/>
  <pivotFields count="12">
    <pivotField numFmtId="14" showAll="0"/>
    <pivotField axis="axisRow" showAll="0">
      <items count="13">
        <item x="4"/>
        <item x="0"/>
        <item x="1"/>
        <item x="2"/>
        <item x="3"/>
        <item x="5"/>
        <item x="6"/>
        <item x="7"/>
        <item x="8"/>
        <item x="9"/>
        <item x="10"/>
        <item x="11"/>
        <item t="default"/>
      </items>
    </pivotField>
    <pivotField showAll="0">
      <items count="5">
        <item x="0"/>
        <item x="1"/>
        <item x="2"/>
        <item x="3"/>
        <item t="default"/>
      </items>
    </pivotField>
    <pivotField showAll="0">
      <items count="6">
        <item x="3"/>
        <item x="2"/>
        <item x="0"/>
        <item x="4"/>
        <item x="1"/>
        <item t="default"/>
      </items>
    </pivotField>
    <pivotField showAll="0"/>
    <pivotField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13">
    <i>
      <x/>
    </i>
    <i>
      <x v="1"/>
    </i>
    <i>
      <x v="2"/>
    </i>
    <i>
      <x v="3"/>
    </i>
    <i>
      <x v="4"/>
    </i>
    <i>
      <x v="5"/>
    </i>
    <i>
      <x v="6"/>
    </i>
    <i>
      <x v="7"/>
    </i>
    <i>
      <x v="8"/>
    </i>
    <i>
      <x v="9"/>
    </i>
    <i>
      <x v="10"/>
    </i>
    <i>
      <x v="11"/>
    </i>
    <i t="grand">
      <x/>
    </i>
  </rowItems>
  <colItems count="1">
    <i/>
  </colItems>
  <dataFields count="1">
    <dataField name="Sum of Actual Expense ($)"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59212FB-65DE-492D-893E-7BA26CFE5C27}" name="PivotTable2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B116:E128" firstHeaderRow="0" firstDataRow="1" firstDataCol="1" rowPageCount="1" colPageCount="1"/>
  <pivotFields count="12">
    <pivotField numFmtId="14" showAll="0"/>
    <pivotField axis="axisRow" showAll="0">
      <items count="13">
        <item x="0"/>
        <item x="1"/>
        <item x="2"/>
        <item x="3"/>
        <item x="4"/>
        <item x="5"/>
        <item x="6"/>
        <item x="7"/>
        <item x="8"/>
        <item x="9"/>
        <item x="10"/>
        <item x="11"/>
        <item t="default"/>
      </items>
    </pivotField>
    <pivotField showAll="0">
      <items count="5">
        <item x="0"/>
        <item x="1"/>
        <item x="2"/>
        <item x="3"/>
        <item t="default"/>
      </items>
    </pivotField>
    <pivotField axis="axisPage" showAll="0">
      <items count="6">
        <item x="3"/>
        <item x="2"/>
        <item x="0"/>
        <item x="4"/>
        <item x="1"/>
        <item t="default"/>
      </items>
    </pivotField>
    <pivotField showAll="0"/>
    <pivotField dataField="1" showAll="0"/>
    <pivotField showAll="0"/>
    <pivotField dataField="1"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2">
    <i>
      <x/>
    </i>
    <i>
      <x v="1"/>
    </i>
    <i>
      <x v="2"/>
    </i>
    <i>
      <x v="3"/>
    </i>
    <i>
      <x v="4"/>
    </i>
    <i>
      <x v="5"/>
    </i>
    <i>
      <x v="6"/>
    </i>
    <i>
      <x v="7"/>
    </i>
    <i>
      <x v="8"/>
    </i>
    <i>
      <x v="9"/>
    </i>
    <i>
      <x v="10"/>
    </i>
    <i>
      <x v="11"/>
    </i>
  </rowItems>
  <colFields count="1">
    <field x="-2"/>
  </colFields>
  <colItems count="3">
    <i>
      <x/>
    </i>
    <i i="1">
      <x v="1"/>
    </i>
    <i i="2">
      <x v="2"/>
    </i>
  </colItems>
  <pageFields count="1">
    <pageField fld="3" item="4" hier="-1"/>
  </pageFields>
  <dataFields count="3">
    <dataField name="Sum of Actual Revenue ($)" fld="5" baseField="0" baseItem="0"/>
    <dataField name="Sum of Actual Expense ($)" fld="7" baseField="0" baseItem="0"/>
    <dataField name="Sum of Profit" fld="9" baseField="0" baseItem="0"/>
  </dataField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2D1F3F6-9013-49FA-B4EF-57122DD9CF09}" name="PivotTable20"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B52:D64" firstHeaderRow="0" firstDataRow="1" firstDataCol="1"/>
  <pivotFields count="12">
    <pivotField numFmtId="14" showAll="0"/>
    <pivotField axis="axisRow" showAll="0" nonAutoSortDefault="1">
      <items count="13">
        <item x="0"/>
        <item x="1"/>
        <item x="2"/>
        <item x="3"/>
        <item x="4"/>
        <item x="5"/>
        <item x="6"/>
        <item x="7"/>
        <item x="8"/>
        <item x="9"/>
        <item x="10"/>
        <item x="11"/>
        <item t="default"/>
      </items>
    </pivotField>
    <pivotField showAll="0">
      <items count="5">
        <item x="0"/>
        <item x="1"/>
        <item x="2"/>
        <item x="3"/>
        <item t="default"/>
      </items>
    </pivotField>
    <pivotField multipleItemSelectionAllowed="1" showAll="0">
      <items count="6">
        <item x="3"/>
        <item x="2"/>
        <item x="0"/>
        <item x="4"/>
        <item x="1"/>
        <item t="default"/>
      </items>
    </pivotField>
    <pivotField showAll="0"/>
    <pivotField dataField="1"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12">
    <i>
      <x/>
    </i>
    <i>
      <x v="1"/>
    </i>
    <i>
      <x v="2"/>
    </i>
    <i>
      <x v="3"/>
    </i>
    <i>
      <x v="4"/>
    </i>
    <i>
      <x v="5"/>
    </i>
    <i>
      <x v="6"/>
    </i>
    <i>
      <x v="7"/>
    </i>
    <i>
      <x v="8"/>
    </i>
    <i>
      <x v="9"/>
    </i>
    <i>
      <x v="10"/>
    </i>
    <i>
      <x v="11"/>
    </i>
  </rowItems>
  <colFields count="1">
    <field x="-2"/>
  </colFields>
  <colItems count="2">
    <i>
      <x/>
    </i>
    <i i="1">
      <x v="1"/>
    </i>
  </colItems>
  <dataFields count="2">
    <dataField name="Sum of Actual Revenue ($)" fld="5" baseField="0" baseItem="0"/>
    <dataField name="Sum of Actual Expense ($)" fld="7"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D48DAB6-29B7-4D13-9EC0-5C89539056B0}" name="PivotTable4"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G37:J49" firstHeaderRow="0" firstDataRow="1" firstDataCol="1"/>
  <pivotFields count="12">
    <pivotField numFmtId="14" showAll="0"/>
    <pivotField axis="axisRow" showAll="0">
      <items count="13">
        <item sd="0" x="4"/>
        <item x="0"/>
        <item x="1"/>
        <item x="2"/>
        <item x="3"/>
        <item x="5"/>
        <item x="6"/>
        <item x="7"/>
        <item x="8"/>
        <item x="9"/>
        <item x="10"/>
        <item x="11"/>
        <item t="default"/>
      </items>
    </pivotField>
    <pivotField showAll="0">
      <items count="5">
        <item x="0"/>
        <item x="1"/>
        <item x="2"/>
        <item x="3"/>
        <item t="default"/>
      </items>
    </pivotField>
    <pivotField showAll="0">
      <items count="6">
        <item x="3"/>
        <item x="2"/>
        <item x="0"/>
        <item x="4"/>
        <item x="1"/>
        <item t="default"/>
      </items>
    </pivotField>
    <pivotField showAll="0"/>
    <pivotField dataField="1" showAll="0"/>
    <pivotField showAll="0"/>
    <pivotField dataField="1"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2">
    <i>
      <x/>
    </i>
    <i>
      <x v="1"/>
    </i>
    <i>
      <x v="2"/>
    </i>
    <i>
      <x v="3"/>
    </i>
    <i>
      <x v="4"/>
    </i>
    <i>
      <x v="5"/>
    </i>
    <i>
      <x v="6"/>
    </i>
    <i>
      <x v="7"/>
    </i>
    <i>
      <x v="8"/>
    </i>
    <i>
      <x v="9"/>
    </i>
    <i>
      <x v="10"/>
    </i>
    <i>
      <x v="11"/>
    </i>
  </rowItems>
  <colFields count="1">
    <field x="-2"/>
  </colFields>
  <colItems count="3">
    <i>
      <x/>
    </i>
    <i i="1">
      <x v="1"/>
    </i>
    <i i="2">
      <x v="2"/>
    </i>
  </colItems>
  <dataFields count="3">
    <dataField name="Revenue ($)" fld="5" baseField="1" baseItem="4"/>
    <dataField name="Expense ($)" fld="7" baseField="1" baseItem="4"/>
    <dataField name="Total Profit" fld="9" baseField="1" baseItem="4"/>
  </dataFields>
  <chartFormats count="21">
    <chartFormat chart="21" format="6" series="1">
      <pivotArea type="data" outline="0" fieldPosition="0">
        <references count="1">
          <reference field="4294967294" count="1" selected="0">
            <x v="1"/>
          </reference>
        </references>
      </pivotArea>
    </chartFormat>
    <chartFormat chart="21" format="7"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2"/>
          </reference>
        </references>
      </pivotArea>
    </chartFormat>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28" format="2" series="1">
      <pivotArea type="data" outline="0" fieldPosition="0">
        <references count="1">
          <reference field="4294967294" count="1" selected="0">
            <x v="2"/>
          </reference>
        </references>
      </pivotArea>
    </chartFormat>
    <chartFormat chart="31" format="6" series="1">
      <pivotArea type="data" outline="0" fieldPosition="0">
        <references count="1">
          <reference field="4294967294" count="1" selected="0">
            <x v="0"/>
          </reference>
        </references>
      </pivotArea>
    </chartFormat>
    <chartFormat chart="31" format="7" series="1">
      <pivotArea type="data" outline="0" fieldPosition="0">
        <references count="1">
          <reference field="4294967294" count="1" selected="0">
            <x v="1"/>
          </reference>
        </references>
      </pivotArea>
    </chartFormat>
    <chartFormat chart="31" format="8" series="1">
      <pivotArea type="data" outline="0" fieldPosition="0">
        <references count="1">
          <reference field="4294967294" count="1" selected="0">
            <x v="2"/>
          </reference>
        </references>
      </pivotArea>
    </chartFormat>
    <chartFormat chart="33" format="12" series="1">
      <pivotArea type="data" outline="0" fieldPosition="0">
        <references count="1">
          <reference field="4294967294" count="1" selected="0">
            <x v="0"/>
          </reference>
        </references>
      </pivotArea>
    </chartFormat>
    <chartFormat chart="33" format="13" series="1">
      <pivotArea type="data" outline="0" fieldPosition="0">
        <references count="1">
          <reference field="4294967294" count="1" selected="0">
            <x v="1"/>
          </reference>
        </references>
      </pivotArea>
    </chartFormat>
    <chartFormat chart="33" format="14" series="1">
      <pivotArea type="data" outline="0" fieldPosition="0">
        <references count="1">
          <reference field="4294967294" count="1" selected="0">
            <x v="2"/>
          </reference>
        </references>
      </pivotArea>
    </chartFormat>
    <chartFormat chart="34" format="12" series="1">
      <pivotArea type="data" outline="0" fieldPosition="0">
        <references count="1">
          <reference field="4294967294" count="1" selected="0">
            <x v="0"/>
          </reference>
        </references>
      </pivotArea>
    </chartFormat>
    <chartFormat chart="34" format="13" series="1">
      <pivotArea type="data" outline="0" fieldPosition="0">
        <references count="1">
          <reference field="4294967294" count="1" selected="0">
            <x v="1"/>
          </reference>
        </references>
      </pivotArea>
    </chartFormat>
    <chartFormat chart="34" format="14" series="1">
      <pivotArea type="data" outline="0" fieldPosition="0">
        <references count="1">
          <reference field="4294967294" count="1" selected="0">
            <x v="2"/>
          </reference>
        </references>
      </pivotArea>
    </chartFormat>
    <chartFormat chart="35" format="12" series="1">
      <pivotArea type="data" outline="0" fieldPosition="0">
        <references count="1">
          <reference field="4294967294" count="1" selected="0">
            <x v="0"/>
          </reference>
        </references>
      </pivotArea>
    </chartFormat>
    <chartFormat chart="35" format="13" series="1">
      <pivotArea type="data" outline="0" fieldPosition="0">
        <references count="1">
          <reference field="4294967294" count="1" selected="0">
            <x v="1"/>
          </reference>
        </references>
      </pivotArea>
    </chartFormat>
    <chartFormat chart="35" format="14" series="1">
      <pivotArea type="data" outline="0" fieldPosition="0">
        <references count="1">
          <reference field="4294967294" count="1" selected="0">
            <x v="2"/>
          </reference>
        </references>
      </pivotArea>
    </chartFormat>
    <chartFormat chart="36" format="12" series="1">
      <pivotArea type="data" outline="0" fieldPosition="0">
        <references count="1">
          <reference field="4294967294" count="1" selected="0">
            <x v="0"/>
          </reference>
        </references>
      </pivotArea>
    </chartFormat>
    <chartFormat chart="36" format="13" series="1">
      <pivotArea type="data" outline="0" fieldPosition="0">
        <references count="1">
          <reference field="4294967294" count="1" selected="0">
            <x v="1"/>
          </reference>
        </references>
      </pivotArea>
    </chartFormat>
    <chartFormat chart="36"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F3DE71C-4D78-43D4-BCA1-9AC9DC1B7EAF}" name="PivotTable26"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95:L96"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h="1" x="3"/>
        <item h="1" x="2"/>
        <item h="1" x="0"/>
        <item x="4"/>
        <item h="1" x="1"/>
        <item t="default"/>
      </items>
    </pivotField>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1">
    <i>
      <x v="3"/>
    </i>
  </rowItems>
  <colFields count="1">
    <field x="-2"/>
  </colFields>
  <colItems count="2">
    <i>
      <x/>
    </i>
    <i i="1">
      <x v="1"/>
    </i>
  </colItems>
  <dataFields count="2">
    <dataField name="Sum of Actual Revenue ($)" fld="5" baseField="0" baseItem="0"/>
    <dataField name="Sum of Planned Revenue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D6427C0-F2E6-4E7D-A0B9-10D3E476C385}" name="PivotTable35"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194:L199"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x="3"/>
        <item x="2"/>
        <item x="0"/>
        <item x="4"/>
        <item x="1"/>
        <item t="default"/>
      </items>
    </pivotField>
    <pivotField showAll="0"/>
    <pivotField showAll="0"/>
    <pivotField dataField="1"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5">
    <i>
      <x/>
    </i>
    <i>
      <x v="1"/>
    </i>
    <i>
      <x v="2"/>
    </i>
    <i>
      <x v="3"/>
    </i>
    <i>
      <x v="4"/>
    </i>
  </rowItems>
  <colFields count="1">
    <field x="-2"/>
  </colFields>
  <colItems count="2">
    <i>
      <x/>
    </i>
    <i i="1">
      <x v="1"/>
    </i>
  </colItems>
  <dataFields count="2">
    <dataField name="Sum of Actual Expense ($)" fld="7" baseField="0" baseItem="0"/>
    <dataField name="Sum of Planned Expense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C35E4B6-03B9-46C3-9E27-4AC786398E9C}" name="PivotTable19"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B95:E107" firstHeaderRow="0" firstDataRow="1" firstDataCol="1" rowPageCount="1" colPageCount="1"/>
  <pivotFields count="12">
    <pivotField numFmtId="14" showAll="0"/>
    <pivotField axis="axisRow" showAll="0">
      <items count="13">
        <item x="0"/>
        <item x="1"/>
        <item x="2"/>
        <item x="3"/>
        <item x="4"/>
        <item x="5"/>
        <item x="6"/>
        <item x="7"/>
        <item x="8"/>
        <item x="9"/>
        <item x="10"/>
        <item x="11"/>
        <item t="default"/>
      </items>
    </pivotField>
    <pivotField showAll="0">
      <items count="5">
        <item x="0"/>
        <item x="1"/>
        <item x="2"/>
        <item x="3"/>
        <item t="default"/>
      </items>
    </pivotField>
    <pivotField axis="axisPage" showAll="0">
      <items count="6">
        <item x="3"/>
        <item x="2"/>
        <item x="0"/>
        <item x="4"/>
        <item x="1"/>
        <item t="default"/>
      </items>
    </pivotField>
    <pivotField showAll="0"/>
    <pivotField dataField="1" showAll="0"/>
    <pivotField showAll="0"/>
    <pivotField dataField="1"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2">
    <i>
      <x/>
    </i>
    <i>
      <x v="1"/>
    </i>
    <i>
      <x v="2"/>
    </i>
    <i>
      <x v="3"/>
    </i>
    <i>
      <x v="4"/>
    </i>
    <i>
      <x v="5"/>
    </i>
    <i>
      <x v="6"/>
    </i>
    <i>
      <x v="7"/>
    </i>
    <i>
      <x v="8"/>
    </i>
    <i>
      <x v="9"/>
    </i>
    <i>
      <x v="10"/>
    </i>
    <i>
      <x v="11"/>
    </i>
  </rowItems>
  <colFields count="1">
    <field x="-2"/>
  </colFields>
  <colItems count="3">
    <i>
      <x/>
    </i>
    <i i="1">
      <x v="1"/>
    </i>
    <i i="2">
      <x v="2"/>
    </i>
  </colItems>
  <pageFields count="1">
    <pageField fld="3" item="3" hier="-1"/>
  </pageFields>
  <dataFields count="3">
    <dataField name="Sum of Actual Revenue ($)" fld="5" baseField="0" baseItem="0"/>
    <dataField name="Sum of Actual Expense ($)" fld="7" baseField="0" baseItem="0"/>
    <dataField name="Sum of Profit" fld="9" baseField="0" baseItem="0"/>
  </dataFields>
  <chartFormats count="3">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E8CE28E-D361-4A6B-AF62-5D78A5806655}" name="PivotTable30"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137:L138"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x="3"/>
        <item h="1" x="2"/>
        <item h="1" x="0"/>
        <item h="1" x="4"/>
        <item h="1" x="1"/>
        <item t="default"/>
      </items>
    </pivotField>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1">
    <i>
      <x/>
    </i>
  </rowItems>
  <colFields count="1">
    <field x="-2"/>
  </colFields>
  <colItems count="2">
    <i>
      <x/>
    </i>
    <i i="1">
      <x v="1"/>
    </i>
  </colItems>
  <dataFields count="2">
    <dataField name="Sum of Actual Revenue ($)" fld="5" baseField="0" baseItem="0"/>
    <dataField name="Sum of Planned Revenue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F8ECECE-3833-4EB6-A55A-1EA3869D282D}" name="PivotTable29"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124:L125"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h="1" x="3"/>
        <item h="1" x="2"/>
        <item h="1" x="0"/>
        <item h="1" x="4"/>
        <item x="1"/>
        <item t="default"/>
      </items>
    </pivotField>
    <pivotField showAll="0"/>
    <pivotField showAll="0"/>
    <pivotField dataField="1"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1">
    <i>
      <x v="4"/>
    </i>
  </rowItems>
  <colFields count="1">
    <field x="-2"/>
  </colFields>
  <colItems count="2">
    <i>
      <x/>
    </i>
    <i i="1">
      <x v="1"/>
    </i>
  </colItems>
  <dataFields count="2">
    <dataField name="Sum of Actual Expense ($)" fld="7" baseField="0" baseItem="0"/>
    <dataField name="Sum of Planned Expense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C38D6AB-87DA-48C1-8945-99B4CEEAF022}" name="PivotTable9"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8" firstHeaderRow="1"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x="3"/>
        <item x="2"/>
        <item x="0"/>
        <item x="4"/>
        <item x="1"/>
        <item t="default"/>
      </items>
    </pivotField>
    <pivotField showAll="0"/>
    <pivotField showAll="0"/>
    <pivotField dataField="1"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6">
    <i>
      <x/>
    </i>
    <i>
      <x v="1"/>
    </i>
    <i>
      <x v="2"/>
    </i>
    <i>
      <x v="3"/>
    </i>
    <i>
      <x v="4"/>
    </i>
    <i t="grand">
      <x/>
    </i>
  </rowItems>
  <colItems count="1">
    <i/>
  </colItems>
  <dataFields count="1">
    <dataField name="Sum of Planned Expense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341CDD-CC42-4E93-8D35-94D8D07BF3F8}" name="PivotTable2" cacheId="6"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4">
  <location ref="B79:E91" firstHeaderRow="0" firstDataRow="1" firstDataCol="1" rowPageCount="1" colPageCount="1"/>
  <pivotFields count="12">
    <pivotField numFmtId="14" showAll="0"/>
    <pivotField axis="axisRow" showAll="0">
      <items count="13">
        <item x="0"/>
        <item x="1"/>
        <item x="2"/>
        <item x="3"/>
        <item x="4"/>
        <item x="5"/>
        <item x="6"/>
        <item x="7"/>
        <item x="8"/>
        <item x="9"/>
        <item x="10"/>
        <item x="11"/>
        <item t="default"/>
      </items>
    </pivotField>
    <pivotField showAll="0">
      <items count="5">
        <item x="0"/>
        <item x="1"/>
        <item x="2"/>
        <item x="3"/>
        <item t="default"/>
      </items>
    </pivotField>
    <pivotField axis="axisPage" showAll="0">
      <items count="6">
        <item x="3"/>
        <item x="2"/>
        <item x="0"/>
        <item x="4"/>
        <item x="1"/>
        <item t="default"/>
      </items>
    </pivotField>
    <pivotField showAll="0"/>
    <pivotField dataField="1" showAll="0"/>
    <pivotField showAll="0"/>
    <pivotField dataField="1"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2">
    <i>
      <x/>
    </i>
    <i>
      <x v="1"/>
    </i>
    <i>
      <x v="2"/>
    </i>
    <i>
      <x v="3"/>
    </i>
    <i>
      <x v="4"/>
    </i>
    <i>
      <x v="5"/>
    </i>
    <i>
      <x v="6"/>
    </i>
    <i>
      <x v="7"/>
    </i>
    <i>
      <x v="8"/>
    </i>
    <i>
      <x v="9"/>
    </i>
    <i>
      <x v="10"/>
    </i>
    <i>
      <x v="11"/>
    </i>
  </rowItems>
  <colFields count="1">
    <field x="-2"/>
  </colFields>
  <colItems count="3">
    <i>
      <x/>
    </i>
    <i i="1">
      <x v="1"/>
    </i>
    <i i="2">
      <x v="2"/>
    </i>
  </colItems>
  <pageFields count="1">
    <pageField fld="3" item="2" hier="-1"/>
  </pageFields>
  <dataFields count="3">
    <dataField name="Sum of Actual Revenue ($)" fld="5" baseField="0" baseItem="0"/>
    <dataField name="Sum of Actual Expense ($)" fld="7" baseField="0" baseItem="0"/>
    <dataField name="Sum of Profit" fld="9" baseField="0" baseItem="0"/>
  </dataFields>
  <chartFormats count="3">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3783DE7-421E-4840-A611-7965E57AE7B0}" name="PivotTable33"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171:L172"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h="1" x="3"/>
        <item x="2"/>
        <item h="1" x="0"/>
        <item h="1" x="4"/>
        <item h="1" x="1"/>
        <item t="default"/>
      </items>
    </pivotField>
    <pivotField showAll="0"/>
    <pivotField showAll="0"/>
    <pivotField dataField="1"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1">
    <i>
      <x v="1"/>
    </i>
  </rowItems>
  <colFields count="1">
    <field x="-2"/>
  </colFields>
  <colItems count="2">
    <i>
      <x/>
    </i>
    <i i="1">
      <x v="1"/>
    </i>
  </colItems>
  <dataFields count="2">
    <dataField name="Sum of Actual Expense ($)" fld="7" baseField="0" baseItem="0"/>
    <dataField name="Sum of Planned Expense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7ED6C51-03E7-4E19-8743-E7982D36B7DE}" name="PivotTable32"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161:L162"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h="1" x="3"/>
        <item x="2"/>
        <item h="1" x="0"/>
        <item h="1" x="4"/>
        <item h="1" x="1"/>
        <item t="default"/>
      </items>
    </pivotField>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1">
    <i>
      <x v="1"/>
    </i>
  </rowItems>
  <colFields count="1">
    <field x="-2"/>
  </colFields>
  <colItems count="2">
    <i>
      <x/>
    </i>
    <i i="1">
      <x v="1"/>
    </i>
  </colItems>
  <dataFields count="2">
    <dataField name="Sum of Actual Revenue ($)" fld="5" baseField="0" baseItem="0"/>
    <dataField name="Sum of Planned Revenue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1998998-C5DD-4A3D-9B0C-B1623546CB71}" name="PivotTable27"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105:L106"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h="1" x="3"/>
        <item h="1" x="2"/>
        <item h="1" x="0"/>
        <item x="4"/>
        <item h="1" x="1"/>
        <item t="default"/>
      </items>
    </pivotField>
    <pivotField showAll="0"/>
    <pivotField showAll="0"/>
    <pivotField dataField="1"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1">
    <i>
      <x v="3"/>
    </i>
  </rowItems>
  <colFields count="1">
    <field x="-2"/>
  </colFields>
  <colItems count="2">
    <i>
      <x/>
    </i>
    <i i="1">
      <x v="1"/>
    </i>
  </colItems>
  <dataFields count="2">
    <dataField name="Sum of Actual Expense ($)" fld="7" baseField="0" baseItem="0"/>
    <dataField name="Sum of Planned Expense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2831778-5CDA-4F48-A6F1-2F3B09B0FF07}" name="PivotTable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2:C8" firstHeaderRow="1"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showAll="0">
      <items count="6">
        <item x="3"/>
        <item x="2"/>
        <item x="0"/>
        <item x="4"/>
        <item x="1"/>
        <item t="default"/>
      </items>
    </pivotField>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3"/>
  </rowFields>
  <rowItems count="6">
    <i>
      <x/>
    </i>
    <i>
      <x v="1"/>
    </i>
    <i>
      <x v="2"/>
    </i>
    <i>
      <x v="3"/>
    </i>
    <i>
      <x v="4"/>
    </i>
    <i t="grand">
      <x/>
    </i>
  </rowItems>
  <colItems count="1">
    <i/>
  </colItems>
  <dataFields count="1">
    <dataField name="Sum of Planned Revenue ($)" fld="4" baseField="0" baseItem="0"/>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521E141-DD46-4C8D-A8DC-0502DC7975C4}" name="PivotTable22"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F52:I57" firstHeaderRow="0" firstDataRow="1" firstDataCol="1"/>
  <pivotFields count="12">
    <pivotField numFmtId="14" showAll="0"/>
    <pivotField showAll="0">
      <items count="13">
        <item x="0"/>
        <item x="1"/>
        <item x="2"/>
        <item x="3"/>
        <item x="4"/>
        <item x="5"/>
        <item x="6"/>
        <item x="7"/>
        <item x="8"/>
        <item x="9"/>
        <item x="10"/>
        <item x="11"/>
        <item t="default"/>
      </items>
    </pivotField>
    <pivotField showAll="0">
      <items count="5">
        <item x="0"/>
        <item x="1"/>
        <item x="2"/>
        <item x="3"/>
        <item t="default"/>
      </items>
    </pivotField>
    <pivotField axis="axisRow" multipleItemSelectionAllowed="1" showAll="0">
      <items count="6">
        <item x="3"/>
        <item x="2"/>
        <item x="0"/>
        <item x="4"/>
        <item x="1"/>
        <item t="default"/>
      </items>
    </pivotField>
    <pivotField dataField="1" showAll="0"/>
    <pivotField dataField="1"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3"/>
  </rowFields>
  <rowItems count="5">
    <i>
      <x/>
    </i>
    <i>
      <x v="1"/>
    </i>
    <i>
      <x v="2"/>
    </i>
    <i>
      <x v="3"/>
    </i>
    <i>
      <x v="4"/>
    </i>
  </rowItems>
  <colFields count="1">
    <field x="-2"/>
  </colFields>
  <colItems count="3">
    <i>
      <x/>
    </i>
    <i i="1">
      <x v="1"/>
    </i>
    <i i="2">
      <x v="2"/>
    </i>
  </colItems>
  <dataFields count="3">
    <dataField name="Sum of Actual Revenue ($)" fld="5" baseField="0" baseItem="0"/>
    <dataField name="Sum of Planned Revenue ($)" fld="4" baseField="0" baseItem="0"/>
    <dataField name="Sum of Revenue_Varianc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D01184-EF7A-4C94-B685-4BF0E5C4D3DD}" autoFormatId="16" applyNumberFormats="0" applyBorderFormats="0" applyFontFormats="0" applyPatternFormats="0" applyAlignmentFormats="0" applyWidthHeightFormats="0">
  <queryTableRefresh nextId="10">
    <queryTableFields count="9">
      <queryTableField id="1" name="Date" tableColumnId="1"/>
      <queryTableField id="2" name="Month" tableColumnId="2"/>
      <queryTableField id="3" name="Quarter" tableColumnId="3"/>
      <queryTableField id="4" name="Department" tableColumnId="4"/>
      <queryTableField id="5" name="Planned Revenue ($)" tableColumnId="5"/>
      <queryTableField id="6" name="Actual Revenue ($)" tableColumnId="6"/>
      <queryTableField id="7" name="Planned Expense ($)" tableColumnId="7"/>
      <queryTableField id="8" name="Actual Expense ($)" tableColumnId="8"/>
      <queryTableField id="9" name="Notes"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120A1CD9-E797-457F-81DB-E8E3E84C9672}" sourceName="Quarter">
  <pivotTables>
    <pivotTable tabId="4" name="PivotTable9"/>
    <pivotTable tabId="4" name="PivotTable1"/>
    <pivotTable tabId="4" name="PivotTable12"/>
    <pivotTable tabId="4" name="PivotTable13"/>
    <pivotTable tabId="4" name="PivotTable16"/>
    <pivotTable tabId="4" name="PivotTable20"/>
    <pivotTable tabId="4" name="PivotTable22"/>
    <pivotTable tabId="4" name="PivotTable23"/>
    <pivotTable tabId="4" name="PivotTable8"/>
    <pivotTable tabId="4" name="PivotTable4"/>
    <pivotTable tabId="4" name="PivotTable17"/>
    <pivotTable tabId="4" name="PivotTable19"/>
    <pivotTable tabId="4" name="PivotTable2"/>
    <pivotTable tabId="4" name="PivotTable21"/>
    <pivotTable tabId="4" name="PivotTable24"/>
    <pivotTable tabId="4" name="PivotTable25"/>
    <pivotTable tabId="4" name="PivotTable26"/>
    <pivotTable tabId="4" name="PivotTable27"/>
    <pivotTable tabId="4" name="PivotTable28"/>
    <pivotTable tabId="4" name="PivotTable29"/>
    <pivotTable tabId="4" name="PivotTable3"/>
    <pivotTable tabId="4" name="PivotTable30"/>
    <pivotTable tabId="4" name="PivotTable31"/>
    <pivotTable tabId="4" name="PivotTable32"/>
    <pivotTable tabId="4" name="PivotTable33"/>
    <pivotTable tabId="4" name="PivotTable34"/>
    <pivotTable tabId="4" name="PivotTable35"/>
    <pivotTable tabId="4" name="PivotTable5"/>
  </pivotTables>
  <data>
    <tabular pivotCacheId="958662938" showMissing="0">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040C862-7A9E-4A9D-95E7-A4DD33C32398}" sourceName="Department">
  <pivotTables>
    <pivotTable tabId="4" name="PivotTable4"/>
    <pivotTable tabId="4" name="PivotTable1"/>
    <pivotTable tabId="4" name="PivotTable12"/>
    <pivotTable tabId="4" name="PivotTable13"/>
    <pivotTable tabId="4" name="PivotTable16"/>
    <pivotTable tabId="4" name="PivotTable20"/>
    <pivotTable tabId="4" name="PivotTable22"/>
    <pivotTable tabId="4" name="PivotTable23"/>
    <pivotTable tabId="4" name="PivotTable8"/>
    <pivotTable tabId="4" name="PivotTable9"/>
  </pivotTables>
  <data>
    <tabular pivotCacheId="958662938" showMissing="0">
      <items count="5">
        <i x="3" s="1"/>
        <i x="2" s="1"/>
        <i x="0"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A1F8BAF-ADEE-4FFD-8DC5-78A22773EE5A}" sourceName="Month">
  <pivotTables>
    <pivotTable tabId="4" name="PivotTable12"/>
    <pivotTable tabId="4" name="PivotTable1"/>
    <pivotTable tabId="4" name="PivotTable13"/>
    <pivotTable tabId="4" name="PivotTable16"/>
    <pivotTable tabId="4" name="PivotTable20"/>
    <pivotTable tabId="4" name="PivotTable22"/>
    <pivotTable tabId="4" name="PivotTable23"/>
    <pivotTable tabId="4" name="PivotTable8"/>
    <pivotTable tabId="4" name="PivotTable9"/>
    <pivotTable tabId="4" name="PivotTable4"/>
    <pivotTable tabId="4" name="PivotTable17"/>
    <pivotTable tabId="4" name="PivotTable19"/>
    <pivotTable tabId="4" name="PivotTable2"/>
    <pivotTable tabId="4" name="PivotTable21"/>
    <pivotTable tabId="4" name="PivotTable24"/>
    <pivotTable tabId="4" name="PivotTable25"/>
    <pivotTable tabId="4" name="PivotTable26"/>
    <pivotTable tabId="4" name="PivotTable27"/>
    <pivotTable tabId="4" name="PivotTable28"/>
    <pivotTable tabId="4" name="PivotTable29"/>
    <pivotTable tabId="4" name="PivotTable3"/>
    <pivotTable tabId="4" name="PivotTable30"/>
    <pivotTable tabId="4" name="PivotTable31"/>
    <pivotTable tabId="4" name="PivotTable32"/>
    <pivotTable tabId="4" name="PivotTable33"/>
    <pivotTable tabId="4" name="PivotTable34"/>
    <pivotTable tabId="4" name="PivotTable35"/>
    <pivotTable tabId="4" name="PivotTable5"/>
  </pivotTables>
  <data>
    <tabular pivotCacheId="958662938" showMissing="0">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CDC2B64D-6D07-47E0-9B0E-77018AFE8139}" cache="Slicer_Quarter" caption="Quarter" columnCount="4" style="Slicer Style 1" rowHeight="155448"/>
  <slicer name="Department" xr10:uid="{27482C40-D6CF-4D2A-8CAB-0D17F94236EA}" cache="Slicer_Department" caption="Department" columnCount="2" style="Slicer Style 1" rowHeight="216000"/>
  <slicer name="Month" xr10:uid="{F24FD587-1E24-4FE6-826A-FB39BE869539}" cache="Slicer_Month" caption="Month" columnCount="2" style="Slicer Style 1"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2" xr10:uid="{D552722F-561A-4B5F-ADEA-C9E1428BD57D}" cache="Slicer_Quarter" caption="Quarter" columnCount="4" style="Slicer Style 1" rowHeight="216000"/>
  <slicer name="Month 2" xr10:uid="{611DCFBF-926F-46BC-B480-D9AE0DC8ED97}" cache="Slicer_Month" caption="Month" columnCount="2" style="Slicer Style 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3" xr10:uid="{C706FF9C-F8A0-4CCF-9D3F-2FFFA193ED5C}" cache="Slicer_Quarter" caption="Quarter" columnCount="4" style="Slicer Style 1" rowHeight="216000"/>
  <slicer name="Month 3" xr10:uid="{13456EE7-BBE8-4DAE-870D-171D55540217}" cache="Slicer_Month" caption="Month" columnCount="2" style="Slicer Style 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4" xr10:uid="{89AC7B70-F780-4119-813D-9C5383037EB2}" cache="Slicer_Quarter" caption="Quarter" columnCount="4" style="Slicer Style 1" rowHeight="216000"/>
  <slicer name="Month 4" xr10:uid="{677D83BB-A12C-4D6E-8D70-1415D3BC9337}" cache="Slicer_Month" caption="Month" columnCount="2" style="Slicer Style 1"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5" xr10:uid="{1C93A7A6-B937-4834-A5BA-A5E654E9CA8F}" cache="Slicer_Quarter" caption="Quarter" columnCount="4" style="Slicer Style 1" rowHeight="216000"/>
  <slicer name="Month 5" xr10:uid="{D4AE3A01-51D2-4588-A847-B3EAD162E3E1}" cache="Slicer_Month" caption="Month" columnCount="2" style="Slicer Style 1"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6" xr10:uid="{B2BFDBDA-D54E-4FF6-9316-62563383B428}" cache="Slicer_Quarter" caption="Quarter" columnCount="4" style="Slicer Style 1" rowHeight="216000"/>
  <slicer name="Month 6" xr10:uid="{3A7BC6C5-F309-4C54-BF03-DA2CC98122C8}" cache="Slicer_Month" caption="Month" columnCount="2"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6ECAEA-2B2C-4AE0-91EE-C29E98A451F8}" name="Finance" displayName="Finance" ref="A1:I61" tableType="queryTable" totalsRowShown="0">
  <autoFilter ref="A1:I61" xr:uid="{266ECAEA-2B2C-4AE0-91EE-C29E98A451F8}"/>
  <tableColumns count="9">
    <tableColumn id="1" xr3:uid="{01708004-5D5B-474D-9FA7-6439CC07A718}" uniqueName="1" name="Date" queryTableFieldId="1" dataDxfId="31"/>
    <tableColumn id="2" xr3:uid="{AAA01961-268F-4259-BEDE-DDC3761D9F9E}" uniqueName="2" name="Month" queryTableFieldId="2" dataDxfId="30"/>
    <tableColumn id="3" xr3:uid="{83457D3A-E11B-4DDC-A8A3-4EC0A26FDEA2}" uniqueName="3" name="Quarter" queryTableFieldId="3" dataDxfId="29"/>
    <tableColumn id="4" xr3:uid="{E4792EBA-D9EC-4147-B014-14A3784FBF53}" uniqueName="4" name="Department" queryTableFieldId="4" dataDxfId="28"/>
    <tableColumn id="5" xr3:uid="{EA1530C5-D0A0-4228-B166-F5C1D68933F5}" uniqueName="5" name="Planned Revenue ($)" queryTableFieldId="5"/>
    <tableColumn id="6" xr3:uid="{CA3E48B6-9BB4-495E-A66A-91690706374B}" uniqueName="6" name="Actual Revenue ($)" queryTableFieldId="6"/>
    <tableColumn id="7" xr3:uid="{39917731-926D-433C-BFA5-7D4BAD656542}" uniqueName="7" name="Planned Expense ($)" queryTableFieldId="7"/>
    <tableColumn id="8" xr3:uid="{24BF2502-D1AE-4C9D-A725-4411489B350A}" uniqueName="8" name="Actual Expense ($)" queryTableFieldId="8"/>
    <tableColumn id="9" xr3:uid="{5F67A59D-1D67-4838-A00E-D30BEC9423F7}" uniqueName="9" name="Notes" queryTableFieldId="9"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CDF3A8-1BED-42B5-A401-A75E6D03FB10}" name="Table1" displayName="Table1" ref="A1:I61" totalsRowShown="0" headerRowDxfId="26" headerRowBorderDxfId="25" tableBorderDxfId="24" totalsRowBorderDxfId="23">
  <autoFilter ref="A1:I61" xr:uid="{BBCDF3A8-1BED-42B5-A401-A75E6D03FB10}"/>
  <tableColumns count="9">
    <tableColumn id="1" xr3:uid="{C90FA2E4-EC60-422C-A31C-A23A454E049F}" name="Month" dataDxfId="22"/>
    <tableColumn id="2" xr3:uid="{387FA3C9-F6F9-4190-BEBC-BEE93A5A71BD}" name="Month2" dataDxfId="21">
      <calculatedColumnFormula>TEXT(A2,"mmm")</calculatedColumnFormula>
    </tableColumn>
    <tableColumn id="3" xr3:uid="{5B47C421-9991-4E70-BDC0-772F2C05CED4}" name="Quarter" dataDxfId="20">
      <calculatedColumnFormula array="1">_xlfn.IFS(MONTH(A2)&lt;=3,"Q1",MONTH(A2)&lt;=6,"Q2",MONTH(A2)&lt;=9,"Q3",
MONTH(A2)&lt;=12,"Q4")</calculatedColumnFormula>
    </tableColumn>
    <tableColumn id="4" xr3:uid="{17F65F2A-6BD8-4957-B456-9AA0A078FF89}" name="Department" dataDxfId="19"/>
    <tableColumn id="5" xr3:uid="{3494B71D-CD5B-435F-816B-9E7230EA2EA3}" name="Planned Revenue ($)" dataDxfId="18"/>
    <tableColumn id="6" xr3:uid="{E93D1F25-DE93-4CFB-A897-3F0DCBC09C40}" name="Actual Revenue ($)" dataDxfId="17"/>
    <tableColumn id="7" xr3:uid="{F93F6CE0-02BD-412A-AACE-B5B29072DBFC}" name="Planned Expense ($)" dataDxfId="16"/>
    <tableColumn id="8" xr3:uid="{FC66DEDE-4D80-4C3D-B9C4-2C1FAA47DD17}" name="Actual Expense ($)" dataDxfId="15"/>
    <tableColumn id="9" xr3:uid="{D75EA515-26EA-43EA-975F-66AFF4C4735E}" name="Notes" dataDxfId="14"/>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vmlDrawing" Target="../drawings/vmlDrawing7.v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drawing" Target="../drawings/drawing8.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0FE09-A6E1-4D4E-BA12-0AFA1687BF6B}">
  <sheetPr codeName="Sheet3"/>
  <dimension ref="A1"/>
  <sheetViews>
    <sheetView tabSelected="1" workbookViewId="0">
      <selection activeCell="F1" sqref="F1"/>
    </sheetView>
  </sheetViews>
  <sheetFormatPr defaultRowHeight="14.5" x14ac:dyDescent="0.35"/>
  <cols>
    <col min="1" max="16384" width="8.7265625" style="16"/>
  </cols>
  <sheetData/>
  <pageMargins left="0.7" right="0.7" top="0.75" bottom="0.75" header="0.3" footer="0.3"/>
  <pageSetup orientation="portrait" r:id="rId1"/>
  <drawing r:id="rId2"/>
  <legacy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9DC41-5FC7-4602-8494-87055B9E823F}">
  <sheetPr codeName="Sheet5"/>
  <dimension ref="A1"/>
  <sheetViews>
    <sheetView workbookViewId="0"/>
  </sheetViews>
  <sheetFormatPr defaultRowHeight="14.5" x14ac:dyDescent="0.35"/>
  <cols>
    <col min="1" max="16384" width="8.7265625" style="23"/>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89BD1-579A-4277-B569-12DD413B82BA}">
  <sheetPr codeName="Sheet6"/>
  <dimension ref="A1"/>
  <sheetViews>
    <sheetView workbookViewId="0"/>
  </sheetViews>
  <sheetFormatPr defaultRowHeight="14.5" x14ac:dyDescent="0.35"/>
  <cols>
    <col min="1" max="16384" width="8.7265625" style="16"/>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961FE-B67E-4EA3-8247-213C98E2583B}">
  <sheetPr codeName="Sheet7"/>
  <dimension ref="A1"/>
  <sheetViews>
    <sheetView workbookViewId="0"/>
  </sheetViews>
  <sheetFormatPr defaultRowHeight="14.5" x14ac:dyDescent="0.35"/>
  <cols>
    <col min="1" max="16384" width="8.7265625" style="16"/>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9AC3C-60AA-4C1F-96FD-CC9560060A7C}">
  <sheetPr codeName="Sheet8"/>
  <dimension ref="A1"/>
  <sheetViews>
    <sheetView workbookViewId="0"/>
  </sheetViews>
  <sheetFormatPr defaultRowHeight="14.5" x14ac:dyDescent="0.35"/>
  <cols>
    <col min="1" max="16384" width="8.7265625" style="16"/>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EF339-A43D-484A-AF22-D88A5B69645B}">
  <sheetPr codeName="Sheet9"/>
  <dimension ref="A1"/>
  <sheetViews>
    <sheetView workbookViewId="0"/>
  </sheetViews>
  <sheetFormatPr defaultRowHeight="14.5" x14ac:dyDescent="0.35"/>
  <cols>
    <col min="1" max="16384" width="8.7265625" style="16"/>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80E6A-5E72-4F1E-958B-FDEAD25B8BD4}">
  <dimension ref="A1"/>
  <sheetViews>
    <sheetView workbookViewId="0"/>
  </sheetViews>
  <sheetFormatPr defaultRowHeight="14.5" x14ac:dyDescent="0.35"/>
  <cols>
    <col min="1" max="16384" width="8.7265625" style="16"/>
  </cols>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97FF-C31E-419E-BB02-C0E00050680A}">
  <sheetPr codeName="Sheet1"/>
  <dimension ref="A1:L61"/>
  <sheetViews>
    <sheetView workbookViewId="0">
      <selection activeCell="F16" sqref="F16"/>
    </sheetView>
  </sheetViews>
  <sheetFormatPr defaultRowHeight="14.5" x14ac:dyDescent="0.35"/>
  <cols>
    <col min="1" max="1" width="10.453125" bestFit="1" customWidth="1"/>
    <col min="2" max="2" width="8.81640625" bestFit="1" customWidth="1"/>
    <col min="3" max="3" width="9.7265625" bestFit="1" customWidth="1"/>
    <col min="4" max="4" width="13.36328125" bestFit="1" customWidth="1"/>
    <col min="5" max="5" width="20.453125" bestFit="1" customWidth="1"/>
    <col min="6" max="6" width="18.81640625" bestFit="1" customWidth="1"/>
    <col min="7" max="7" width="20.1796875" bestFit="1" customWidth="1"/>
    <col min="8" max="8" width="18.54296875" bestFit="1" customWidth="1"/>
    <col min="9" max="9" width="19.1796875" bestFit="1" customWidth="1"/>
    <col min="10" max="10" width="19.1796875" customWidth="1"/>
  </cols>
  <sheetData>
    <row r="1" spans="1:12" x14ac:dyDescent="0.35">
      <c r="A1" t="s">
        <v>18</v>
      </c>
      <c r="B1" t="s">
        <v>0</v>
      </c>
      <c r="C1" t="s">
        <v>16</v>
      </c>
      <c r="D1" t="s">
        <v>1</v>
      </c>
      <c r="E1" t="s">
        <v>2</v>
      </c>
      <c r="F1" t="s">
        <v>3</v>
      </c>
      <c r="G1" t="s">
        <v>4</v>
      </c>
      <c r="H1" t="s">
        <v>5</v>
      </c>
      <c r="I1" t="s">
        <v>6</v>
      </c>
      <c r="K1">
        <f>SUBTOTAL(9,F:F)-SUBTOTAL(9,H:H)</f>
        <v>1626672</v>
      </c>
    </row>
    <row r="2" spans="1:12" x14ac:dyDescent="0.35">
      <c r="A2" s="1">
        <v>45294</v>
      </c>
      <c r="B2" s="15" t="s">
        <v>41</v>
      </c>
      <c r="C2" s="15" t="s">
        <v>19</v>
      </c>
      <c r="D2" s="15" t="s">
        <v>7</v>
      </c>
      <c r="E2">
        <v>65795</v>
      </c>
      <c r="F2">
        <v>56655</v>
      </c>
      <c r="G2">
        <v>68158</v>
      </c>
      <c r="H2">
        <v>73576</v>
      </c>
      <c r="I2" s="15" t="s">
        <v>12</v>
      </c>
      <c r="J2" s="15"/>
    </row>
    <row r="3" spans="1:12" x14ac:dyDescent="0.35">
      <c r="A3" s="1">
        <v>45297</v>
      </c>
      <c r="B3" s="15" t="s">
        <v>41</v>
      </c>
      <c r="C3" s="15" t="s">
        <v>19</v>
      </c>
      <c r="D3" s="15" t="s">
        <v>8</v>
      </c>
      <c r="E3">
        <v>104886</v>
      </c>
      <c r="F3">
        <v>101151</v>
      </c>
      <c r="G3">
        <v>46850</v>
      </c>
      <c r="H3">
        <v>52376</v>
      </c>
      <c r="I3" s="15" t="s">
        <v>13</v>
      </c>
      <c r="J3" s="15"/>
    </row>
    <row r="4" spans="1:12" x14ac:dyDescent="0.35">
      <c r="A4" s="1">
        <v>45303</v>
      </c>
      <c r="B4" s="15" t="s">
        <v>41</v>
      </c>
      <c r="C4" s="15" t="s">
        <v>19</v>
      </c>
      <c r="D4" s="15" t="s">
        <v>9</v>
      </c>
      <c r="E4">
        <v>87194</v>
      </c>
      <c r="F4">
        <v>91617</v>
      </c>
      <c r="G4">
        <v>74131</v>
      </c>
      <c r="H4">
        <v>77242</v>
      </c>
      <c r="I4" s="15" t="s">
        <v>13</v>
      </c>
      <c r="J4" s="15"/>
      <c r="L4">
        <f>SUM(F:F)-SUM(H:H)</f>
        <v>1626672</v>
      </c>
    </row>
    <row r="5" spans="1:12" x14ac:dyDescent="0.35">
      <c r="A5" s="1">
        <v>45309</v>
      </c>
      <c r="B5" s="15" t="s">
        <v>41</v>
      </c>
      <c r="C5" s="15" t="s">
        <v>19</v>
      </c>
      <c r="D5" s="15" t="s">
        <v>10</v>
      </c>
      <c r="E5">
        <v>66023</v>
      </c>
      <c r="F5">
        <v>64345</v>
      </c>
      <c r="G5">
        <v>31685</v>
      </c>
      <c r="H5">
        <v>39353</v>
      </c>
      <c r="I5" s="15" t="s">
        <v>12</v>
      </c>
      <c r="J5" s="15"/>
    </row>
    <row r="6" spans="1:12" x14ac:dyDescent="0.35">
      <c r="A6" s="1">
        <v>45316</v>
      </c>
      <c r="B6" s="15" t="s">
        <v>41</v>
      </c>
      <c r="C6" s="15" t="s">
        <v>19</v>
      </c>
      <c r="D6" s="15" t="s">
        <v>11</v>
      </c>
      <c r="E6">
        <v>50769</v>
      </c>
      <c r="F6">
        <v>43202</v>
      </c>
      <c r="G6">
        <v>35311</v>
      </c>
      <c r="H6">
        <v>32362</v>
      </c>
      <c r="I6" s="15" t="s">
        <v>15</v>
      </c>
      <c r="J6" s="15"/>
    </row>
    <row r="7" spans="1:12" x14ac:dyDescent="0.35">
      <c r="A7" s="1">
        <v>45325</v>
      </c>
      <c r="B7" s="15" t="s">
        <v>42</v>
      </c>
      <c r="C7" s="15" t="s">
        <v>19</v>
      </c>
      <c r="D7" s="15" t="s">
        <v>7</v>
      </c>
      <c r="E7">
        <v>103707</v>
      </c>
      <c r="F7">
        <v>113476</v>
      </c>
      <c r="G7">
        <v>58693</v>
      </c>
      <c r="H7">
        <v>57089</v>
      </c>
      <c r="I7" s="15" t="s">
        <v>15</v>
      </c>
      <c r="J7" s="15"/>
    </row>
    <row r="8" spans="1:12" x14ac:dyDescent="0.35">
      <c r="A8" s="1">
        <v>45328</v>
      </c>
      <c r="B8" s="15" t="s">
        <v>42</v>
      </c>
      <c r="C8" s="15" t="s">
        <v>19</v>
      </c>
      <c r="D8" s="15" t="s">
        <v>8</v>
      </c>
      <c r="E8">
        <v>75658</v>
      </c>
      <c r="F8">
        <v>84600</v>
      </c>
      <c r="G8">
        <v>87001</v>
      </c>
      <c r="H8">
        <v>81048</v>
      </c>
      <c r="I8" s="15" t="s">
        <v>13</v>
      </c>
      <c r="J8" s="15"/>
    </row>
    <row r="9" spans="1:12" x14ac:dyDescent="0.35">
      <c r="A9" s="1">
        <v>45334</v>
      </c>
      <c r="B9" s="15" t="s">
        <v>42</v>
      </c>
      <c r="C9" s="15" t="s">
        <v>19</v>
      </c>
      <c r="D9" s="15" t="s">
        <v>9</v>
      </c>
      <c r="E9">
        <v>52747</v>
      </c>
      <c r="F9">
        <v>42936</v>
      </c>
      <c r="G9">
        <v>49118</v>
      </c>
      <c r="H9">
        <v>44123</v>
      </c>
      <c r="I9" s="15" t="s">
        <v>12</v>
      </c>
      <c r="J9" s="15"/>
    </row>
    <row r="10" spans="1:12" x14ac:dyDescent="0.35">
      <c r="A10" s="1">
        <v>45340</v>
      </c>
      <c r="B10" s="15" t="s">
        <v>42</v>
      </c>
      <c r="C10" s="15" t="s">
        <v>19</v>
      </c>
      <c r="D10" s="15" t="s">
        <v>10</v>
      </c>
      <c r="E10">
        <v>117435</v>
      </c>
      <c r="F10">
        <v>108702</v>
      </c>
      <c r="G10">
        <v>61551</v>
      </c>
      <c r="H10">
        <v>55079</v>
      </c>
      <c r="I10" s="15" t="s">
        <v>14</v>
      </c>
      <c r="J10" s="15"/>
      <c r="L10">
        <f>$L$7-$M$7</f>
        <v>0</v>
      </c>
    </row>
    <row r="11" spans="1:12" x14ac:dyDescent="0.35">
      <c r="A11" s="1">
        <v>45347</v>
      </c>
      <c r="B11" s="15" t="s">
        <v>42</v>
      </c>
      <c r="C11" s="15" t="s">
        <v>19</v>
      </c>
      <c r="D11" s="15" t="s">
        <v>11</v>
      </c>
      <c r="E11">
        <v>61394</v>
      </c>
      <c r="F11">
        <v>54950</v>
      </c>
      <c r="G11">
        <v>33890</v>
      </c>
      <c r="H11">
        <v>34728</v>
      </c>
      <c r="I11" s="15" t="s">
        <v>15</v>
      </c>
      <c r="J11" s="15"/>
    </row>
    <row r="12" spans="1:12" x14ac:dyDescent="0.35">
      <c r="A12" s="1">
        <v>45354</v>
      </c>
      <c r="B12" s="15" t="s">
        <v>43</v>
      </c>
      <c r="C12" s="15" t="s">
        <v>19</v>
      </c>
      <c r="D12" s="15" t="s">
        <v>7</v>
      </c>
      <c r="E12">
        <v>60627</v>
      </c>
      <c r="F12">
        <v>59419</v>
      </c>
      <c r="G12">
        <v>73323</v>
      </c>
      <c r="H12">
        <v>75576</v>
      </c>
      <c r="I12" s="15" t="s">
        <v>12</v>
      </c>
      <c r="J12" s="15"/>
    </row>
    <row r="13" spans="1:12" x14ac:dyDescent="0.35">
      <c r="A13" s="1">
        <v>45357</v>
      </c>
      <c r="B13" s="15" t="s">
        <v>43</v>
      </c>
      <c r="C13" s="15" t="s">
        <v>19</v>
      </c>
      <c r="D13" s="15" t="s">
        <v>8</v>
      </c>
      <c r="E13">
        <v>93001</v>
      </c>
      <c r="F13">
        <v>94017</v>
      </c>
      <c r="G13">
        <v>53897</v>
      </c>
      <c r="H13">
        <v>48509</v>
      </c>
      <c r="I13" s="15" t="s">
        <v>15</v>
      </c>
      <c r="J13" s="15"/>
    </row>
    <row r="14" spans="1:12" x14ac:dyDescent="0.35">
      <c r="A14" s="1">
        <v>45363</v>
      </c>
      <c r="B14" s="15" t="s">
        <v>43</v>
      </c>
      <c r="C14" s="15" t="s">
        <v>19</v>
      </c>
      <c r="D14" s="15" t="s">
        <v>9</v>
      </c>
      <c r="E14">
        <v>73483</v>
      </c>
      <c r="F14">
        <v>79270</v>
      </c>
      <c r="G14">
        <v>89900</v>
      </c>
      <c r="H14">
        <v>82675</v>
      </c>
      <c r="I14" s="15" t="s">
        <v>12</v>
      </c>
      <c r="J14" s="15"/>
    </row>
    <row r="15" spans="1:12" x14ac:dyDescent="0.35">
      <c r="A15" s="1">
        <v>45369</v>
      </c>
      <c r="B15" s="15" t="s">
        <v>43</v>
      </c>
      <c r="C15" s="15" t="s">
        <v>19</v>
      </c>
      <c r="D15" s="15" t="s">
        <v>10</v>
      </c>
      <c r="E15">
        <v>85920</v>
      </c>
      <c r="F15">
        <v>77505</v>
      </c>
      <c r="G15">
        <v>33943</v>
      </c>
      <c r="H15">
        <v>33498</v>
      </c>
      <c r="I15" s="15" t="s">
        <v>15</v>
      </c>
      <c r="J15" s="15"/>
    </row>
    <row r="16" spans="1:12" x14ac:dyDescent="0.35">
      <c r="A16" s="1">
        <v>45376</v>
      </c>
      <c r="B16" s="15" t="s">
        <v>43</v>
      </c>
      <c r="C16" s="15" t="s">
        <v>19</v>
      </c>
      <c r="D16" s="15" t="s">
        <v>11</v>
      </c>
      <c r="E16">
        <v>69457</v>
      </c>
      <c r="F16">
        <v>60478</v>
      </c>
      <c r="G16">
        <v>41653</v>
      </c>
      <c r="H16">
        <v>44458</v>
      </c>
      <c r="I16" s="15" t="s">
        <v>14</v>
      </c>
      <c r="J16" s="15"/>
    </row>
    <row r="17" spans="1:10" x14ac:dyDescent="0.35">
      <c r="A17" s="1">
        <v>45385</v>
      </c>
      <c r="B17" s="15" t="s">
        <v>44</v>
      </c>
      <c r="C17" s="15" t="s">
        <v>20</v>
      </c>
      <c r="D17" s="15" t="s">
        <v>7</v>
      </c>
      <c r="E17">
        <v>102995</v>
      </c>
      <c r="F17">
        <v>100984</v>
      </c>
      <c r="G17">
        <v>39692</v>
      </c>
      <c r="H17">
        <v>44682</v>
      </c>
      <c r="I17" s="15" t="s">
        <v>14</v>
      </c>
      <c r="J17" s="15"/>
    </row>
    <row r="18" spans="1:10" x14ac:dyDescent="0.35">
      <c r="A18" s="1">
        <v>45388</v>
      </c>
      <c r="B18" s="15" t="s">
        <v>44</v>
      </c>
      <c r="C18" s="15" t="s">
        <v>20</v>
      </c>
      <c r="D18" s="15" t="s">
        <v>8</v>
      </c>
      <c r="E18">
        <v>115697</v>
      </c>
      <c r="F18">
        <v>109994</v>
      </c>
      <c r="G18">
        <v>56557</v>
      </c>
      <c r="H18">
        <v>49552</v>
      </c>
      <c r="I18" s="15" t="s">
        <v>13</v>
      </c>
      <c r="J18" s="15"/>
    </row>
    <row r="19" spans="1:10" x14ac:dyDescent="0.35">
      <c r="A19" s="1">
        <v>45394</v>
      </c>
      <c r="B19" s="15" t="s">
        <v>44</v>
      </c>
      <c r="C19" s="15" t="s">
        <v>20</v>
      </c>
      <c r="D19" s="15" t="s">
        <v>9</v>
      </c>
      <c r="E19">
        <v>82606</v>
      </c>
      <c r="F19">
        <v>84140</v>
      </c>
      <c r="G19">
        <v>59127</v>
      </c>
      <c r="H19">
        <v>58756</v>
      </c>
      <c r="I19" s="15" t="s">
        <v>13</v>
      </c>
      <c r="J19" s="15"/>
    </row>
    <row r="20" spans="1:10" x14ac:dyDescent="0.35">
      <c r="A20" s="1">
        <v>45400</v>
      </c>
      <c r="B20" s="15" t="s">
        <v>44</v>
      </c>
      <c r="C20" s="15" t="s">
        <v>20</v>
      </c>
      <c r="D20" s="15" t="s">
        <v>10</v>
      </c>
      <c r="E20">
        <v>51016</v>
      </c>
      <c r="F20">
        <v>49545</v>
      </c>
      <c r="G20">
        <v>47262</v>
      </c>
      <c r="H20">
        <v>48530</v>
      </c>
      <c r="I20" s="15" t="s">
        <v>12</v>
      </c>
      <c r="J20" s="15"/>
    </row>
    <row r="21" spans="1:10" x14ac:dyDescent="0.35">
      <c r="A21" s="1">
        <v>45407</v>
      </c>
      <c r="B21" s="15" t="s">
        <v>44</v>
      </c>
      <c r="C21" s="15" t="s">
        <v>20</v>
      </c>
      <c r="D21" s="15" t="s">
        <v>11</v>
      </c>
      <c r="E21">
        <v>62185</v>
      </c>
      <c r="F21">
        <v>58516</v>
      </c>
      <c r="G21">
        <v>38571</v>
      </c>
      <c r="H21">
        <v>39255</v>
      </c>
      <c r="I21" s="15" t="s">
        <v>13</v>
      </c>
      <c r="J21" s="15"/>
    </row>
    <row r="22" spans="1:10" x14ac:dyDescent="0.35">
      <c r="A22" s="1">
        <v>45415</v>
      </c>
      <c r="B22" s="15" t="s">
        <v>21</v>
      </c>
      <c r="C22" s="15" t="s">
        <v>20</v>
      </c>
      <c r="D22" s="15" t="s">
        <v>7</v>
      </c>
      <c r="E22">
        <v>88044</v>
      </c>
      <c r="F22">
        <v>96490</v>
      </c>
      <c r="G22">
        <v>79216</v>
      </c>
      <c r="H22">
        <v>79222</v>
      </c>
      <c r="I22" s="15" t="s">
        <v>14</v>
      </c>
      <c r="J22" s="15"/>
    </row>
    <row r="23" spans="1:10" x14ac:dyDescent="0.35">
      <c r="A23" s="1">
        <v>45418</v>
      </c>
      <c r="B23" s="15" t="s">
        <v>21</v>
      </c>
      <c r="C23" s="15" t="s">
        <v>20</v>
      </c>
      <c r="D23" s="15" t="s">
        <v>8</v>
      </c>
      <c r="E23">
        <v>52568</v>
      </c>
      <c r="F23">
        <v>44595</v>
      </c>
      <c r="G23">
        <v>32695</v>
      </c>
      <c r="H23">
        <v>34382</v>
      </c>
      <c r="I23" s="15" t="s">
        <v>13</v>
      </c>
      <c r="J23" s="15"/>
    </row>
    <row r="24" spans="1:10" x14ac:dyDescent="0.35">
      <c r="A24" s="1">
        <v>45424</v>
      </c>
      <c r="B24" s="15" t="s">
        <v>21</v>
      </c>
      <c r="C24" s="15" t="s">
        <v>20</v>
      </c>
      <c r="D24" s="15" t="s">
        <v>9</v>
      </c>
      <c r="E24">
        <v>98190</v>
      </c>
      <c r="F24">
        <v>93448</v>
      </c>
      <c r="G24">
        <v>52002</v>
      </c>
      <c r="H24">
        <v>50738</v>
      </c>
      <c r="I24" s="15" t="s">
        <v>12</v>
      </c>
      <c r="J24" s="15"/>
    </row>
    <row r="25" spans="1:10" x14ac:dyDescent="0.35">
      <c r="A25" s="1">
        <v>45430</v>
      </c>
      <c r="B25" s="15" t="s">
        <v>21</v>
      </c>
      <c r="C25" s="15" t="s">
        <v>20</v>
      </c>
      <c r="D25" s="15" t="s">
        <v>10</v>
      </c>
      <c r="E25">
        <v>83159</v>
      </c>
      <c r="F25">
        <v>87145</v>
      </c>
      <c r="G25">
        <v>42666</v>
      </c>
      <c r="H25">
        <v>40558</v>
      </c>
      <c r="I25" s="15" t="s">
        <v>14</v>
      </c>
      <c r="J25" s="15"/>
    </row>
    <row r="26" spans="1:10" x14ac:dyDescent="0.35">
      <c r="A26" s="1">
        <v>45437</v>
      </c>
      <c r="B26" s="15" t="s">
        <v>21</v>
      </c>
      <c r="C26" s="15" t="s">
        <v>20</v>
      </c>
      <c r="D26" s="15" t="s">
        <v>11</v>
      </c>
      <c r="E26">
        <v>53561</v>
      </c>
      <c r="F26">
        <v>49745</v>
      </c>
      <c r="G26">
        <v>82251</v>
      </c>
      <c r="H26">
        <v>80529</v>
      </c>
      <c r="I26" s="15" t="s">
        <v>14</v>
      </c>
      <c r="J26" s="15"/>
    </row>
    <row r="27" spans="1:10" x14ac:dyDescent="0.35">
      <c r="A27" s="1">
        <v>45446</v>
      </c>
      <c r="B27" s="15" t="s">
        <v>45</v>
      </c>
      <c r="C27" s="15" t="s">
        <v>20</v>
      </c>
      <c r="D27" s="15" t="s">
        <v>7</v>
      </c>
      <c r="E27">
        <v>58392</v>
      </c>
      <c r="F27">
        <v>61459</v>
      </c>
      <c r="G27">
        <v>78033</v>
      </c>
      <c r="H27">
        <v>73137</v>
      </c>
      <c r="I27" s="15" t="s">
        <v>15</v>
      </c>
      <c r="J27" s="15"/>
    </row>
    <row r="28" spans="1:10" x14ac:dyDescent="0.35">
      <c r="A28" s="1">
        <v>45449</v>
      </c>
      <c r="B28" s="15" t="s">
        <v>45</v>
      </c>
      <c r="C28" s="15" t="s">
        <v>20</v>
      </c>
      <c r="D28" s="15" t="s">
        <v>8</v>
      </c>
      <c r="E28">
        <v>85222</v>
      </c>
      <c r="F28">
        <v>87059</v>
      </c>
      <c r="G28">
        <v>44039</v>
      </c>
      <c r="H28">
        <v>45035</v>
      </c>
      <c r="I28" s="15" t="s">
        <v>15</v>
      </c>
      <c r="J28" s="15"/>
    </row>
    <row r="29" spans="1:10" x14ac:dyDescent="0.35">
      <c r="A29" s="1">
        <v>45455</v>
      </c>
      <c r="B29" s="15" t="s">
        <v>45</v>
      </c>
      <c r="C29" s="15" t="s">
        <v>20</v>
      </c>
      <c r="D29" s="15" t="s">
        <v>9</v>
      </c>
      <c r="E29">
        <v>113335</v>
      </c>
      <c r="F29">
        <v>114300</v>
      </c>
      <c r="G29">
        <v>54538</v>
      </c>
      <c r="H29">
        <v>56300</v>
      </c>
      <c r="I29" s="15" t="s">
        <v>13</v>
      </c>
      <c r="J29" s="15"/>
    </row>
    <row r="30" spans="1:10" x14ac:dyDescent="0.35">
      <c r="A30" s="1">
        <v>45461</v>
      </c>
      <c r="B30" s="15" t="s">
        <v>45</v>
      </c>
      <c r="C30" s="15" t="s">
        <v>20</v>
      </c>
      <c r="D30" s="15" t="s">
        <v>10</v>
      </c>
      <c r="E30">
        <v>58110</v>
      </c>
      <c r="F30">
        <v>61883</v>
      </c>
      <c r="G30">
        <v>57266</v>
      </c>
      <c r="H30">
        <v>53106</v>
      </c>
      <c r="I30" s="15" t="s">
        <v>12</v>
      </c>
      <c r="J30" s="15"/>
    </row>
    <row r="31" spans="1:10" x14ac:dyDescent="0.35">
      <c r="A31" s="1">
        <v>45468</v>
      </c>
      <c r="B31" s="15" t="s">
        <v>45</v>
      </c>
      <c r="C31" s="15" t="s">
        <v>20</v>
      </c>
      <c r="D31" s="15" t="s">
        <v>11</v>
      </c>
      <c r="E31">
        <v>56910</v>
      </c>
      <c r="F31">
        <v>59595</v>
      </c>
      <c r="G31">
        <v>55446</v>
      </c>
      <c r="H31">
        <v>54384</v>
      </c>
      <c r="I31" s="15" t="s">
        <v>15</v>
      </c>
      <c r="J31" s="15"/>
    </row>
    <row r="32" spans="1:10" x14ac:dyDescent="0.35">
      <c r="A32" s="1">
        <v>45476</v>
      </c>
      <c r="B32" s="15" t="s">
        <v>46</v>
      </c>
      <c r="C32" s="15" t="s">
        <v>22</v>
      </c>
      <c r="D32" s="15" t="s">
        <v>7</v>
      </c>
      <c r="E32">
        <v>50206</v>
      </c>
      <c r="F32">
        <v>58074</v>
      </c>
      <c r="G32">
        <v>87010</v>
      </c>
      <c r="H32">
        <v>94944</v>
      </c>
      <c r="I32" s="15" t="s">
        <v>12</v>
      </c>
      <c r="J32" s="15"/>
    </row>
    <row r="33" spans="1:10" x14ac:dyDescent="0.35">
      <c r="A33" s="1">
        <v>45479</v>
      </c>
      <c r="B33" s="15" t="s">
        <v>46</v>
      </c>
      <c r="C33" s="15" t="s">
        <v>22</v>
      </c>
      <c r="D33" s="15" t="s">
        <v>8</v>
      </c>
      <c r="E33">
        <v>100015</v>
      </c>
      <c r="F33">
        <v>109189</v>
      </c>
      <c r="G33">
        <v>86560</v>
      </c>
      <c r="H33">
        <v>87315</v>
      </c>
      <c r="I33" s="15" t="s">
        <v>14</v>
      </c>
      <c r="J33" s="15"/>
    </row>
    <row r="34" spans="1:10" x14ac:dyDescent="0.35">
      <c r="A34" s="1">
        <v>45485</v>
      </c>
      <c r="B34" s="15" t="s">
        <v>46</v>
      </c>
      <c r="C34" s="15" t="s">
        <v>22</v>
      </c>
      <c r="D34" s="15" t="s">
        <v>9</v>
      </c>
      <c r="E34">
        <v>104268</v>
      </c>
      <c r="F34">
        <v>106651</v>
      </c>
      <c r="G34">
        <v>52403</v>
      </c>
      <c r="H34">
        <v>46160</v>
      </c>
      <c r="I34" s="15" t="s">
        <v>14</v>
      </c>
      <c r="J34" s="15"/>
    </row>
    <row r="35" spans="1:10" x14ac:dyDescent="0.35">
      <c r="A35" s="1">
        <v>45491</v>
      </c>
      <c r="B35" s="15" t="s">
        <v>46</v>
      </c>
      <c r="C35" s="15" t="s">
        <v>22</v>
      </c>
      <c r="D35" s="15" t="s">
        <v>10</v>
      </c>
      <c r="E35">
        <v>106044</v>
      </c>
      <c r="F35">
        <v>97722</v>
      </c>
      <c r="G35">
        <v>82394</v>
      </c>
      <c r="H35">
        <v>79030</v>
      </c>
      <c r="I35" s="15" t="s">
        <v>14</v>
      </c>
      <c r="J35" s="15"/>
    </row>
    <row r="36" spans="1:10" x14ac:dyDescent="0.35">
      <c r="A36" s="1">
        <v>45498</v>
      </c>
      <c r="B36" s="15" t="s">
        <v>46</v>
      </c>
      <c r="C36" s="15" t="s">
        <v>22</v>
      </c>
      <c r="D36" s="15" t="s">
        <v>11</v>
      </c>
      <c r="E36">
        <v>83827</v>
      </c>
      <c r="F36">
        <v>90025</v>
      </c>
      <c r="G36">
        <v>39914</v>
      </c>
      <c r="H36">
        <v>43420</v>
      </c>
      <c r="I36" s="15" t="s">
        <v>13</v>
      </c>
      <c r="J36" s="15"/>
    </row>
    <row r="37" spans="1:10" x14ac:dyDescent="0.35">
      <c r="A37" s="1">
        <v>45507</v>
      </c>
      <c r="B37" s="15" t="s">
        <v>47</v>
      </c>
      <c r="C37" s="15" t="s">
        <v>22</v>
      </c>
      <c r="D37" s="15" t="s">
        <v>7</v>
      </c>
      <c r="E37">
        <v>72299</v>
      </c>
      <c r="F37">
        <v>73116</v>
      </c>
      <c r="G37">
        <v>73689</v>
      </c>
      <c r="H37">
        <v>80581</v>
      </c>
      <c r="I37" s="15" t="s">
        <v>12</v>
      </c>
      <c r="J37" s="15"/>
    </row>
    <row r="38" spans="1:10" x14ac:dyDescent="0.35">
      <c r="A38" s="1">
        <v>45510</v>
      </c>
      <c r="B38" s="15" t="s">
        <v>47</v>
      </c>
      <c r="C38" s="15" t="s">
        <v>22</v>
      </c>
      <c r="D38" s="15" t="s">
        <v>8</v>
      </c>
      <c r="E38">
        <v>92557</v>
      </c>
      <c r="F38">
        <v>98869</v>
      </c>
      <c r="G38">
        <v>74020</v>
      </c>
      <c r="H38">
        <v>68713</v>
      </c>
      <c r="I38" s="15" t="s">
        <v>13</v>
      </c>
      <c r="J38" s="15"/>
    </row>
    <row r="39" spans="1:10" x14ac:dyDescent="0.35">
      <c r="A39" s="1">
        <v>45516</v>
      </c>
      <c r="B39" s="15" t="s">
        <v>47</v>
      </c>
      <c r="C39" s="15" t="s">
        <v>22</v>
      </c>
      <c r="D39" s="15" t="s">
        <v>9</v>
      </c>
      <c r="E39">
        <v>119163</v>
      </c>
      <c r="F39">
        <v>125320</v>
      </c>
      <c r="G39">
        <v>72941</v>
      </c>
      <c r="H39">
        <v>70391</v>
      </c>
      <c r="I39" s="15" t="s">
        <v>14</v>
      </c>
      <c r="J39" s="15"/>
    </row>
    <row r="40" spans="1:10" x14ac:dyDescent="0.35">
      <c r="A40" s="1">
        <v>45522</v>
      </c>
      <c r="B40" s="15" t="s">
        <v>47</v>
      </c>
      <c r="C40" s="15" t="s">
        <v>22</v>
      </c>
      <c r="D40" s="15" t="s">
        <v>10</v>
      </c>
      <c r="E40">
        <v>68047</v>
      </c>
      <c r="F40">
        <v>68277</v>
      </c>
      <c r="G40">
        <v>45707</v>
      </c>
      <c r="H40">
        <v>43299</v>
      </c>
      <c r="I40" s="15" t="s">
        <v>12</v>
      </c>
      <c r="J40" s="15"/>
    </row>
    <row r="41" spans="1:10" x14ac:dyDescent="0.35">
      <c r="A41" s="1">
        <v>45529</v>
      </c>
      <c r="B41" s="15" t="s">
        <v>47</v>
      </c>
      <c r="C41" s="15" t="s">
        <v>22</v>
      </c>
      <c r="D41" s="15" t="s">
        <v>11</v>
      </c>
      <c r="E41">
        <v>94262</v>
      </c>
      <c r="F41">
        <v>85568</v>
      </c>
      <c r="G41">
        <v>36776</v>
      </c>
      <c r="H41">
        <v>39643</v>
      </c>
      <c r="I41" s="15" t="s">
        <v>15</v>
      </c>
      <c r="J41" s="15"/>
    </row>
    <row r="42" spans="1:10" x14ac:dyDescent="0.35">
      <c r="A42" s="1">
        <v>45538</v>
      </c>
      <c r="B42" s="15" t="s">
        <v>48</v>
      </c>
      <c r="C42" s="15" t="s">
        <v>22</v>
      </c>
      <c r="D42" s="15" t="s">
        <v>7</v>
      </c>
      <c r="E42">
        <v>105016</v>
      </c>
      <c r="F42">
        <v>104490</v>
      </c>
      <c r="G42">
        <v>70294</v>
      </c>
      <c r="H42">
        <v>71195</v>
      </c>
      <c r="I42" s="15" t="s">
        <v>14</v>
      </c>
      <c r="J42" s="15"/>
    </row>
    <row r="43" spans="1:10" x14ac:dyDescent="0.35">
      <c r="A43" s="1">
        <v>45541</v>
      </c>
      <c r="B43" s="15" t="s">
        <v>48</v>
      </c>
      <c r="C43" s="15" t="s">
        <v>22</v>
      </c>
      <c r="D43" s="15" t="s">
        <v>8</v>
      </c>
      <c r="E43">
        <v>71959</v>
      </c>
      <c r="F43">
        <v>67489</v>
      </c>
      <c r="G43">
        <v>59320</v>
      </c>
      <c r="H43">
        <v>55733</v>
      </c>
      <c r="I43" s="15" t="s">
        <v>12</v>
      </c>
      <c r="J43" s="15"/>
    </row>
    <row r="44" spans="1:10" x14ac:dyDescent="0.35">
      <c r="A44" s="1">
        <v>45547</v>
      </c>
      <c r="B44" s="15" t="s">
        <v>48</v>
      </c>
      <c r="C44" s="15" t="s">
        <v>22</v>
      </c>
      <c r="D44" s="15" t="s">
        <v>9</v>
      </c>
      <c r="E44">
        <v>53748</v>
      </c>
      <c r="F44">
        <v>57293</v>
      </c>
      <c r="G44">
        <v>30663</v>
      </c>
      <c r="H44">
        <v>24661</v>
      </c>
      <c r="I44" s="15" t="s">
        <v>13</v>
      </c>
      <c r="J44" s="15"/>
    </row>
    <row r="45" spans="1:10" x14ac:dyDescent="0.35">
      <c r="A45" s="1">
        <v>45553</v>
      </c>
      <c r="B45" s="15" t="s">
        <v>48</v>
      </c>
      <c r="C45" s="15" t="s">
        <v>22</v>
      </c>
      <c r="D45" s="15" t="s">
        <v>10</v>
      </c>
      <c r="E45">
        <v>111087</v>
      </c>
      <c r="F45">
        <v>118966</v>
      </c>
      <c r="G45">
        <v>33304</v>
      </c>
      <c r="H45">
        <v>29067</v>
      </c>
      <c r="I45" s="15" t="s">
        <v>15</v>
      </c>
      <c r="J45" s="15"/>
    </row>
    <row r="46" spans="1:10" x14ac:dyDescent="0.35">
      <c r="A46" s="1">
        <v>45560</v>
      </c>
      <c r="B46" s="15" t="s">
        <v>48</v>
      </c>
      <c r="C46" s="15" t="s">
        <v>22</v>
      </c>
      <c r="D46" s="15" t="s">
        <v>11</v>
      </c>
      <c r="E46">
        <v>104384</v>
      </c>
      <c r="F46">
        <v>112621</v>
      </c>
      <c r="G46">
        <v>76576</v>
      </c>
      <c r="H46">
        <v>75161</v>
      </c>
      <c r="I46" s="15" t="s">
        <v>13</v>
      </c>
      <c r="J46" s="15"/>
    </row>
    <row r="47" spans="1:10" x14ac:dyDescent="0.35">
      <c r="A47" s="1">
        <v>45568</v>
      </c>
      <c r="B47" s="15" t="s">
        <v>49</v>
      </c>
      <c r="C47" s="15" t="s">
        <v>23</v>
      </c>
      <c r="D47" s="15" t="s">
        <v>7</v>
      </c>
      <c r="E47">
        <v>112003</v>
      </c>
      <c r="F47">
        <v>119678</v>
      </c>
      <c r="G47">
        <v>82733</v>
      </c>
      <c r="H47">
        <v>86382</v>
      </c>
      <c r="I47" s="15" t="s">
        <v>13</v>
      </c>
      <c r="J47" s="15"/>
    </row>
    <row r="48" spans="1:10" x14ac:dyDescent="0.35">
      <c r="A48" s="1">
        <v>45571</v>
      </c>
      <c r="B48" s="15" t="s">
        <v>49</v>
      </c>
      <c r="C48" s="15" t="s">
        <v>23</v>
      </c>
      <c r="D48" s="15" t="s">
        <v>8</v>
      </c>
      <c r="E48">
        <v>73664</v>
      </c>
      <c r="F48">
        <v>65300</v>
      </c>
      <c r="G48">
        <v>50080</v>
      </c>
      <c r="H48">
        <v>53271</v>
      </c>
      <c r="I48" s="15" t="s">
        <v>13</v>
      </c>
      <c r="J48" s="15"/>
    </row>
    <row r="49" spans="1:10" x14ac:dyDescent="0.35">
      <c r="A49" s="1">
        <v>45577</v>
      </c>
      <c r="B49" s="15" t="s">
        <v>49</v>
      </c>
      <c r="C49" s="15" t="s">
        <v>23</v>
      </c>
      <c r="D49" s="15" t="s">
        <v>9</v>
      </c>
      <c r="E49">
        <v>76736</v>
      </c>
      <c r="F49">
        <v>71473</v>
      </c>
      <c r="G49">
        <v>77323</v>
      </c>
      <c r="H49">
        <v>83200</v>
      </c>
      <c r="I49" s="15" t="s">
        <v>15</v>
      </c>
      <c r="J49" s="15"/>
    </row>
    <row r="50" spans="1:10" x14ac:dyDescent="0.35">
      <c r="A50" s="1">
        <v>45583</v>
      </c>
      <c r="B50" s="15" t="s">
        <v>49</v>
      </c>
      <c r="C50" s="15" t="s">
        <v>23</v>
      </c>
      <c r="D50" s="15" t="s">
        <v>10</v>
      </c>
      <c r="E50">
        <v>50854</v>
      </c>
      <c r="F50">
        <v>46709</v>
      </c>
      <c r="G50">
        <v>37392</v>
      </c>
      <c r="H50">
        <v>35920</v>
      </c>
      <c r="I50" s="15" t="s">
        <v>15</v>
      </c>
      <c r="J50" s="15"/>
    </row>
    <row r="51" spans="1:10" x14ac:dyDescent="0.35">
      <c r="A51" s="1">
        <v>45590</v>
      </c>
      <c r="B51" s="15" t="s">
        <v>49</v>
      </c>
      <c r="C51" s="15" t="s">
        <v>23</v>
      </c>
      <c r="D51" s="15" t="s">
        <v>11</v>
      </c>
      <c r="E51">
        <v>96717</v>
      </c>
      <c r="F51">
        <v>104808</v>
      </c>
      <c r="G51">
        <v>68559</v>
      </c>
      <c r="H51">
        <v>70484</v>
      </c>
      <c r="I51" s="15" t="s">
        <v>12</v>
      </c>
      <c r="J51" s="15"/>
    </row>
    <row r="52" spans="1:10" x14ac:dyDescent="0.35">
      <c r="A52" s="1">
        <v>45599</v>
      </c>
      <c r="B52" s="15" t="s">
        <v>50</v>
      </c>
      <c r="C52" s="15" t="s">
        <v>23</v>
      </c>
      <c r="D52" s="15" t="s">
        <v>7</v>
      </c>
      <c r="E52">
        <v>113734</v>
      </c>
      <c r="F52">
        <v>108665</v>
      </c>
      <c r="G52">
        <v>82662</v>
      </c>
      <c r="H52">
        <v>74864</v>
      </c>
      <c r="I52" s="15" t="s">
        <v>14</v>
      </c>
      <c r="J52" s="15"/>
    </row>
    <row r="53" spans="1:10" x14ac:dyDescent="0.35">
      <c r="A53" s="1">
        <v>45602</v>
      </c>
      <c r="B53" s="15" t="s">
        <v>50</v>
      </c>
      <c r="C53" s="15" t="s">
        <v>23</v>
      </c>
      <c r="D53" s="15" t="s">
        <v>8</v>
      </c>
      <c r="E53">
        <v>62688</v>
      </c>
      <c r="F53">
        <v>57077</v>
      </c>
      <c r="G53">
        <v>32327</v>
      </c>
      <c r="H53">
        <v>32331</v>
      </c>
      <c r="I53" s="15" t="s">
        <v>13</v>
      </c>
      <c r="J53" s="15"/>
    </row>
    <row r="54" spans="1:10" x14ac:dyDescent="0.35">
      <c r="A54" s="1">
        <v>45608</v>
      </c>
      <c r="B54" s="15" t="s">
        <v>50</v>
      </c>
      <c r="C54" s="15" t="s">
        <v>23</v>
      </c>
      <c r="D54" s="15" t="s">
        <v>9</v>
      </c>
      <c r="E54">
        <v>102083</v>
      </c>
      <c r="F54">
        <v>99860</v>
      </c>
      <c r="G54">
        <v>30197</v>
      </c>
      <c r="H54">
        <v>29322</v>
      </c>
      <c r="I54" s="15" t="s">
        <v>15</v>
      </c>
      <c r="J54" s="15"/>
    </row>
    <row r="55" spans="1:10" x14ac:dyDescent="0.35">
      <c r="A55" s="1">
        <v>45614</v>
      </c>
      <c r="B55" s="15" t="s">
        <v>50</v>
      </c>
      <c r="C55" s="15" t="s">
        <v>23</v>
      </c>
      <c r="D55" s="15" t="s">
        <v>10</v>
      </c>
      <c r="E55">
        <v>84698</v>
      </c>
      <c r="F55">
        <v>86472</v>
      </c>
      <c r="G55">
        <v>45087</v>
      </c>
      <c r="H55">
        <v>43374</v>
      </c>
      <c r="I55" s="15" t="s">
        <v>14</v>
      </c>
      <c r="J55" s="15"/>
    </row>
    <row r="56" spans="1:10" x14ac:dyDescent="0.35">
      <c r="A56" s="1">
        <v>45621</v>
      </c>
      <c r="B56" s="15" t="s">
        <v>50</v>
      </c>
      <c r="C56" s="15" t="s">
        <v>23</v>
      </c>
      <c r="D56" s="15" t="s">
        <v>11</v>
      </c>
      <c r="E56">
        <v>75184</v>
      </c>
      <c r="F56">
        <v>74523</v>
      </c>
      <c r="G56">
        <v>50666</v>
      </c>
      <c r="H56">
        <v>54255</v>
      </c>
      <c r="I56" s="15" t="s">
        <v>15</v>
      </c>
      <c r="J56" s="15"/>
    </row>
    <row r="57" spans="1:10" x14ac:dyDescent="0.35">
      <c r="A57" s="1">
        <v>45629</v>
      </c>
      <c r="B57" s="15" t="s">
        <v>51</v>
      </c>
      <c r="C57" s="15" t="s">
        <v>23</v>
      </c>
      <c r="D57" s="15" t="s">
        <v>7</v>
      </c>
      <c r="E57">
        <v>101663</v>
      </c>
      <c r="F57">
        <v>107371</v>
      </c>
      <c r="G57">
        <v>56370</v>
      </c>
      <c r="H57">
        <v>49029</v>
      </c>
      <c r="I57" s="15" t="s">
        <v>13</v>
      </c>
      <c r="J57" s="15"/>
    </row>
    <row r="58" spans="1:10" x14ac:dyDescent="0.35">
      <c r="A58" s="1">
        <v>45632</v>
      </c>
      <c r="B58" s="15" t="s">
        <v>51</v>
      </c>
      <c r="C58" s="15" t="s">
        <v>23</v>
      </c>
      <c r="D58" s="15" t="s">
        <v>8</v>
      </c>
      <c r="E58">
        <v>52811</v>
      </c>
      <c r="F58">
        <v>57054</v>
      </c>
      <c r="G58">
        <v>36546</v>
      </c>
      <c r="H58">
        <v>38107</v>
      </c>
      <c r="I58" s="15" t="s">
        <v>12</v>
      </c>
      <c r="J58" s="15"/>
    </row>
    <row r="59" spans="1:10" x14ac:dyDescent="0.35">
      <c r="A59" s="1">
        <v>45638</v>
      </c>
      <c r="B59" s="15" t="s">
        <v>51</v>
      </c>
      <c r="C59" s="15" t="s">
        <v>23</v>
      </c>
      <c r="D59" s="15" t="s">
        <v>9</v>
      </c>
      <c r="E59">
        <v>84754</v>
      </c>
      <c r="F59">
        <v>83092</v>
      </c>
      <c r="G59">
        <v>41411</v>
      </c>
      <c r="H59">
        <v>36322</v>
      </c>
      <c r="I59" s="15" t="s">
        <v>13</v>
      </c>
      <c r="J59" s="15"/>
    </row>
    <row r="60" spans="1:10" x14ac:dyDescent="0.35">
      <c r="A60" s="1">
        <v>45644</v>
      </c>
      <c r="B60" s="15" t="s">
        <v>51</v>
      </c>
      <c r="C60" s="15" t="s">
        <v>23</v>
      </c>
      <c r="D60" s="15" t="s">
        <v>10</v>
      </c>
      <c r="E60">
        <v>117270</v>
      </c>
      <c r="F60">
        <v>125497</v>
      </c>
      <c r="G60">
        <v>38680</v>
      </c>
      <c r="H60">
        <v>33656</v>
      </c>
      <c r="I60" s="15" t="s">
        <v>12</v>
      </c>
      <c r="J60" s="15"/>
    </row>
    <row r="61" spans="1:10" x14ac:dyDescent="0.35">
      <c r="A61" s="1">
        <v>45651</v>
      </c>
      <c r="B61" s="15" t="s">
        <v>51</v>
      </c>
      <c r="C61" s="15" t="s">
        <v>23</v>
      </c>
      <c r="D61" s="15" t="s">
        <v>11</v>
      </c>
      <c r="E61">
        <v>61111</v>
      </c>
      <c r="F61">
        <v>55847</v>
      </c>
      <c r="G61">
        <v>31802</v>
      </c>
      <c r="H61">
        <v>31957</v>
      </c>
      <c r="I61" s="15" t="s">
        <v>13</v>
      </c>
      <c r="J61" s="1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33C8D-46D4-4209-87C3-28F9FF9AAF31}">
  <sheetPr codeName="Sheet2"/>
  <dimension ref="B2:M199"/>
  <sheetViews>
    <sheetView zoomScale="80" zoomScaleNormal="80" workbookViewId="0">
      <selection activeCell="H19" sqref="H19"/>
    </sheetView>
  </sheetViews>
  <sheetFormatPr defaultRowHeight="14.5" x14ac:dyDescent="0.35"/>
  <cols>
    <col min="2" max="2" width="13.36328125" bestFit="1" customWidth="1"/>
    <col min="3" max="3" width="25.81640625" bestFit="1" customWidth="1"/>
    <col min="4" max="4" width="23.7265625" bestFit="1" customWidth="1"/>
    <col min="5" max="6" width="13.36328125" bestFit="1" customWidth="1"/>
    <col min="7" max="7" width="24.1796875" bestFit="1" customWidth="1"/>
    <col min="8" max="8" width="25.81640625" bestFit="1" customWidth="1"/>
    <col min="9" max="9" width="24" bestFit="1" customWidth="1"/>
    <col min="10" max="10" width="13.36328125" bestFit="1" customWidth="1"/>
    <col min="11" max="11" width="23.7265625" bestFit="1" customWidth="1"/>
    <col min="12" max="12" width="25.36328125" bestFit="1" customWidth="1"/>
    <col min="13" max="13" width="23.54296875" bestFit="1" customWidth="1"/>
    <col min="14" max="62" width="5.81640625" bestFit="1" customWidth="1"/>
    <col min="63" max="63" width="10.7265625" bestFit="1" customWidth="1"/>
  </cols>
  <sheetData>
    <row r="2" spans="2:9" x14ac:dyDescent="0.35">
      <c r="B2" s="17" t="s">
        <v>24</v>
      </c>
      <c r="C2" t="s">
        <v>26</v>
      </c>
      <c r="E2" s="17" t="s">
        <v>24</v>
      </c>
      <c r="F2" t="s">
        <v>28</v>
      </c>
    </row>
    <row r="3" spans="2:9" x14ac:dyDescent="0.35">
      <c r="B3" s="18" t="s">
        <v>10</v>
      </c>
      <c r="C3" s="15">
        <v>999663</v>
      </c>
      <c r="E3" s="18" t="s">
        <v>10</v>
      </c>
      <c r="F3" s="15">
        <v>556937</v>
      </c>
      <c r="H3" s="19" t="s">
        <v>30</v>
      </c>
      <c r="I3">
        <f>SUBTOTAL(109,E38:$E49)</f>
        <v>1626672</v>
      </c>
    </row>
    <row r="4" spans="2:9" x14ac:dyDescent="0.35">
      <c r="B4" s="18" t="s">
        <v>9</v>
      </c>
      <c r="C4" s="15">
        <v>1048307</v>
      </c>
      <c r="E4" s="18" t="s">
        <v>9</v>
      </c>
      <c r="F4" s="15">
        <v>683754</v>
      </c>
      <c r="H4" s="19"/>
    </row>
    <row r="5" spans="2:9" x14ac:dyDescent="0.35">
      <c r="B5" s="18" t="s">
        <v>7</v>
      </c>
      <c r="C5" s="15">
        <v>1034481</v>
      </c>
      <c r="E5" s="18" t="s">
        <v>7</v>
      </c>
      <c r="F5" s="15">
        <v>849873</v>
      </c>
      <c r="H5" s="19" t="s">
        <v>32</v>
      </c>
      <c r="I5" s="22">
        <f>SUBTOTAL(9,C38:C49)</f>
        <v>4928317</v>
      </c>
    </row>
    <row r="6" spans="2:9" x14ac:dyDescent="0.35">
      <c r="B6" s="18" t="s">
        <v>11</v>
      </c>
      <c r="C6" s="15">
        <v>869761</v>
      </c>
      <c r="E6" s="18" t="s">
        <v>11</v>
      </c>
      <c r="F6" s="15">
        <v>591415</v>
      </c>
      <c r="H6" s="19"/>
    </row>
    <row r="7" spans="2:9" x14ac:dyDescent="0.35">
      <c r="B7" s="18" t="s">
        <v>8</v>
      </c>
      <c r="C7" s="15">
        <v>980726</v>
      </c>
      <c r="E7" s="18" t="s">
        <v>8</v>
      </c>
      <c r="F7" s="15">
        <v>659892</v>
      </c>
      <c r="H7" s="19" t="s">
        <v>33</v>
      </c>
      <c r="I7" s="22">
        <f>SUBTOTAL(9,D38:D49)</f>
        <v>3301645</v>
      </c>
    </row>
    <row r="8" spans="2:9" x14ac:dyDescent="0.35">
      <c r="B8" s="18" t="s">
        <v>25</v>
      </c>
      <c r="C8" s="15">
        <v>4932938</v>
      </c>
      <c r="E8" s="18" t="s">
        <v>25</v>
      </c>
      <c r="F8" s="15">
        <v>3341871</v>
      </c>
      <c r="H8" s="19"/>
      <c r="I8" s="21"/>
    </row>
    <row r="9" spans="2:9" x14ac:dyDescent="0.35">
      <c r="H9" s="19" t="s">
        <v>31</v>
      </c>
      <c r="I9" s="21">
        <f>I3/I5</f>
        <v>0.33006643038587008</v>
      </c>
    </row>
    <row r="10" spans="2:9" x14ac:dyDescent="0.35">
      <c r="H10" s="19"/>
    </row>
    <row r="11" spans="2:9" ht="18.5" x14ac:dyDescent="0.35">
      <c r="B11" s="17" t="s">
        <v>24</v>
      </c>
      <c r="C11" t="s">
        <v>27</v>
      </c>
      <c r="E11" s="17" t="s">
        <v>24</v>
      </c>
      <c r="F11" t="s">
        <v>29</v>
      </c>
      <c r="H11" s="19" t="s">
        <v>35</v>
      </c>
      <c r="I11" s="24">
        <f>(SUBTOTAL(9,G53:G57)-SUBTOTAL(9,H53:H57))/SUBTOTAL(9,H53:H57)</f>
        <v>-9.3676425691950724E-4</v>
      </c>
    </row>
    <row r="12" spans="2:9" x14ac:dyDescent="0.35">
      <c r="B12" s="18" t="s">
        <v>10</v>
      </c>
      <c r="C12" s="15">
        <v>992768</v>
      </c>
      <c r="E12" s="18" t="s">
        <v>9</v>
      </c>
      <c r="F12" s="15">
        <v>659890</v>
      </c>
      <c r="H12" s="19"/>
    </row>
    <row r="13" spans="2:9" ht="18.5" x14ac:dyDescent="0.35">
      <c r="B13" s="18" t="s">
        <v>9</v>
      </c>
      <c r="C13" s="15">
        <v>1049400</v>
      </c>
      <c r="E13" s="18" t="s">
        <v>7</v>
      </c>
      <c r="F13" s="15">
        <v>860277</v>
      </c>
      <c r="H13" s="19" t="s">
        <v>36</v>
      </c>
      <c r="I13" s="24">
        <f>(SUBTOTAL(9,G62:G66)-SUBTOTAL(9,H62:H66))/SUBTOTAL(9,H62:H66)</f>
        <v>-1.2036969709483101E-2</v>
      </c>
    </row>
    <row r="14" spans="2:9" x14ac:dyDescent="0.35">
      <c r="B14" s="18" t="s">
        <v>7</v>
      </c>
      <c r="C14" s="15">
        <v>1059877</v>
      </c>
      <c r="E14" s="18" t="s">
        <v>8</v>
      </c>
      <c r="F14" s="15">
        <v>646372</v>
      </c>
    </row>
    <row r="20" spans="2:6" x14ac:dyDescent="0.35">
      <c r="B20" s="17" t="s">
        <v>24</v>
      </c>
      <c r="C20" t="s">
        <v>27</v>
      </c>
      <c r="E20" s="17" t="s">
        <v>24</v>
      </c>
      <c r="F20" t="s">
        <v>29</v>
      </c>
    </row>
    <row r="21" spans="2:6" x14ac:dyDescent="0.35">
      <c r="B21" s="18" t="s">
        <v>21</v>
      </c>
      <c r="C21" s="15">
        <v>371423</v>
      </c>
      <c r="E21" s="18" t="s">
        <v>21</v>
      </c>
      <c r="F21" s="15">
        <v>285429</v>
      </c>
    </row>
    <row r="22" spans="2:6" x14ac:dyDescent="0.35">
      <c r="B22" s="18" t="s">
        <v>41</v>
      </c>
      <c r="C22" s="15">
        <v>356970</v>
      </c>
      <c r="E22" s="18" t="s">
        <v>41</v>
      </c>
      <c r="F22" s="15">
        <v>274909</v>
      </c>
    </row>
    <row r="23" spans="2:6" x14ac:dyDescent="0.35">
      <c r="B23" s="18" t="s">
        <v>42</v>
      </c>
      <c r="C23" s="15">
        <v>404664</v>
      </c>
      <c r="E23" s="18" t="s">
        <v>42</v>
      </c>
      <c r="F23" s="15">
        <v>272067</v>
      </c>
    </row>
    <row r="24" spans="2:6" x14ac:dyDescent="0.35">
      <c r="B24" s="18" t="s">
        <v>43</v>
      </c>
      <c r="C24" s="15">
        <v>370689</v>
      </c>
      <c r="E24" s="18" t="s">
        <v>43</v>
      </c>
      <c r="F24" s="15">
        <v>284716</v>
      </c>
    </row>
    <row r="25" spans="2:6" x14ac:dyDescent="0.35">
      <c r="B25" s="18" t="s">
        <v>44</v>
      </c>
      <c r="C25" s="15">
        <v>403179</v>
      </c>
      <c r="E25" s="18" t="s">
        <v>44</v>
      </c>
      <c r="F25" s="15">
        <v>240775</v>
      </c>
    </row>
    <row r="26" spans="2:6" x14ac:dyDescent="0.35">
      <c r="B26" s="18" t="s">
        <v>45</v>
      </c>
      <c r="C26" s="15">
        <v>384296</v>
      </c>
      <c r="E26" s="18" t="s">
        <v>45</v>
      </c>
      <c r="F26" s="15">
        <v>281962</v>
      </c>
    </row>
    <row r="27" spans="2:6" x14ac:dyDescent="0.35">
      <c r="B27" s="18" t="s">
        <v>46</v>
      </c>
      <c r="C27" s="15">
        <v>461661</v>
      </c>
      <c r="E27" s="18" t="s">
        <v>46</v>
      </c>
      <c r="F27" s="15">
        <v>350869</v>
      </c>
    </row>
    <row r="28" spans="2:6" x14ac:dyDescent="0.35">
      <c r="B28" s="18" t="s">
        <v>47</v>
      </c>
      <c r="C28" s="15">
        <v>451150</v>
      </c>
      <c r="E28" s="18" t="s">
        <v>47</v>
      </c>
      <c r="F28" s="15">
        <v>302627</v>
      </c>
    </row>
    <row r="29" spans="2:6" x14ac:dyDescent="0.35">
      <c r="B29" s="18" t="s">
        <v>48</v>
      </c>
      <c r="C29" s="15">
        <v>460859</v>
      </c>
      <c r="E29" s="18" t="s">
        <v>48</v>
      </c>
      <c r="F29" s="15">
        <v>255817</v>
      </c>
    </row>
    <row r="30" spans="2:6" x14ac:dyDescent="0.35">
      <c r="B30" s="18" t="s">
        <v>49</v>
      </c>
      <c r="C30" s="15">
        <v>407968</v>
      </c>
      <c r="E30" s="18" t="s">
        <v>49</v>
      </c>
      <c r="F30" s="15">
        <v>329257</v>
      </c>
    </row>
    <row r="31" spans="2:6" x14ac:dyDescent="0.35">
      <c r="B31" s="18" t="s">
        <v>50</v>
      </c>
      <c r="C31" s="15">
        <v>426597</v>
      </c>
      <c r="E31" s="18" t="s">
        <v>50</v>
      </c>
      <c r="F31" s="15">
        <v>234146</v>
      </c>
    </row>
    <row r="32" spans="2:6" x14ac:dyDescent="0.35">
      <c r="B32" s="18" t="s">
        <v>51</v>
      </c>
      <c r="C32" s="15">
        <v>428861</v>
      </c>
      <c r="E32" s="18" t="s">
        <v>51</v>
      </c>
      <c r="F32" s="15">
        <v>189071</v>
      </c>
    </row>
    <row r="33" spans="2:10" x14ac:dyDescent="0.35">
      <c r="B33" s="18" t="s">
        <v>25</v>
      </c>
      <c r="C33" s="15">
        <v>4928317</v>
      </c>
      <c r="E33" s="18" t="s">
        <v>25</v>
      </c>
      <c r="F33" s="15">
        <v>3301645</v>
      </c>
    </row>
    <row r="35" spans="2:10" x14ac:dyDescent="0.35">
      <c r="B35" s="17" t="s">
        <v>1</v>
      </c>
      <c r="C35" t="s">
        <v>53</v>
      </c>
      <c r="F35" t="str">
        <f>C35</f>
        <v>(All)</v>
      </c>
    </row>
    <row r="37" spans="2:10" x14ac:dyDescent="0.35">
      <c r="B37" s="17" t="s">
        <v>24</v>
      </c>
      <c r="C37" t="s">
        <v>39</v>
      </c>
      <c r="D37" t="s">
        <v>40</v>
      </c>
      <c r="E37" t="s">
        <v>52</v>
      </c>
      <c r="G37" s="17" t="s">
        <v>24</v>
      </c>
      <c r="H37" t="s">
        <v>39</v>
      </c>
      <c r="I37" t="s">
        <v>40</v>
      </c>
      <c r="J37" t="s">
        <v>52</v>
      </c>
    </row>
    <row r="38" spans="2:10" x14ac:dyDescent="0.35">
      <c r="B38" s="18" t="s">
        <v>41</v>
      </c>
      <c r="C38" s="15">
        <v>356970</v>
      </c>
      <c r="D38" s="15">
        <v>274909</v>
      </c>
      <c r="E38" s="15">
        <v>82061</v>
      </c>
      <c r="G38" s="18" t="s">
        <v>21</v>
      </c>
      <c r="H38" s="15">
        <v>371423</v>
      </c>
      <c r="I38" s="15">
        <v>285429</v>
      </c>
      <c r="J38" s="15">
        <v>85994</v>
      </c>
    </row>
    <row r="39" spans="2:10" x14ac:dyDescent="0.35">
      <c r="B39" s="18" t="s">
        <v>42</v>
      </c>
      <c r="C39" s="15">
        <v>404664</v>
      </c>
      <c r="D39" s="15">
        <v>272067</v>
      </c>
      <c r="E39" s="15">
        <v>132597</v>
      </c>
      <c r="G39" s="18" t="s">
        <v>41</v>
      </c>
      <c r="H39" s="15">
        <v>356970</v>
      </c>
      <c r="I39" s="15">
        <v>274909</v>
      </c>
      <c r="J39" s="15">
        <v>82061</v>
      </c>
    </row>
    <row r="40" spans="2:10" x14ac:dyDescent="0.35">
      <c r="B40" s="18" t="s">
        <v>43</v>
      </c>
      <c r="C40" s="15">
        <v>370689</v>
      </c>
      <c r="D40" s="15">
        <v>284716</v>
      </c>
      <c r="E40" s="15">
        <v>85973</v>
      </c>
      <c r="G40" s="18" t="s">
        <v>42</v>
      </c>
      <c r="H40" s="15">
        <v>404664</v>
      </c>
      <c r="I40" s="15">
        <v>272067</v>
      </c>
      <c r="J40" s="15">
        <v>132597</v>
      </c>
    </row>
    <row r="41" spans="2:10" x14ac:dyDescent="0.35">
      <c r="B41" s="18" t="s">
        <v>44</v>
      </c>
      <c r="C41" s="15">
        <v>403179</v>
      </c>
      <c r="D41" s="15">
        <v>240775</v>
      </c>
      <c r="E41" s="15">
        <v>162404</v>
      </c>
      <c r="G41" s="18" t="s">
        <v>43</v>
      </c>
      <c r="H41" s="15">
        <v>370689</v>
      </c>
      <c r="I41" s="15">
        <v>284716</v>
      </c>
      <c r="J41" s="15">
        <v>85973</v>
      </c>
    </row>
    <row r="42" spans="2:10" x14ac:dyDescent="0.35">
      <c r="B42" s="18" t="s">
        <v>21</v>
      </c>
      <c r="C42" s="15">
        <v>371423</v>
      </c>
      <c r="D42" s="15">
        <v>285429</v>
      </c>
      <c r="E42" s="15">
        <v>85994</v>
      </c>
      <c r="G42" s="18" t="s">
        <v>44</v>
      </c>
      <c r="H42" s="15">
        <v>403179</v>
      </c>
      <c r="I42" s="15">
        <v>240775</v>
      </c>
      <c r="J42" s="15">
        <v>162404</v>
      </c>
    </row>
    <row r="43" spans="2:10" x14ac:dyDescent="0.35">
      <c r="B43" s="18" t="s">
        <v>45</v>
      </c>
      <c r="C43" s="15">
        <v>384296</v>
      </c>
      <c r="D43" s="15">
        <v>281962</v>
      </c>
      <c r="E43" s="15">
        <v>102334</v>
      </c>
      <c r="G43" s="18" t="s">
        <v>45</v>
      </c>
      <c r="H43" s="15">
        <v>384296</v>
      </c>
      <c r="I43" s="15">
        <v>281962</v>
      </c>
      <c r="J43" s="15">
        <v>102334</v>
      </c>
    </row>
    <row r="44" spans="2:10" x14ac:dyDescent="0.35">
      <c r="B44" s="18" t="s">
        <v>46</v>
      </c>
      <c r="C44" s="15">
        <v>461661</v>
      </c>
      <c r="D44" s="15">
        <v>350869</v>
      </c>
      <c r="E44" s="15">
        <v>110792</v>
      </c>
      <c r="G44" s="18" t="s">
        <v>46</v>
      </c>
      <c r="H44" s="15">
        <v>461661</v>
      </c>
      <c r="I44" s="15">
        <v>350869</v>
      </c>
      <c r="J44" s="15">
        <v>110792</v>
      </c>
    </row>
    <row r="45" spans="2:10" x14ac:dyDescent="0.35">
      <c r="B45" s="18" t="s">
        <v>47</v>
      </c>
      <c r="C45" s="15">
        <v>451150</v>
      </c>
      <c r="D45" s="15">
        <v>302627</v>
      </c>
      <c r="E45" s="15">
        <v>148523</v>
      </c>
      <c r="G45" s="18" t="s">
        <v>47</v>
      </c>
      <c r="H45" s="15">
        <v>451150</v>
      </c>
      <c r="I45" s="15">
        <v>302627</v>
      </c>
      <c r="J45" s="15">
        <v>148523</v>
      </c>
    </row>
    <row r="46" spans="2:10" x14ac:dyDescent="0.35">
      <c r="B46" s="18" t="s">
        <v>48</v>
      </c>
      <c r="C46" s="15">
        <v>460859</v>
      </c>
      <c r="D46" s="15">
        <v>255817</v>
      </c>
      <c r="E46" s="15">
        <v>205042</v>
      </c>
      <c r="G46" s="18" t="s">
        <v>48</v>
      </c>
      <c r="H46" s="15">
        <v>460859</v>
      </c>
      <c r="I46" s="15">
        <v>255817</v>
      </c>
      <c r="J46" s="15">
        <v>205042</v>
      </c>
    </row>
    <row r="47" spans="2:10" x14ac:dyDescent="0.35">
      <c r="B47" s="18" t="s">
        <v>49</v>
      </c>
      <c r="C47" s="15">
        <v>407968</v>
      </c>
      <c r="D47" s="15">
        <v>329257</v>
      </c>
      <c r="E47" s="15">
        <v>78711</v>
      </c>
      <c r="G47" s="18" t="s">
        <v>49</v>
      </c>
      <c r="H47" s="15">
        <v>407968</v>
      </c>
      <c r="I47" s="15">
        <v>329257</v>
      </c>
      <c r="J47" s="15">
        <v>78711</v>
      </c>
    </row>
    <row r="48" spans="2:10" x14ac:dyDescent="0.35">
      <c r="B48" s="18" t="s">
        <v>50</v>
      </c>
      <c r="C48" s="15">
        <v>426597</v>
      </c>
      <c r="D48" s="15">
        <v>234146</v>
      </c>
      <c r="E48" s="15">
        <v>192451</v>
      </c>
      <c r="G48" s="18" t="s">
        <v>50</v>
      </c>
      <c r="H48" s="15">
        <v>426597</v>
      </c>
      <c r="I48" s="15">
        <v>234146</v>
      </c>
      <c r="J48" s="15">
        <v>192451</v>
      </c>
    </row>
    <row r="49" spans="2:10" x14ac:dyDescent="0.35">
      <c r="B49" s="18" t="s">
        <v>51</v>
      </c>
      <c r="C49" s="15">
        <v>428861</v>
      </c>
      <c r="D49" s="15">
        <v>189071</v>
      </c>
      <c r="E49" s="15">
        <v>239790</v>
      </c>
      <c r="G49" s="18" t="s">
        <v>51</v>
      </c>
      <c r="H49" s="15">
        <v>428861</v>
      </c>
      <c r="I49" s="15">
        <v>189071</v>
      </c>
      <c r="J49" s="15">
        <v>239790</v>
      </c>
    </row>
    <row r="51" spans="2:10" x14ac:dyDescent="0.35">
      <c r="B51" s="18" t="s">
        <v>34</v>
      </c>
    </row>
    <row r="52" spans="2:10" x14ac:dyDescent="0.35">
      <c r="B52" s="17" t="s">
        <v>24</v>
      </c>
      <c r="C52" t="s">
        <v>27</v>
      </c>
      <c r="D52" t="s">
        <v>29</v>
      </c>
      <c r="F52" s="17" t="s">
        <v>24</v>
      </c>
      <c r="G52" t="s">
        <v>27</v>
      </c>
      <c r="H52" t="s">
        <v>26</v>
      </c>
      <c r="I52" t="s">
        <v>38</v>
      </c>
    </row>
    <row r="53" spans="2:10" x14ac:dyDescent="0.35">
      <c r="B53" s="18" t="s">
        <v>41</v>
      </c>
      <c r="C53" s="15">
        <v>356970</v>
      </c>
      <c r="D53" s="15">
        <v>274909</v>
      </c>
      <c r="F53" s="18" t="s">
        <v>10</v>
      </c>
      <c r="G53" s="15">
        <v>992768</v>
      </c>
      <c r="H53" s="15">
        <v>999663</v>
      </c>
      <c r="I53" s="15">
        <v>-6895</v>
      </c>
    </row>
    <row r="54" spans="2:10" x14ac:dyDescent="0.35">
      <c r="B54" s="18" t="s">
        <v>42</v>
      </c>
      <c r="C54" s="15">
        <v>404664</v>
      </c>
      <c r="D54" s="15">
        <v>272067</v>
      </c>
      <c r="F54" s="18" t="s">
        <v>9</v>
      </c>
      <c r="G54" s="15">
        <v>1049400</v>
      </c>
      <c r="H54" s="15">
        <v>1048307</v>
      </c>
      <c r="I54" s="15">
        <v>1093</v>
      </c>
    </row>
    <row r="55" spans="2:10" x14ac:dyDescent="0.35">
      <c r="B55" s="18" t="s">
        <v>43</v>
      </c>
      <c r="C55" s="15">
        <v>370689</v>
      </c>
      <c r="D55" s="15">
        <v>284716</v>
      </c>
      <c r="F55" s="18" t="s">
        <v>7</v>
      </c>
      <c r="G55" s="15">
        <v>1059877</v>
      </c>
      <c r="H55" s="15">
        <v>1034481</v>
      </c>
      <c r="I55" s="15">
        <v>25396</v>
      </c>
    </row>
    <row r="56" spans="2:10" x14ac:dyDescent="0.35">
      <c r="B56" s="18" t="s">
        <v>44</v>
      </c>
      <c r="C56" s="15">
        <v>403179</v>
      </c>
      <c r="D56" s="15">
        <v>240775</v>
      </c>
      <c r="F56" s="18" t="s">
        <v>11</v>
      </c>
      <c r="G56" s="15">
        <v>849878</v>
      </c>
      <c r="H56" s="15">
        <v>869761</v>
      </c>
      <c r="I56" s="15">
        <v>-19883</v>
      </c>
    </row>
    <row r="57" spans="2:10" x14ac:dyDescent="0.35">
      <c r="B57" s="18" t="s">
        <v>21</v>
      </c>
      <c r="C57" s="15">
        <v>371423</v>
      </c>
      <c r="D57" s="15">
        <v>285429</v>
      </c>
      <c r="F57" s="18" t="s">
        <v>8</v>
      </c>
      <c r="G57" s="15">
        <v>976394</v>
      </c>
      <c r="H57" s="15">
        <v>980726</v>
      </c>
      <c r="I57" s="15">
        <v>-4332</v>
      </c>
    </row>
    <row r="58" spans="2:10" x14ac:dyDescent="0.35">
      <c r="B58" s="18" t="s">
        <v>45</v>
      </c>
      <c r="C58" s="15">
        <v>384296</v>
      </c>
      <c r="D58" s="15">
        <v>281962</v>
      </c>
    </row>
    <row r="59" spans="2:10" x14ac:dyDescent="0.35">
      <c r="B59" s="18" t="s">
        <v>46</v>
      </c>
      <c r="C59" s="15">
        <v>461661</v>
      </c>
      <c r="D59" s="15">
        <v>350869</v>
      </c>
      <c r="H59" s="21"/>
    </row>
    <row r="60" spans="2:10" x14ac:dyDescent="0.35">
      <c r="B60" s="18" t="s">
        <v>47</v>
      </c>
      <c r="C60" s="15">
        <v>451150</v>
      </c>
      <c r="D60" s="15">
        <v>302627</v>
      </c>
      <c r="H60" s="20"/>
    </row>
    <row r="61" spans="2:10" x14ac:dyDescent="0.35">
      <c r="B61" s="18" t="s">
        <v>48</v>
      </c>
      <c r="C61" s="15">
        <v>460859</v>
      </c>
      <c r="D61" s="15">
        <v>255817</v>
      </c>
      <c r="F61" s="17" t="s">
        <v>24</v>
      </c>
      <c r="G61" t="s">
        <v>29</v>
      </c>
      <c r="H61" t="s">
        <v>28</v>
      </c>
      <c r="I61" t="s">
        <v>37</v>
      </c>
    </row>
    <row r="62" spans="2:10" x14ac:dyDescent="0.35">
      <c r="B62" s="18" t="s">
        <v>49</v>
      </c>
      <c r="C62" s="15">
        <v>407968</v>
      </c>
      <c r="D62" s="15">
        <v>329257</v>
      </c>
      <c r="F62" s="18" t="s">
        <v>10</v>
      </c>
      <c r="G62" s="15">
        <v>534470</v>
      </c>
      <c r="H62" s="15">
        <v>556937</v>
      </c>
      <c r="I62" s="15">
        <v>-22467</v>
      </c>
    </row>
    <row r="63" spans="2:10" x14ac:dyDescent="0.35">
      <c r="B63" s="18" t="s">
        <v>50</v>
      </c>
      <c r="C63" s="15">
        <v>426597</v>
      </c>
      <c r="D63" s="15">
        <v>234146</v>
      </c>
      <c r="F63" s="18" t="s">
        <v>9</v>
      </c>
      <c r="G63" s="15">
        <v>659890</v>
      </c>
      <c r="H63" s="15">
        <v>683754</v>
      </c>
      <c r="I63" s="15">
        <v>-23864</v>
      </c>
    </row>
    <row r="64" spans="2:10" x14ac:dyDescent="0.35">
      <c r="B64" s="18" t="s">
        <v>51</v>
      </c>
      <c r="C64" s="15">
        <v>428861</v>
      </c>
      <c r="D64" s="15">
        <v>189071</v>
      </c>
      <c r="F64" s="18" t="s">
        <v>7</v>
      </c>
      <c r="G64" s="15">
        <v>860277</v>
      </c>
      <c r="H64" s="15">
        <v>849873</v>
      </c>
      <c r="I64" s="15">
        <v>10404</v>
      </c>
    </row>
    <row r="65" spans="2:13" x14ac:dyDescent="0.35">
      <c r="F65" s="18" t="s">
        <v>11</v>
      </c>
      <c r="G65" s="15">
        <v>600636</v>
      </c>
      <c r="H65" s="15">
        <v>591415</v>
      </c>
      <c r="I65" s="15">
        <v>9221</v>
      </c>
    </row>
    <row r="66" spans="2:13" x14ac:dyDescent="0.35">
      <c r="F66" s="18" t="s">
        <v>8</v>
      </c>
      <c r="G66" s="15">
        <v>646372</v>
      </c>
      <c r="H66" s="15">
        <v>659892</v>
      </c>
      <c r="I66" s="15">
        <v>-13520</v>
      </c>
    </row>
    <row r="69" spans="2:13" x14ac:dyDescent="0.35">
      <c r="B69" s="17" t="s">
        <v>24</v>
      </c>
      <c r="C69" t="s">
        <v>39</v>
      </c>
      <c r="D69" t="s">
        <v>40</v>
      </c>
      <c r="F69" s="26" t="s">
        <v>55</v>
      </c>
      <c r="G69" s="26"/>
    </row>
    <row r="70" spans="2:13" x14ac:dyDescent="0.35">
      <c r="B70" s="18" t="s">
        <v>11</v>
      </c>
      <c r="C70" s="15">
        <v>849878</v>
      </c>
      <c r="D70" s="15">
        <v>600636</v>
      </c>
      <c r="F70" s="26"/>
      <c r="G70" s="26"/>
      <c r="H70" s="21"/>
    </row>
    <row r="71" spans="2:13" x14ac:dyDescent="0.35">
      <c r="B71" s="18" t="s">
        <v>8</v>
      </c>
      <c r="C71" s="15">
        <v>976394</v>
      </c>
      <c r="D71" s="15">
        <v>646372</v>
      </c>
      <c r="F71" s="26"/>
      <c r="G71" s="26"/>
    </row>
    <row r="72" spans="2:13" x14ac:dyDescent="0.35">
      <c r="B72" s="18" t="s">
        <v>10</v>
      </c>
      <c r="C72" s="15">
        <v>992768</v>
      </c>
      <c r="D72" s="15">
        <v>534470</v>
      </c>
    </row>
    <row r="73" spans="2:13" x14ac:dyDescent="0.35">
      <c r="B73" s="18" t="s">
        <v>9</v>
      </c>
      <c r="C73" s="15">
        <v>1049400</v>
      </c>
      <c r="D73" s="15">
        <v>659890</v>
      </c>
    </row>
    <row r="74" spans="2:13" x14ac:dyDescent="0.35">
      <c r="B74" s="18" t="s">
        <v>7</v>
      </c>
      <c r="C74" s="15">
        <v>1059877</v>
      </c>
      <c r="D74" s="15">
        <v>860277</v>
      </c>
    </row>
    <row r="77" spans="2:13" x14ac:dyDescent="0.35">
      <c r="B77" s="17" t="s">
        <v>1</v>
      </c>
      <c r="C77" t="s">
        <v>7</v>
      </c>
    </row>
    <row r="79" spans="2:13" x14ac:dyDescent="0.35">
      <c r="B79" s="17" t="s">
        <v>24</v>
      </c>
      <c r="C79" t="s">
        <v>27</v>
      </c>
      <c r="D79" t="s">
        <v>29</v>
      </c>
      <c r="E79" t="s">
        <v>54</v>
      </c>
      <c r="G79" s="19" t="s">
        <v>30</v>
      </c>
      <c r="H79" s="22">
        <f>$H$81-$H$83</f>
        <v>860277</v>
      </c>
      <c r="J79" s="17" t="s">
        <v>24</v>
      </c>
      <c r="K79" t="s">
        <v>27</v>
      </c>
      <c r="L79" t="s">
        <v>26</v>
      </c>
      <c r="M79" t="s">
        <v>38</v>
      </c>
    </row>
    <row r="80" spans="2:13" x14ac:dyDescent="0.35">
      <c r="B80" s="18" t="s">
        <v>41</v>
      </c>
      <c r="C80" s="15">
        <v>56655</v>
      </c>
      <c r="D80" s="15">
        <v>73576</v>
      </c>
      <c r="E80" s="15">
        <v>-16921</v>
      </c>
      <c r="G80" s="19"/>
      <c r="J80" s="18" t="s">
        <v>7</v>
      </c>
      <c r="K80" s="15">
        <v>1059877</v>
      </c>
      <c r="L80" s="15">
        <v>1034481</v>
      </c>
      <c r="M80" s="15">
        <v>25396</v>
      </c>
    </row>
    <row r="81" spans="2:13" x14ac:dyDescent="0.35">
      <c r="B81" s="18" t="s">
        <v>42</v>
      </c>
      <c r="C81" s="15">
        <v>113476</v>
      </c>
      <c r="D81" s="15">
        <v>57089</v>
      </c>
      <c r="E81" s="15">
        <v>56387</v>
      </c>
      <c r="G81" s="19" t="s">
        <v>32</v>
      </c>
      <c r="H81" s="22">
        <f>SUBTOTAL(9,$C$80:$C$91)</f>
        <v>1059877</v>
      </c>
    </row>
    <row r="82" spans="2:13" x14ac:dyDescent="0.35">
      <c r="B82" s="18" t="s">
        <v>43</v>
      </c>
      <c r="C82" s="15">
        <v>59419</v>
      </c>
      <c r="D82" s="15">
        <v>75576</v>
      </c>
      <c r="E82" s="15">
        <v>-16157</v>
      </c>
      <c r="G82" s="19"/>
    </row>
    <row r="83" spans="2:13" x14ac:dyDescent="0.35">
      <c r="B83" s="18" t="s">
        <v>44</v>
      </c>
      <c r="C83" s="15">
        <v>100984</v>
      </c>
      <c r="D83" s="15">
        <v>44682</v>
      </c>
      <c r="E83" s="15">
        <v>56302</v>
      </c>
      <c r="G83" s="19" t="s">
        <v>33</v>
      </c>
      <c r="H83" s="22">
        <f>SUBTOTAL(9,$E$80:$E$91)</f>
        <v>199600</v>
      </c>
    </row>
    <row r="84" spans="2:13" x14ac:dyDescent="0.35">
      <c r="B84" s="18" t="s">
        <v>21</v>
      </c>
      <c r="C84" s="15">
        <v>96490</v>
      </c>
      <c r="D84" s="15">
        <v>79222</v>
      </c>
      <c r="E84" s="15">
        <v>17268</v>
      </c>
      <c r="G84" s="19"/>
      <c r="H84" s="21"/>
    </row>
    <row r="85" spans="2:13" x14ac:dyDescent="0.35">
      <c r="B85" s="18" t="s">
        <v>45</v>
      </c>
      <c r="C85" s="15">
        <v>61459</v>
      </c>
      <c r="D85" s="15">
        <v>73137</v>
      </c>
      <c r="E85" s="15">
        <v>-11678</v>
      </c>
      <c r="G85" s="19" t="s">
        <v>31</v>
      </c>
      <c r="H85" s="21">
        <f>$H$79/$H$81</f>
        <v>0.81167626054721442</v>
      </c>
    </row>
    <row r="86" spans="2:13" x14ac:dyDescent="0.35">
      <c r="B86" s="18" t="s">
        <v>46</v>
      </c>
      <c r="C86" s="15">
        <v>58074</v>
      </c>
      <c r="D86" s="15">
        <v>94944</v>
      </c>
      <c r="E86" s="15">
        <v>-36870</v>
      </c>
      <c r="G86" s="19"/>
    </row>
    <row r="87" spans="2:13" ht="15.5" x14ac:dyDescent="0.35">
      <c r="B87" s="18" t="s">
        <v>47</v>
      </c>
      <c r="C87" s="15">
        <v>73116</v>
      </c>
      <c r="D87" s="15">
        <v>80581</v>
      </c>
      <c r="E87" s="15">
        <v>-7465</v>
      </c>
      <c r="G87" s="19" t="s">
        <v>35</v>
      </c>
      <c r="H87" s="25">
        <f>(SUBTOTAL(9,$K$80:$K$84)-SUBTOTAL(9,$L$80:$L$84))/SUBTOTAL(9,$L$80:$L$84)</f>
        <v>2.4549508400830949E-2</v>
      </c>
      <c r="J87" s="17" t="s">
        <v>24</v>
      </c>
      <c r="K87" t="s">
        <v>29</v>
      </c>
      <c r="L87" t="s">
        <v>28</v>
      </c>
      <c r="M87" t="s">
        <v>37</v>
      </c>
    </row>
    <row r="88" spans="2:13" x14ac:dyDescent="0.35">
      <c r="B88" s="18" t="s">
        <v>48</v>
      </c>
      <c r="C88" s="15">
        <v>104490</v>
      </c>
      <c r="D88" s="15">
        <v>71195</v>
      </c>
      <c r="E88" s="15">
        <v>33295</v>
      </c>
      <c r="G88" s="19"/>
      <c r="J88" s="18" t="s">
        <v>7</v>
      </c>
      <c r="K88" s="15">
        <v>860277</v>
      </c>
      <c r="L88" s="15">
        <v>849873</v>
      </c>
      <c r="M88" s="15">
        <v>10404</v>
      </c>
    </row>
    <row r="89" spans="2:13" ht="15.5" x14ac:dyDescent="0.35">
      <c r="B89" s="18" t="s">
        <v>49</v>
      </c>
      <c r="C89" s="15">
        <v>119678</v>
      </c>
      <c r="D89" s="15">
        <v>86382</v>
      </c>
      <c r="E89" s="15">
        <v>33296</v>
      </c>
      <c r="G89" s="19" t="s">
        <v>36</v>
      </c>
      <c r="H89" s="25">
        <f>(SUBTOTAL(9,$K$88:$K$92)-SUBTOTAL(9,$L$88:$L$92))/SUBTOTAL(9,$L$88:$L$92)</f>
        <v>1.2241829073285066E-2</v>
      </c>
    </row>
    <row r="90" spans="2:13" x14ac:dyDescent="0.35">
      <c r="B90" s="18" t="s">
        <v>50</v>
      </c>
      <c r="C90" s="15">
        <v>108665</v>
      </c>
      <c r="D90" s="15">
        <v>74864</v>
      </c>
      <c r="E90" s="15">
        <v>33801</v>
      </c>
    </row>
    <row r="91" spans="2:13" x14ac:dyDescent="0.35">
      <c r="B91" s="18" t="s">
        <v>51</v>
      </c>
      <c r="C91" s="15">
        <v>107371</v>
      </c>
      <c r="D91" s="15">
        <v>49029</v>
      </c>
      <c r="E91" s="15">
        <v>58342</v>
      </c>
    </row>
    <row r="93" spans="2:13" x14ac:dyDescent="0.35">
      <c r="B93" s="17" t="s">
        <v>1</v>
      </c>
      <c r="C93" t="s">
        <v>11</v>
      </c>
    </row>
    <row r="95" spans="2:13" x14ac:dyDescent="0.35">
      <c r="B95" s="17" t="s">
        <v>24</v>
      </c>
      <c r="C95" t="s">
        <v>27</v>
      </c>
      <c r="D95" t="s">
        <v>29</v>
      </c>
      <c r="E95" t="s">
        <v>54</v>
      </c>
      <c r="J95" s="17" t="s">
        <v>24</v>
      </c>
      <c r="K95" t="s">
        <v>27</v>
      </c>
      <c r="L95" t="s">
        <v>26</v>
      </c>
    </row>
    <row r="96" spans="2:13" x14ac:dyDescent="0.35">
      <c r="B96" s="18" t="s">
        <v>41</v>
      </c>
      <c r="C96" s="15">
        <v>43202</v>
      </c>
      <c r="D96" s="15">
        <v>32362</v>
      </c>
      <c r="E96" s="15">
        <v>10840</v>
      </c>
      <c r="J96" s="18" t="s">
        <v>11</v>
      </c>
      <c r="K96" s="15">
        <v>849878</v>
      </c>
      <c r="L96" s="15">
        <v>869761</v>
      </c>
    </row>
    <row r="97" spans="2:12" x14ac:dyDescent="0.35">
      <c r="B97" s="18" t="s">
        <v>42</v>
      </c>
      <c r="C97" s="15">
        <v>54950</v>
      </c>
      <c r="D97" s="15">
        <v>34728</v>
      </c>
      <c r="E97" s="15">
        <v>20222</v>
      </c>
      <c r="G97" s="19" t="s">
        <v>30</v>
      </c>
      <c r="H97" s="22">
        <f>SUBTOTAL(9,$C$96:$C$107)-SUBTOTAL(9,D96:D107)</f>
        <v>249242</v>
      </c>
    </row>
    <row r="98" spans="2:12" x14ac:dyDescent="0.35">
      <c r="B98" s="18" t="s">
        <v>43</v>
      </c>
      <c r="C98" s="15">
        <v>60478</v>
      </c>
      <c r="D98" s="15">
        <v>44458</v>
      </c>
      <c r="E98" s="15">
        <v>16020</v>
      </c>
      <c r="G98" s="19"/>
    </row>
    <row r="99" spans="2:12" x14ac:dyDescent="0.35">
      <c r="B99" s="18" t="s">
        <v>44</v>
      </c>
      <c r="C99" s="15">
        <v>58516</v>
      </c>
      <c r="D99" s="15">
        <v>39255</v>
      </c>
      <c r="E99" s="15">
        <v>19261</v>
      </c>
      <c r="G99" s="19" t="s">
        <v>32</v>
      </c>
      <c r="H99" s="22">
        <f>SUBTOTAL(9,$C$96:$C$107)</f>
        <v>849878</v>
      </c>
    </row>
    <row r="100" spans="2:12" x14ac:dyDescent="0.35">
      <c r="B100" s="18" t="s">
        <v>21</v>
      </c>
      <c r="C100" s="15">
        <v>49745</v>
      </c>
      <c r="D100" s="15">
        <v>80529</v>
      </c>
      <c r="E100" s="15">
        <v>-30784</v>
      </c>
      <c r="G100" s="19"/>
    </row>
    <row r="101" spans="2:12" x14ac:dyDescent="0.35">
      <c r="B101" s="18" t="s">
        <v>45</v>
      </c>
      <c r="C101" s="15">
        <v>59595</v>
      </c>
      <c r="D101" s="15">
        <v>54384</v>
      </c>
      <c r="E101" s="15">
        <v>5211</v>
      </c>
      <c r="G101" s="19" t="s">
        <v>33</v>
      </c>
      <c r="H101" s="22">
        <f>SUBTOTAL(9,D96:D107)</f>
        <v>600636</v>
      </c>
    </row>
    <row r="102" spans="2:12" x14ac:dyDescent="0.35">
      <c r="B102" s="18" t="s">
        <v>46</v>
      </c>
      <c r="C102" s="15">
        <v>90025</v>
      </c>
      <c r="D102" s="15">
        <v>43420</v>
      </c>
      <c r="E102" s="15">
        <v>46605</v>
      </c>
      <c r="G102" s="19"/>
      <c r="H102" s="21"/>
    </row>
    <row r="103" spans="2:12" x14ac:dyDescent="0.35">
      <c r="B103" s="18" t="s">
        <v>47</v>
      </c>
      <c r="C103" s="15">
        <v>85568</v>
      </c>
      <c r="D103" s="15">
        <v>39643</v>
      </c>
      <c r="E103" s="15">
        <v>45925</v>
      </c>
      <c r="G103" s="19" t="s">
        <v>31</v>
      </c>
      <c r="H103" s="21">
        <f>$H$97/$H$99</f>
        <v>0.29326797493287271</v>
      </c>
    </row>
    <row r="104" spans="2:12" x14ac:dyDescent="0.35">
      <c r="B104" s="18" t="s">
        <v>48</v>
      </c>
      <c r="C104" s="15">
        <v>112621</v>
      </c>
      <c r="D104" s="15">
        <v>75161</v>
      </c>
      <c r="E104" s="15">
        <v>37460</v>
      </c>
      <c r="G104" s="19"/>
    </row>
    <row r="105" spans="2:12" ht="15.5" x14ac:dyDescent="0.35">
      <c r="B105" s="18" t="s">
        <v>49</v>
      </c>
      <c r="C105" s="15">
        <v>104808</v>
      </c>
      <c r="D105" s="15">
        <v>70484</v>
      </c>
      <c r="E105" s="15">
        <v>34324</v>
      </c>
      <c r="G105" s="19" t="s">
        <v>35</v>
      </c>
      <c r="H105" s="25">
        <f>(SUBTOTAL(9,$K$96:$K$100)-SUBTOTAL(9,$L$96:$L$100))/SUBTOTAL(9,$L$96:$L$100)</f>
        <v>-2.2860303002778925E-2</v>
      </c>
      <c r="J105" s="17" t="s">
        <v>24</v>
      </c>
      <c r="K105" t="s">
        <v>29</v>
      </c>
      <c r="L105" t="s">
        <v>28</v>
      </c>
    </row>
    <row r="106" spans="2:12" x14ac:dyDescent="0.35">
      <c r="B106" s="18" t="s">
        <v>50</v>
      </c>
      <c r="C106" s="15">
        <v>74523</v>
      </c>
      <c r="D106" s="15">
        <v>54255</v>
      </c>
      <c r="E106" s="15">
        <v>20268</v>
      </c>
      <c r="G106" s="19"/>
      <c r="J106" s="18" t="s">
        <v>11</v>
      </c>
      <c r="K106" s="15">
        <v>600636</v>
      </c>
      <c r="L106" s="15">
        <v>591415</v>
      </c>
    </row>
    <row r="107" spans="2:12" ht="15.5" x14ac:dyDescent="0.35">
      <c r="B107" s="18" t="s">
        <v>51</v>
      </c>
      <c r="C107" s="15">
        <v>55847</v>
      </c>
      <c r="D107" s="15">
        <v>31957</v>
      </c>
      <c r="E107" s="15">
        <v>23890</v>
      </c>
      <c r="G107" s="19" t="s">
        <v>36</v>
      </c>
      <c r="H107" s="25">
        <f>(SUBTOTAL(9,$K$106:$K$110)-SUBTOTAL(9,$L$106:$L$110))/SUBTOTAL(9,$L$106:$L$110)</f>
        <v>1.5591420576076022E-2</v>
      </c>
    </row>
    <row r="114" spans="2:12" x14ac:dyDescent="0.35">
      <c r="B114" s="17" t="s">
        <v>1</v>
      </c>
      <c r="C114" t="s">
        <v>8</v>
      </c>
    </row>
    <row r="115" spans="2:12" x14ac:dyDescent="0.35">
      <c r="J115" s="17" t="s">
        <v>24</v>
      </c>
      <c r="K115" t="s">
        <v>27</v>
      </c>
      <c r="L115" t="s">
        <v>26</v>
      </c>
    </row>
    <row r="116" spans="2:12" x14ac:dyDescent="0.35">
      <c r="B116" s="17" t="s">
        <v>24</v>
      </c>
      <c r="C116" t="s">
        <v>27</v>
      </c>
      <c r="D116" t="s">
        <v>29</v>
      </c>
      <c r="E116" t="s">
        <v>54</v>
      </c>
      <c r="J116" s="18" t="s">
        <v>8</v>
      </c>
      <c r="K116" s="15">
        <v>976394</v>
      </c>
      <c r="L116" s="15">
        <v>980726</v>
      </c>
    </row>
    <row r="117" spans="2:12" x14ac:dyDescent="0.35">
      <c r="B117" s="18" t="s">
        <v>41</v>
      </c>
      <c r="C117" s="15">
        <v>101151</v>
      </c>
      <c r="D117" s="15">
        <v>52376</v>
      </c>
      <c r="E117" s="15">
        <v>48775</v>
      </c>
    </row>
    <row r="118" spans="2:12" x14ac:dyDescent="0.35">
      <c r="B118" s="18" t="s">
        <v>42</v>
      </c>
      <c r="C118" s="15">
        <v>84600</v>
      </c>
      <c r="D118" s="15">
        <v>81048</v>
      </c>
      <c r="E118" s="15">
        <v>3552</v>
      </c>
    </row>
    <row r="119" spans="2:12" x14ac:dyDescent="0.35">
      <c r="B119" s="18" t="s">
        <v>43</v>
      </c>
      <c r="C119" s="15">
        <v>94017</v>
      </c>
      <c r="D119" s="15">
        <v>48509</v>
      </c>
      <c r="E119" s="15">
        <v>45508</v>
      </c>
      <c r="G119" s="19" t="s">
        <v>30</v>
      </c>
      <c r="H119" s="22">
        <f>SUBTOTAL(9,$C$117:$C$128)-SUBTOTAL(9,$D$117:$D$128)</f>
        <v>330022</v>
      </c>
    </row>
    <row r="120" spans="2:12" x14ac:dyDescent="0.35">
      <c r="B120" s="18" t="s">
        <v>44</v>
      </c>
      <c r="C120" s="15">
        <v>109994</v>
      </c>
      <c r="D120" s="15">
        <v>49552</v>
      </c>
      <c r="E120" s="15">
        <v>60442</v>
      </c>
      <c r="G120" s="19"/>
    </row>
    <row r="121" spans="2:12" x14ac:dyDescent="0.35">
      <c r="B121" s="18" t="s">
        <v>21</v>
      </c>
      <c r="C121" s="15">
        <v>44595</v>
      </c>
      <c r="D121" s="15">
        <v>34382</v>
      </c>
      <c r="E121" s="15">
        <v>10213</v>
      </c>
      <c r="G121" s="19" t="s">
        <v>32</v>
      </c>
      <c r="H121" s="22">
        <f>SUBTOTAL(9,$C$117:$C$128)</f>
        <v>976394</v>
      </c>
    </row>
    <row r="122" spans="2:12" x14ac:dyDescent="0.35">
      <c r="B122" s="18" t="s">
        <v>45</v>
      </c>
      <c r="C122" s="15">
        <v>87059</v>
      </c>
      <c r="D122" s="15">
        <v>45035</v>
      </c>
      <c r="E122" s="15">
        <v>42024</v>
      </c>
      <c r="G122" s="19"/>
    </row>
    <row r="123" spans="2:12" x14ac:dyDescent="0.35">
      <c r="B123" s="18" t="s">
        <v>46</v>
      </c>
      <c r="C123" s="15">
        <v>109189</v>
      </c>
      <c r="D123" s="15">
        <v>87315</v>
      </c>
      <c r="E123" s="15">
        <v>21874</v>
      </c>
      <c r="G123" s="19" t="s">
        <v>33</v>
      </c>
      <c r="H123" s="22">
        <f>SUBTOTAL(9,$D$117:$D$128)</f>
        <v>646372</v>
      </c>
    </row>
    <row r="124" spans="2:12" x14ac:dyDescent="0.35">
      <c r="B124" s="18" t="s">
        <v>47</v>
      </c>
      <c r="C124" s="15">
        <v>98869</v>
      </c>
      <c r="D124" s="15">
        <v>68713</v>
      </c>
      <c r="E124" s="15">
        <v>30156</v>
      </c>
      <c r="G124" s="19"/>
      <c r="H124" s="21"/>
      <c r="J124" s="17" t="s">
        <v>24</v>
      </c>
      <c r="K124" t="s">
        <v>29</v>
      </c>
      <c r="L124" t="s">
        <v>28</v>
      </c>
    </row>
    <row r="125" spans="2:12" x14ac:dyDescent="0.35">
      <c r="B125" s="18" t="s">
        <v>48</v>
      </c>
      <c r="C125" s="15">
        <v>67489</v>
      </c>
      <c r="D125" s="15">
        <v>55733</v>
      </c>
      <c r="E125" s="15">
        <v>11756</v>
      </c>
      <c r="G125" s="19" t="s">
        <v>31</v>
      </c>
      <c r="H125" s="21">
        <f>$H$119/$H$121</f>
        <v>0.33800084801832048</v>
      </c>
      <c r="J125" s="18" t="s">
        <v>8</v>
      </c>
      <c r="K125" s="15">
        <v>646372</v>
      </c>
      <c r="L125" s="15">
        <v>659892</v>
      </c>
    </row>
    <row r="126" spans="2:12" x14ac:dyDescent="0.35">
      <c r="B126" s="18" t="s">
        <v>49</v>
      </c>
      <c r="C126" s="15">
        <v>65300</v>
      </c>
      <c r="D126" s="15">
        <v>53271</v>
      </c>
      <c r="E126" s="15">
        <v>12029</v>
      </c>
      <c r="G126" s="19"/>
    </row>
    <row r="127" spans="2:12" ht="15.5" x14ac:dyDescent="0.35">
      <c r="B127" s="18" t="s">
        <v>50</v>
      </c>
      <c r="C127" s="15">
        <v>57077</v>
      </c>
      <c r="D127" s="15">
        <v>32331</v>
      </c>
      <c r="E127" s="15">
        <v>24746</v>
      </c>
      <c r="G127" s="19" t="s">
        <v>35</v>
      </c>
      <c r="H127" s="25">
        <f>(SUBTOTAL(9,$K$116:$K$120)-SUBTOTAL(9,$L$116:$L$120))/SUBTOTAL(9,$L$116:$L$120)</f>
        <v>-4.4171358768912011E-3</v>
      </c>
    </row>
    <row r="128" spans="2:12" x14ac:dyDescent="0.35">
      <c r="B128" s="18" t="s">
        <v>51</v>
      </c>
      <c r="C128" s="15">
        <v>57054</v>
      </c>
      <c r="D128" s="15">
        <v>38107</v>
      </c>
      <c r="E128" s="15">
        <v>18947</v>
      </c>
      <c r="G128" s="19"/>
    </row>
    <row r="129" spans="2:12" ht="15.5" x14ac:dyDescent="0.35">
      <c r="G129" s="19" t="s">
        <v>36</v>
      </c>
      <c r="H129" s="25">
        <f>(SUBTOTAL(9,$K$125:$K$129)-SUBTOTAL(9,$L$125:$L$129))/SUBTOTAL(9,$L$125:$L$129)</f>
        <v>-2.0488201099573871E-2</v>
      </c>
    </row>
    <row r="135" spans="2:12" x14ac:dyDescent="0.35">
      <c r="B135" s="17" t="s">
        <v>1</v>
      </c>
      <c r="C135" t="s">
        <v>10</v>
      </c>
    </row>
    <row r="137" spans="2:12" x14ac:dyDescent="0.35">
      <c r="B137" s="17" t="s">
        <v>24</v>
      </c>
      <c r="C137" t="s">
        <v>27</v>
      </c>
      <c r="D137" t="s">
        <v>29</v>
      </c>
      <c r="E137" t="s">
        <v>54</v>
      </c>
      <c r="J137" s="17" t="s">
        <v>24</v>
      </c>
      <c r="K137" t="s">
        <v>27</v>
      </c>
      <c r="L137" t="s">
        <v>26</v>
      </c>
    </row>
    <row r="138" spans="2:12" x14ac:dyDescent="0.35">
      <c r="B138" s="18" t="s">
        <v>41</v>
      </c>
      <c r="C138" s="15">
        <v>64345</v>
      </c>
      <c r="D138" s="15">
        <v>39353</v>
      </c>
      <c r="E138" s="15">
        <v>24992</v>
      </c>
      <c r="J138" s="18" t="s">
        <v>10</v>
      </c>
      <c r="K138" s="15">
        <v>992768</v>
      </c>
      <c r="L138" s="15">
        <v>999663</v>
      </c>
    </row>
    <row r="139" spans="2:12" x14ac:dyDescent="0.35">
      <c r="B139" s="18" t="s">
        <v>42</v>
      </c>
      <c r="C139" s="15">
        <v>108702</v>
      </c>
      <c r="D139" s="15">
        <v>55079</v>
      </c>
      <c r="E139" s="15">
        <v>53623</v>
      </c>
      <c r="G139" s="19" t="s">
        <v>30</v>
      </c>
      <c r="H139" s="22">
        <f>SUBTOTAL(9,$C$138:$C$149)-SUBTOTAL(9,$D$138:$D$149)</f>
        <v>458298</v>
      </c>
    </row>
    <row r="140" spans="2:12" x14ac:dyDescent="0.35">
      <c r="B140" s="18" t="s">
        <v>43</v>
      </c>
      <c r="C140" s="15">
        <v>77505</v>
      </c>
      <c r="D140" s="15">
        <v>33498</v>
      </c>
      <c r="E140" s="15">
        <v>44007</v>
      </c>
      <c r="G140" s="19"/>
    </row>
    <row r="141" spans="2:12" x14ac:dyDescent="0.35">
      <c r="B141" s="18" t="s">
        <v>44</v>
      </c>
      <c r="C141" s="15">
        <v>49545</v>
      </c>
      <c r="D141" s="15">
        <v>48530</v>
      </c>
      <c r="E141" s="15">
        <v>1015</v>
      </c>
      <c r="G141" s="19" t="s">
        <v>32</v>
      </c>
      <c r="H141" s="22">
        <f>SUBTOTAL(9,$C$138:$C$149)</f>
        <v>992768</v>
      </c>
    </row>
    <row r="142" spans="2:12" x14ac:dyDescent="0.35">
      <c r="B142" s="18" t="s">
        <v>21</v>
      </c>
      <c r="C142" s="15">
        <v>87145</v>
      </c>
      <c r="D142" s="15">
        <v>40558</v>
      </c>
      <c r="E142" s="15">
        <v>46587</v>
      </c>
      <c r="G142" s="19"/>
    </row>
    <row r="143" spans="2:12" x14ac:dyDescent="0.35">
      <c r="B143" s="18" t="s">
        <v>45</v>
      </c>
      <c r="C143" s="15">
        <v>61883</v>
      </c>
      <c r="D143" s="15">
        <v>53106</v>
      </c>
      <c r="E143" s="15">
        <v>8777</v>
      </c>
      <c r="G143" s="19" t="s">
        <v>33</v>
      </c>
      <c r="H143" s="22">
        <f>SUBTOTAL(9,$D$138:$D$149)</f>
        <v>534470</v>
      </c>
    </row>
    <row r="144" spans="2:12" x14ac:dyDescent="0.35">
      <c r="B144" s="18" t="s">
        <v>46</v>
      </c>
      <c r="C144" s="15">
        <v>97722</v>
      </c>
      <c r="D144" s="15">
        <v>79030</v>
      </c>
      <c r="E144" s="15">
        <v>18692</v>
      </c>
      <c r="G144" s="19"/>
      <c r="H144" s="21"/>
    </row>
    <row r="145" spans="2:12" x14ac:dyDescent="0.35">
      <c r="B145" s="18" t="s">
        <v>47</v>
      </c>
      <c r="C145" s="15">
        <v>68277</v>
      </c>
      <c r="D145" s="15">
        <v>43299</v>
      </c>
      <c r="E145" s="15">
        <v>24978</v>
      </c>
      <c r="G145" s="19" t="s">
        <v>31</v>
      </c>
      <c r="H145" s="21">
        <f>$H$139/$H$141</f>
        <v>0.46163655556988137</v>
      </c>
    </row>
    <row r="146" spans="2:12" x14ac:dyDescent="0.35">
      <c r="B146" s="18" t="s">
        <v>48</v>
      </c>
      <c r="C146" s="15">
        <v>118966</v>
      </c>
      <c r="D146" s="15">
        <v>29067</v>
      </c>
      <c r="E146" s="15">
        <v>89899</v>
      </c>
      <c r="G146" s="19"/>
    </row>
    <row r="147" spans="2:12" ht="15.5" x14ac:dyDescent="0.35">
      <c r="B147" s="18" t="s">
        <v>49</v>
      </c>
      <c r="C147" s="15">
        <v>46709</v>
      </c>
      <c r="D147" s="15">
        <v>35920</v>
      </c>
      <c r="E147" s="15">
        <v>10789</v>
      </c>
      <c r="G147" s="19" t="s">
        <v>35</v>
      </c>
      <c r="H147" s="25">
        <f>(SUBTOTAL(9,$K$138:$K$142)-SUBTOTAL(9,$L$138:$L$142))/SUBTOTAL(9,$L$138:$L$142)</f>
        <v>-6.8973243983222344E-3</v>
      </c>
      <c r="J147" s="17" t="s">
        <v>24</v>
      </c>
      <c r="K147" t="s">
        <v>29</v>
      </c>
      <c r="L147" t="s">
        <v>28</v>
      </c>
    </row>
    <row r="148" spans="2:12" x14ac:dyDescent="0.35">
      <c r="B148" s="18" t="s">
        <v>50</v>
      </c>
      <c r="C148" s="15">
        <v>86472</v>
      </c>
      <c r="D148" s="15">
        <v>43374</v>
      </c>
      <c r="E148" s="15">
        <v>43098</v>
      </c>
      <c r="G148" s="19"/>
      <c r="J148" s="18" t="s">
        <v>10</v>
      </c>
      <c r="K148" s="15">
        <v>534470</v>
      </c>
      <c r="L148" s="15">
        <v>556937</v>
      </c>
    </row>
    <row r="149" spans="2:12" ht="15.5" x14ac:dyDescent="0.35">
      <c r="B149" s="18" t="s">
        <v>51</v>
      </c>
      <c r="C149" s="15">
        <v>125497</v>
      </c>
      <c r="D149" s="15">
        <v>33656</v>
      </c>
      <c r="E149" s="15">
        <v>91841</v>
      </c>
      <c r="G149" s="19" t="s">
        <v>36</v>
      </c>
      <c r="H149" s="25">
        <f>(SUBTOTAL(9,$K$148:$K$152)-SUBTOTAL(9,$L$148:$L$152))/SUBTOTAL(9,$L$148:$L$152)</f>
        <v>-4.0340289835295556E-2</v>
      </c>
    </row>
    <row r="161" spans="2:12" x14ac:dyDescent="0.35">
      <c r="J161" s="17" t="s">
        <v>24</v>
      </c>
      <c r="K161" t="s">
        <v>27</v>
      </c>
      <c r="L161" t="s">
        <v>26</v>
      </c>
    </row>
    <row r="162" spans="2:12" x14ac:dyDescent="0.35">
      <c r="J162" s="18" t="s">
        <v>9</v>
      </c>
      <c r="K162" s="15">
        <v>1049400</v>
      </c>
      <c r="L162" s="15">
        <v>1048307</v>
      </c>
    </row>
    <row r="167" spans="2:12" x14ac:dyDescent="0.35">
      <c r="B167" s="17" t="s">
        <v>1</v>
      </c>
      <c r="C167" t="s">
        <v>9</v>
      </c>
    </row>
    <row r="169" spans="2:12" x14ac:dyDescent="0.35">
      <c r="B169" s="17" t="s">
        <v>24</v>
      </c>
      <c r="C169" t="s">
        <v>27</v>
      </c>
      <c r="D169" t="s">
        <v>29</v>
      </c>
      <c r="E169" t="s">
        <v>54</v>
      </c>
    </row>
    <row r="170" spans="2:12" x14ac:dyDescent="0.35">
      <c r="B170" s="18" t="s">
        <v>41</v>
      </c>
      <c r="C170" s="15">
        <v>91617</v>
      </c>
      <c r="D170" s="15">
        <v>77242</v>
      </c>
      <c r="E170" s="15">
        <v>14375</v>
      </c>
    </row>
    <row r="171" spans="2:12" x14ac:dyDescent="0.35">
      <c r="B171" s="18" t="s">
        <v>42</v>
      </c>
      <c r="C171" s="15">
        <v>42936</v>
      </c>
      <c r="D171" s="15">
        <v>44123</v>
      </c>
      <c r="E171" s="15">
        <v>-1187</v>
      </c>
      <c r="G171" s="19" t="s">
        <v>30</v>
      </c>
      <c r="H171" s="22">
        <f>SUBTOTAL(9,$C$170:$C$181)-SUBTOTAL(9,$D$170:$D$181)</f>
        <v>389510</v>
      </c>
      <c r="J171" s="17" t="s">
        <v>24</v>
      </c>
      <c r="K171" t="s">
        <v>29</v>
      </c>
      <c r="L171" t="s">
        <v>28</v>
      </c>
    </row>
    <row r="172" spans="2:12" x14ac:dyDescent="0.35">
      <c r="B172" s="18" t="s">
        <v>43</v>
      </c>
      <c r="C172" s="15">
        <v>79270</v>
      </c>
      <c r="D172" s="15">
        <v>82675</v>
      </c>
      <c r="E172" s="15">
        <v>-3405</v>
      </c>
      <c r="G172" s="19"/>
      <c r="J172" s="18" t="s">
        <v>9</v>
      </c>
      <c r="K172" s="15">
        <v>659890</v>
      </c>
      <c r="L172" s="15">
        <v>683754</v>
      </c>
    </row>
    <row r="173" spans="2:12" x14ac:dyDescent="0.35">
      <c r="B173" s="18" t="s">
        <v>44</v>
      </c>
      <c r="C173" s="15">
        <v>84140</v>
      </c>
      <c r="D173" s="15">
        <v>58756</v>
      </c>
      <c r="E173" s="15">
        <v>25384</v>
      </c>
      <c r="G173" s="19" t="s">
        <v>32</v>
      </c>
      <c r="H173" s="22">
        <f>SUBTOTAL(9,$C$170:$C$181)</f>
        <v>1049400</v>
      </c>
    </row>
    <row r="174" spans="2:12" x14ac:dyDescent="0.35">
      <c r="B174" s="18" t="s">
        <v>21</v>
      </c>
      <c r="C174" s="15">
        <v>93448</v>
      </c>
      <c r="D174" s="15">
        <v>50738</v>
      </c>
      <c r="E174" s="15">
        <v>42710</v>
      </c>
      <c r="G174" s="19"/>
    </row>
    <row r="175" spans="2:12" x14ac:dyDescent="0.35">
      <c r="B175" s="18" t="s">
        <v>45</v>
      </c>
      <c r="C175" s="15">
        <v>114300</v>
      </c>
      <c r="D175" s="15">
        <v>56300</v>
      </c>
      <c r="E175" s="15">
        <v>58000</v>
      </c>
      <c r="G175" s="19" t="s">
        <v>33</v>
      </c>
      <c r="H175" s="22">
        <f>SUBTOTAL(9,$D$170:$D$181)</f>
        <v>659890</v>
      </c>
    </row>
    <row r="176" spans="2:12" x14ac:dyDescent="0.35">
      <c r="B176" s="18" t="s">
        <v>46</v>
      </c>
      <c r="C176" s="15">
        <v>106651</v>
      </c>
      <c r="D176" s="15">
        <v>46160</v>
      </c>
      <c r="E176" s="15">
        <v>60491</v>
      </c>
      <c r="G176" s="19"/>
      <c r="H176" s="21"/>
    </row>
    <row r="177" spans="2:12" x14ac:dyDescent="0.35">
      <c r="B177" s="18" t="s">
        <v>47</v>
      </c>
      <c r="C177" s="15">
        <v>125320</v>
      </c>
      <c r="D177" s="15">
        <v>70391</v>
      </c>
      <c r="E177" s="15">
        <v>54929</v>
      </c>
      <c r="G177" s="19" t="s">
        <v>31</v>
      </c>
      <c r="H177" s="21">
        <f>$H$171/$H$173</f>
        <v>0.37117400419287211</v>
      </c>
    </row>
    <row r="178" spans="2:12" x14ac:dyDescent="0.35">
      <c r="B178" s="18" t="s">
        <v>48</v>
      </c>
      <c r="C178" s="15">
        <v>57293</v>
      </c>
      <c r="D178" s="15">
        <v>24661</v>
      </c>
      <c r="E178" s="15">
        <v>32632</v>
      </c>
      <c r="G178" s="19"/>
    </row>
    <row r="179" spans="2:12" ht="15.5" x14ac:dyDescent="0.35">
      <c r="B179" s="18" t="s">
        <v>49</v>
      </c>
      <c r="C179" s="15">
        <v>71473</v>
      </c>
      <c r="D179" s="15">
        <v>83200</v>
      </c>
      <c r="E179" s="15">
        <v>-11727</v>
      </c>
      <c r="G179" s="19" t="s">
        <v>35</v>
      </c>
      <c r="H179" s="25">
        <f>(SUBTOTAL(9,$K$162:$K$166)-SUBTOTAL(9,$L$162:$L$166))/SUBTOTAL(9,$L$162:$L$166)</f>
        <v>1.0426335033535024E-3</v>
      </c>
    </row>
    <row r="180" spans="2:12" x14ac:dyDescent="0.35">
      <c r="B180" s="18" t="s">
        <v>50</v>
      </c>
      <c r="C180" s="15">
        <v>99860</v>
      </c>
      <c r="D180" s="15">
        <v>29322</v>
      </c>
      <c r="E180" s="15">
        <v>70538</v>
      </c>
      <c r="G180" s="19"/>
    </row>
    <row r="181" spans="2:12" ht="15.5" x14ac:dyDescent="0.35">
      <c r="B181" s="18" t="s">
        <v>51</v>
      </c>
      <c r="C181" s="15">
        <v>83092</v>
      </c>
      <c r="D181" s="15">
        <v>36322</v>
      </c>
      <c r="E181" s="15">
        <v>46770</v>
      </c>
      <c r="G181" s="19" t="s">
        <v>36</v>
      </c>
      <c r="H181" s="25">
        <f>(SUBTOTAL(9,$K$172:$K$176)-SUBTOTAL(9,$L$172:$L$176))/SUBTOTAL(9,$L$172:$L$176)</f>
        <v>-3.4901441161587353E-2</v>
      </c>
    </row>
    <row r="184" spans="2:12" x14ac:dyDescent="0.35">
      <c r="B184" s="17" t="s">
        <v>1</v>
      </c>
      <c r="C184" t="s">
        <v>53</v>
      </c>
      <c r="J184" s="17" t="s">
        <v>24</v>
      </c>
      <c r="K184" t="s">
        <v>27</v>
      </c>
      <c r="L184" t="s">
        <v>26</v>
      </c>
    </row>
    <row r="185" spans="2:12" x14ac:dyDescent="0.35">
      <c r="J185" s="18" t="s">
        <v>10</v>
      </c>
      <c r="K185" s="15">
        <v>992768</v>
      </c>
      <c r="L185" s="15">
        <v>999663</v>
      </c>
    </row>
    <row r="186" spans="2:12" x14ac:dyDescent="0.35">
      <c r="B186" s="17" t="s">
        <v>24</v>
      </c>
      <c r="C186" t="s">
        <v>27</v>
      </c>
      <c r="D186" t="s">
        <v>29</v>
      </c>
      <c r="E186" t="s">
        <v>54</v>
      </c>
      <c r="J186" s="18" t="s">
        <v>9</v>
      </c>
      <c r="K186" s="15">
        <v>1049400</v>
      </c>
      <c r="L186" s="15">
        <v>1048307</v>
      </c>
    </row>
    <row r="187" spans="2:12" x14ac:dyDescent="0.35">
      <c r="B187" s="18" t="s">
        <v>41</v>
      </c>
      <c r="C187" s="15">
        <v>356970</v>
      </c>
      <c r="D187" s="15">
        <v>274909</v>
      </c>
      <c r="E187" s="15">
        <v>82061</v>
      </c>
      <c r="J187" s="18" t="s">
        <v>7</v>
      </c>
      <c r="K187" s="15">
        <v>1059877</v>
      </c>
      <c r="L187" s="15">
        <v>1034481</v>
      </c>
    </row>
    <row r="188" spans="2:12" x14ac:dyDescent="0.35">
      <c r="B188" s="18" t="s">
        <v>42</v>
      </c>
      <c r="C188" s="15">
        <v>404664</v>
      </c>
      <c r="D188" s="15">
        <v>272067</v>
      </c>
      <c r="E188" s="15">
        <v>132597</v>
      </c>
      <c r="G188" s="19" t="s">
        <v>30</v>
      </c>
      <c r="H188" s="22">
        <f>SUBTOTAL(9,$C$187:$C$198)-SUBTOTAL(9,D$138:D$149)</f>
        <v>4393847</v>
      </c>
      <c r="J188" s="18" t="s">
        <v>11</v>
      </c>
      <c r="K188" s="15">
        <v>849878</v>
      </c>
      <c r="L188" s="15">
        <v>869761</v>
      </c>
    </row>
    <row r="189" spans="2:12" x14ac:dyDescent="0.35">
      <c r="B189" s="18" t="s">
        <v>43</v>
      </c>
      <c r="C189" s="15">
        <v>370689</v>
      </c>
      <c r="D189" s="15">
        <v>284716</v>
      </c>
      <c r="E189" s="15">
        <v>85973</v>
      </c>
      <c r="G189" s="19"/>
      <c r="J189" s="18" t="s">
        <v>8</v>
      </c>
      <c r="K189" s="15">
        <v>976394</v>
      </c>
      <c r="L189" s="15">
        <v>980726</v>
      </c>
    </row>
    <row r="190" spans="2:12" x14ac:dyDescent="0.35">
      <c r="B190" s="18" t="s">
        <v>44</v>
      </c>
      <c r="C190" s="15">
        <v>403179</v>
      </c>
      <c r="D190" s="15">
        <v>240775</v>
      </c>
      <c r="E190" s="15">
        <v>162404</v>
      </c>
      <c r="G190" s="19" t="s">
        <v>32</v>
      </c>
      <c r="H190" s="22">
        <f>SUBTOTAL(9,$C$187:$C$198)</f>
        <v>4928317</v>
      </c>
    </row>
    <row r="191" spans="2:12" x14ac:dyDescent="0.35">
      <c r="B191" s="18" t="s">
        <v>21</v>
      </c>
      <c r="C191" s="15">
        <v>371423</v>
      </c>
      <c r="D191" s="15">
        <v>285429</v>
      </c>
      <c r="E191" s="15">
        <v>85994</v>
      </c>
      <c r="G191" s="19"/>
    </row>
    <row r="192" spans="2:12" x14ac:dyDescent="0.35">
      <c r="B192" s="18" t="s">
        <v>45</v>
      </c>
      <c r="C192" s="15">
        <v>384296</v>
      </c>
      <c r="D192" s="15">
        <v>281962</v>
      </c>
      <c r="E192" s="15">
        <v>102334</v>
      </c>
      <c r="G192" s="19" t="s">
        <v>33</v>
      </c>
      <c r="H192" s="22">
        <f>SUBTOTAL(9,D$138:D$149)</f>
        <v>534470</v>
      </c>
    </row>
    <row r="193" spans="2:12" x14ac:dyDescent="0.35">
      <c r="B193" s="18" t="s">
        <v>46</v>
      </c>
      <c r="C193" s="15">
        <v>461661</v>
      </c>
      <c r="D193" s="15">
        <v>350869</v>
      </c>
      <c r="E193" s="15">
        <v>110792</v>
      </c>
      <c r="G193" s="19"/>
      <c r="H193" s="21"/>
    </row>
    <row r="194" spans="2:12" x14ac:dyDescent="0.35">
      <c r="B194" s="18" t="s">
        <v>47</v>
      </c>
      <c r="C194" s="15">
        <v>451150</v>
      </c>
      <c r="D194" s="15">
        <v>302627</v>
      </c>
      <c r="E194" s="15">
        <v>148523</v>
      </c>
      <c r="G194" s="19" t="s">
        <v>31</v>
      </c>
      <c r="H194" s="21">
        <f>$H$188/$H$190</f>
        <v>0.89155121312204555</v>
      </c>
      <c r="J194" s="17" t="s">
        <v>24</v>
      </c>
      <c r="K194" t="s">
        <v>29</v>
      </c>
      <c r="L194" t="s">
        <v>28</v>
      </c>
    </row>
    <row r="195" spans="2:12" x14ac:dyDescent="0.35">
      <c r="B195" s="18" t="s">
        <v>48</v>
      </c>
      <c r="C195" s="15">
        <v>460859</v>
      </c>
      <c r="D195" s="15">
        <v>255817</v>
      </c>
      <c r="E195" s="15">
        <v>205042</v>
      </c>
      <c r="G195" s="19"/>
      <c r="J195" s="18" t="s">
        <v>10</v>
      </c>
      <c r="K195" s="15">
        <v>534470</v>
      </c>
      <c r="L195" s="15">
        <v>556937</v>
      </c>
    </row>
    <row r="196" spans="2:12" ht="18.5" x14ac:dyDescent="0.35">
      <c r="B196" s="18" t="s">
        <v>49</v>
      </c>
      <c r="C196" s="15">
        <v>407968</v>
      </c>
      <c r="D196" s="15">
        <v>329257</v>
      </c>
      <c r="E196" s="15">
        <v>78711</v>
      </c>
      <c r="G196" s="19" t="s">
        <v>35</v>
      </c>
      <c r="H196" s="24">
        <f>(SUBTOTAL(9,$K$185:$K$189)-SUBTOTAL(9,$L$185:$L$189))/SUBTOTAL(9,$L$185:$L$189)</f>
        <v>-9.3676425691950724E-4</v>
      </c>
      <c r="J196" s="18" t="s">
        <v>9</v>
      </c>
      <c r="K196" s="15">
        <v>659890</v>
      </c>
      <c r="L196" s="15">
        <v>683754</v>
      </c>
    </row>
    <row r="197" spans="2:12" x14ac:dyDescent="0.35">
      <c r="B197" s="18" t="s">
        <v>50</v>
      </c>
      <c r="C197" s="15">
        <v>426597</v>
      </c>
      <c r="D197" s="15">
        <v>234146</v>
      </c>
      <c r="E197" s="15">
        <v>192451</v>
      </c>
      <c r="G197" s="19"/>
      <c r="J197" s="18" t="s">
        <v>7</v>
      </c>
      <c r="K197" s="15">
        <v>860277</v>
      </c>
      <c r="L197" s="15">
        <v>849873</v>
      </c>
    </row>
    <row r="198" spans="2:12" ht="18.5" x14ac:dyDescent="0.35">
      <c r="B198" s="18" t="s">
        <v>51</v>
      </c>
      <c r="C198" s="15">
        <v>428861</v>
      </c>
      <c r="D198" s="15">
        <v>189071</v>
      </c>
      <c r="E198" s="15">
        <v>239790</v>
      </c>
      <c r="G198" s="19" t="s">
        <v>36</v>
      </c>
      <c r="H198" s="24">
        <f>(SUBTOTAL(9,$K$195:$K$199)-SUBTOTAL(9,$L$195:$L$199))/SUBTOTAL(9,$L$195:$L$199)</f>
        <v>-1.2036969709483101E-2</v>
      </c>
      <c r="J198" s="18" t="s">
        <v>11</v>
      </c>
      <c r="K198" s="15">
        <v>600636</v>
      </c>
      <c r="L198" s="15">
        <v>591415</v>
      </c>
    </row>
    <row r="199" spans="2:12" x14ac:dyDescent="0.35">
      <c r="J199" s="18" t="s">
        <v>8</v>
      </c>
      <c r="K199" s="15">
        <v>646372</v>
      </c>
      <c r="L199" s="15">
        <v>659892</v>
      </c>
    </row>
  </sheetData>
  <mergeCells count="1">
    <mergeCell ref="F69:G71"/>
  </mergeCells>
  <conditionalFormatting sqref="H86:H89">
    <cfRule type="cellIs" dxfId="13" priority="11" operator="greaterThan">
      <formula>0</formula>
    </cfRule>
    <cfRule type="cellIs" dxfId="12" priority="12" operator="lessThan">
      <formula>0</formula>
    </cfRule>
  </conditionalFormatting>
  <conditionalFormatting sqref="H104:H107">
    <cfRule type="cellIs" dxfId="11" priority="9" operator="greaterThan">
      <formula>0</formula>
    </cfRule>
    <cfRule type="cellIs" dxfId="10" priority="10" operator="lessThan">
      <formula>0</formula>
    </cfRule>
  </conditionalFormatting>
  <conditionalFormatting sqref="H126:H129">
    <cfRule type="cellIs" dxfId="9" priority="7" operator="greaterThan">
      <formula>0</formula>
    </cfRule>
    <cfRule type="cellIs" dxfId="8" priority="8" operator="lessThan">
      <formula>0</formula>
    </cfRule>
  </conditionalFormatting>
  <conditionalFormatting sqref="H146:H149">
    <cfRule type="cellIs" dxfId="7" priority="5" operator="greaterThan">
      <formula>0</formula>
    </cfRule>
    <cfRule type="cellIs" dxfId="6" priority="6" operator="lessThan">
      <formula>0</formula>
    </cfRule>
  </conditionalFormatting>
  <conditionalFormatting sqref="H178:H181">
    <cfRule type="cellIs" dxfId="5" priority="3" operator="greaterThan">
      <formula>0</formula>
    </cfRule>
    <cfRule type="cellIs" dxfId="4" priority="4" operator="lessThan">
      <formula>0</formula>
    </cfRule>
  </conditionalFormatting>
  <conditionalFormatting sqref="H195:H198">
    <cfRule type="cellIs" dxfId="3" priority="1" operator="greaterThan">
      <formula>0</formula>
    </cfRule>
    <cfRule type="cellIs" dxfId="2" priority="2" operator="lessThan">
      <formula>0</formula>
    </cfRule>
  </conditionalFormatting>
  <conditionalFormatting sqref="I10:I14">
    <cfRule type="cellIs" dxfId="1" priority="21" operator="greaterThan">
      <formula>0</formula>
    </cfRule>
    <cfRule type="cellIs" dxfId="0" priority="22" operator="lessThan">
      <formula>0</formula>
    </cfRule>
  </conditionalFormatting>
  <pageMargins left="0.7" right="0.7" top="0.75" bottom="0.75" header="0.3" footer="0.3"/>
  <pageSetup orientation="portrait" r:id="rId31"/>
  <drawing r:id="rId32"/>
  <legacyDrawing r:id="rId3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4ABEC-8968-4423-9EA7-9951252660BF}">
  <sheetPr codeName="Sheet11"/>
  <dimension ref="A1:M61"/>
  <sheetViews>
    <sheetView workbookViewId="0">
      <selection activeCell="E13" sqref="A1:I61"/>
    </sheetView>
  </sheetViews>
  <sheetFormatPr defaultRowHeight="14.5" x14ac:dyDescent="0.35"/>
  <cols>
    <col min="1" max="1" width="10.08984375" bestFit="1" customWidth="1"/>
    <col min="2" max="2" width="9.90625" bestFit="1" customWidth="1"/>
    <col min="3" max="3" width="9.453125" customWidth="1"/>
    <col min="4" max="4" width="13.08984375" customWidth="1"/>
    <col min="5" max="5" width="20" customWidth="1"/>
    <col min="6" max="6" width="18.453125" customWidth="1"/>
    <col min="7" max="7" width="19.7265625" customWidth="1"/>
    <col min="8" max="8" width="18.1796875" customWidth="1"/>
    <col min="9" max="9" width="19.1796875" bestFit="1" customWidth="1"/>
    <col min="11" max="11" width="10.08984375" bestFit="1" customWidth="1"/>
    <col min="13" max="13" width="10.08984375" bestFit="1" customWidth="1"/>
  </cols>
  <sheetData>
    <row r="1" spans="1:13" x14ac:dyDescent="0.35">
      <c r="A1" s="7" t="s">
        <v>0</v>
      </c>
      <c r="B1" s="8" t="s">
        <v>17</v>
      </c>
      <c r="C1" s="9" t="s">
        <v>16</v>
      </c>
      <c r="D1" s="9" t="s">
        <v>1</v>
      </c>
      <c r="E1" s="9" t="s">
        <v>2</v>
      </c>
      <c r="F1" s="9" t="s">
        <v>3</v>
      </c>
      <c r="G1" s="9" t="s">
        <v>4</v>
      </c>
      <c r="H1" s="9" t="s">
        <v>5</v>
      </c>
      <c r="I1" s="10" t="s">
        <v>6</v>
      </c>
      <c r="K1" s="2"/>
    </row>
    <row r="2" spans="1:13" x14ac:dyDescent="0.35">
      <c r="A2" s="5">
        <v>45294</v>
      </c>
      <c r="B2" s="4" t="str">
        <f t="shared" ref="B2:B33" si="0">TEXT(A2,"mmm")</f>
        <v>Jan</v>
      </c>
      <c r="C2" s="3" t="str" cm="1">
        <f t="array" ref="C2">_xlfn.IFS(MONTH(A2)&lt;=3,"Q1",MONTH(A2)&lt;=6,"Q2",MONTH(A2)&lt;=9,"Q3",
MONTH(A2)&lt;=12,"Q4")</f>
        <v>Q1</v>
      </c>
      <c r="D2" s="4" t="s">
        <v>7</v>
      </c>
      <c r="E2" s="4">
        <v>65795</v>
      </c>
      <c r="F2" s="4">
        <v>56655</v>
      </c>
      <c r="G2" s="4">
        <v>68158</v>
      </c>
      <c r="H2" s="4">
        <v>73576</v>
      </c>
      <c r="I2" s="6" t="s">
        <v>12</v>
      </c>
      <c r="K2" s="1"/>
    </row>
    <row r="3" spans="1:13" x14ac:dyDescent="0.35">
      <c r="A3" s="5">
        <v>45297</v>
      </c>
      <c r="B3" s="4" t="str">
        <f t="shared" si="0"/>
        <v>Jan</v>
      </c>
      <c r="C3" s="3" t="str" cm="1">
        <f t="array" ref="C3">_xlfn.IFS(MONTH(A3)&lt;=3,"Q1",MONTH(A3)&lt;=6,"Q2",MONTH(A3)&lt;=9,"Q3",
MONTH(A3)&lt;=12,"Q4")</f>
        <v>Q1</v>
      </c>
      <c r="D3" s="4" t="s">
        <v>8</v>
      </c>
      <c r="E3" s="4">
        <v>104886</v>
      </c>
      <c r="F3" s="4">
        <v>101151</v>
      </c>
      <c r="G3" s="4">
        <v>46850</v>
      </c>
      <c r="H3" s="4">
        <v>52376</v>
      </c>
      <c r="I3" s="6" t="s">
        <v>13</v>
      </c>
      <c r="M3" s="1"/>
    </row>
    <row r="4" spans="1:13" x14ac:dyDescent="0.35">
      <c r="A4" s="5">
        <v>45303</v>
      </c>
      <c r="B4" s="4" t="str">
        <f t="shared" si="0"/>
        <v>Jan</v>
      </c>
      <c r="C4" s="3" t="str" cm="1">
        <f t="array" ref="C4">_xlfn.IFS(MONTH(A4)&lt;=3,"Q1",MONTH(A4)&lt;=6,"Q2",MONTH(A4)&lt;=9,"Q3",
MONTH(A4)&lt;=12,"Q4")</f>
        <v>Q1</v>
      </c>
      <c r="D4" s="4" t="s">
        <v>9</v>
      </c>
      <c r="E4" s="4">
        <v>87194</v>
      </c>
      <c r="F4" s="4">
        <v>91617</v>
      </c>
      <c r="G4" s="4">
        <v>74131</v>
      </c>
      <c r="H4" s="4">
        <v>77242</v>
      </c>
      <c r="I4" s="6" t="s">
        <v>13</v>
      </c>
    </row>
    <row r="5" spans="1:13" x14ac:dyDescent="0.35">
      <c r="A5" s="5">
        <v>45309</v>
      </c>
      <c r="B5" s="4" t="str">
        <f t="shared" si="0"/>
        <v>Jan</v>
      </c>
      <c r="C5" s="3" t="str" cm="1">
        <f t="array" ref="C5">_xlfn.IFS(MONTH(A5)&lt;=3,"Q1",MONTH(A5)&lt;=6,"Q2",MONTH(A5)&lt;=9,"Q3",
MONTH(A5)&lt;=12,"Q4")</f>
        <v>Q1</v>
      </c>
      <c r="D5" s="4" t="s">
        <v>10</v>
      </c>
      <c r="E5" s="4">
        <v>66023</v>
      </c>
      <c r="F5" s="4">
        <v>64345</v>
      </c>
      <c r="G5" s="4">
        <v>31685</v>
      </c>
      <c r="H5" s="4">
        <v>39353</v>
      </c>
      <c r="I5" s="6" t="s">
        <v>12</v>
      </c>
    </row>
    <row r="6" spans="1:13" x14ac:dyDescent="0.35">
      <c r="A6" s="5">
        <v>45316</v>
      </c>
      <c r="B6" s="4" t="str">
        <f t="shared" si="0"/>
        <v>Jan</v>
      </c>
      <c r="C6" s="3" t="str" cm="1">
        <f t="array" ref="C6">_xlfn.IFS(MONTH(A6)&lt;=3,"Q1",MONTH(A6)&lt;=6,"Q2",MONTH(A6)&lt;=9,"Q3",
MONTH(A6)&lt;=12,"Q4")</f>
        <v>Q1</v>
      </c>
      <c r="D6" s="4" t="s">
        <v>11</v>
      </c>
      <c r="E6" s="4">
        <v>50769</v>
      </c>
      <c r="F6" s="4">
        <v>43202</v>
      </c>
      <c r="G6" s="4">
        <v>35311</v>
      </c>
      <c r="H6" s="4">
        <v>32362</v>
      </c>
      <c r="I6" s="6" t="s">
        <v>15</v>
      </c>
    </row>
    <row r="7" spans="1:13" x14ac:dyDescent="0.35">
      <c r="A7" s="5">
        <v>45325</v>
      </c>
      <c r="B7" s="4" t="str">
        <f t="shared" si="0"/>
        <v>Feb</v>
      </c>
      <c r="C7" s="3" t="str" cm="1">
        <f t="array" ref="C7">_xlfn.IFS(MONTH(A7)&lt;=3,"Q1",MONTH(A7)&lt;=6,"Q2",MONTH(A7)&lt;=9,"Q3",
MONTH(A7)&lt;=12,"Q4")</f>
        <v>Q1</v>
      </c>
      <c r="D7" s="4" t="s">
        <v>7</v>
      </c>
      <c r="E7" s="4">
        <v>103707</v>
      </c>
      <c r="F7" s="4">
        <v>113476</v>
      </c>
      <c r="G7" s="4">
        <v>58693</v>
      </c>
      <c r="H7" s="4">
        <v>57089</v>
      </c>
      <c r="I7" s="6" t="s">
        <v>15</v>
      </c>
    </row>
    <row r="8" spans="1:13" x14ac:dyDescent="0.35">
      <c r="A8" s="5">
        <v>45328</v>
      </c>
      <c r="B8" s="4" t="str">
        <f t="shared" si="0"/>
        <v>Feb</v>
      </c>
      <c r="C8" s="3" t="str" cm="1">
        <f t="array" ref="C8">_xlfn.IFS(MONTH(A8)&lt;=3,"Q1",MONTH(A8)&lt;=6,"Q2",MONTH(A8)&lt;=9,"Q3",
MONTH(A8)&lt;=12,"Q4")</f>
        <v>Q1</v>
      </c>
      <c r="D8" s="4" t="s">
        <v>8</v>
      </c>
      <c r="E8" s="4">
        <v>75658</v>
      </c>
      <c r="F8" s="4">
        <v>84600</v>
      </c>
      <c r="G8" s="4">
        <v>87001</v>
      </c>
      <c r="H8" s="4">
        <v>81048</v>
      </c>
      <c r="I8" s="6" t="s">
        <v>13</v>
      </c>
    </row>
    <row r="9" spans="1:13" x14ac:dyDescent="0.35">
      <c r="A9" s="5">
        <v>45334</v>
      </c>
      <c r="B9" s="4" t="str">
        <f t="shared" si="0"/>
        <v>Feb</v>
      </c>
      <c r="C9" s="3" t="str" cm="1">
        <f t="array" ref="C9">_xlfn.IFS(MONTH(A9)&lt;=3,"Q1",MONTH(A9)&lt;=6,"Q2",MONTH(A9)&lt;=9,"Q3",
MONTH(A9)&lt;=12,"Q4")</f>
        <v>Q1</v>
      </c>
      <c r="D9" s="4" t="s">
        <v>9</v>
      </c>
      <c r="E9" s="4">
        <v>52747</v>
      </c>
      <c r="F9" s="4">
        <v>42936</v>
      </c>
      <c r="G9" s="4">
        <v>49118</v>
      </c>
      <c r="H9" s="4">
        <v>44123</v>
      </c>
      <c r="I9" s="6" t="s">
        <v>12</v>
      </c>
    </row>
    <row r="10" spans="1:13" x14ac:dyDescent="0.35">
      <c r="A10" s="5">
        <v>45340</v>
      </c>
      <c r="B10" s="4" t="str">
        <f t="shared" si="0"/>
        <v>Feb</v>
      </c>
      <c r="C10" s="3" t="str" cm="1">
        <f t="array" ref="C10">_xlfn.IFS(MONTH(A10)&lt;=3,"Q1",MONTH(A10)&lt;=6,"Q2",MONTH(A10)&lt;=9,"Q3",
MONTH(A10)&lt;=12,"Q4")</f>
        <v>Q1</v>
      </c>
      <c r="D10" s="4" t="s">
        <v>10</v>
      </c>
      <c r="E10" s="4">
        <v>117435</v>
      </c>
      <c r="F10" s="4">
        <v>108702</v>
      </c>
      <c r="G10" s="4">
        <v>61551</v>
      </c>
      <c r="H10" s="4">
        <v>55079</v>
      </c>
      <c r="I10" s="6" t="s">
        <v>14</v>
      </c>
    </row>
    <row r="11" spans="1:13" x14ac:dyDescent="0.35">
      <c r="A11" s="5">
        <v>45347</v>
      </c>
      <c r="B11" s="4" t="str">
        <f t="shared" si="0"/>
        <v>Feb</v>
      </c>
      <c r="C11" s="3" t="str" cm="1">
        <f t="array" ref="C11">_xlfn.IFS(MONTH(A11)&lt;=3,"Q1",MONTH(A11)&lt;=6,"Q2",MONTH(A11)&lt;=9,"Q3",
MONTH(A11)&lt;=12,"Q4")</f>
        <v>Q1</v>
      </c>
      <c r="D11" s="4" t="s">
        <v>11</v>
      </c>
      <c r="E11" s="4">
        <v>61394</v>
      </c>
      <c r="F11" s="4">
        <v>54950</v>
      </c>
      <c r="G11" s="4">
        <v>33890</v>
      </c>
      <c r="H11" s="4">
        <v>34728</v>
      </c>
      <c r="I11" s="6" t="s">
        <v>15</v>
      </c>
    </row>
    <row r="12" spans="1:13" x14ac:dyDescent="0.35">
      <c r="A12" s="5">
        <v>45354</v>
      </c>
      <c r="B12" s="4" t="str">
        <f t="shared" si="0"/>
        <v>Mar</v>
      </c>
      <c r="C12" s="3" t="str" cm="1">
        <f t="array" ref="C12">_xlfn.IFS(MONTH(A12)&lt;=3,"Q1",MONTH(A12)&lt;=6,"Q2",MONTH(A12)&lt;=9,"Q3",
MONTH(A12)&lt;=12,"Q4")</f>
        <v>Q1</v>
      </c>
      <c r="D12" s="4" t="s">
        <v>7</v>
      </c>
      <c r="E12" s="4">
        <v>60627</v>
      </c>
      <c r="F12" s="4">
        <v>59419</v>
      </c>
      <c r="G12" s="4">
        <v>73323</v>
      </c>
      <c r="H12" s="4">
        <v>75576</v>
      </c>
      <c r="I12" s="6" t="s">
        <v>12</v>
      </c>
    </row>
    <row r="13" spans="1:13" x14ac:dyDescent="0.35">
      <c r="A13" s="5">
        <v>45357</v>
      </c>
      <c r="B13" s="4" t="str">
        <f t="shared" si="0"/>
        <v>Mar</v>
      </c>
      <c r="C13" s="3" t="str" cm="1">
        <f t="array" ref="C13">_xlfn.IFS(MONTH(A13)&lt;=3,"Q1",MONTH(A13)&lt;=6,"Q2",MONTH(A13)&lt;=9,"Q3",
MONTH(A13)&lt;=12,"Q4")</f>
        <v>Q1</v>
      </c>
      <c r="D13" s="4" t="s">
        <v>8</v>
      </c>
      <c r="E13" s="4">
        <v>93001</v>
      </c>
      <c r="F13" s="4">
        <v>94017</v>
      </c>
      <c r="G13" s="4">
        <v>53897</v>
      </c>
      <c r="H13" s="4">
        <v>48509</v>
      </c>
      <c r="I13" s="6" t="s">
        <v>15</v>
      </c>
    </row>
    <row r="14" spans="1:13" x14ac:dyDescent="0.35">
      <c r="A14" s="5">
        <v>45363</v>
      </c>
      <c r="B14" s="4" t="str">
        <f t="shared" si="0"/>
        <v>Mar</v>
      </c>
      <c r="C14" s="3" t="str" cm="1">
        <f t="array" ref="C14">_xlfn.IFS(MONTH(A14)&lt;=3,"Q1",MONTH(A14)&lt;=6,"Q2",MONTH(A14)&lt;=9,"Q3",
MONTH(A14)&lt;=12,"Q4")</f>
        <v>Q1</v>
      </c>
      <c r="D14" s="4" t="s">
        <v>9</v>
      </c>
      <c r="E14" s="4">
        <v>73483</v>
      </c>
      <c r="F14" s="4">
        <v>79270</v>
      </c>
      <c r="G14" s="4">
        <v>89900</v>
      </c>
      <c r="H14" s="4">
        <v>82675</v>
      </c>
      <c r="I14" s="6" t="s">
        <v>12</v>
      </c>
    </row>
    <row r="15" spans="1:13" x14ac:dyDescent="0.35">
      <c r="A15" s="5">
        <v>45369</v>
      </c>
      <c r="B15" s="4" t="str">
        <f t="shared" si="0"/>
        <v>Mar</v>
      </c>
      <c r="C15" s="3" t="str" cm="1">
        <f t="array" ref="C15">_xlfn.IFS(MONTH(A15)&lt;=3,"Q1",MONTH(A15)&lt;=6,"Q2",MONTH(A15)&lt;=9,"Q3",
MONTH(A15)&lt;=12,"Q4")</f>
        <v>Q1</v>
      </c>
      <c r="D15" s="4" t="s">
        <v>10</v>
      </c>
      <c r="E15" s="4">
        <v>85920</v>
      </c>
      <c r="F15" s="4">
        <v>77505</v>
      </c>
      <c r="G15" s="4">
        <v>33943</v>
      </c>
      <c r="H15" s="4">
        <v>33498</v>
      </c>
      <c r="I15" s="6" t="s">
        <v>15</v>
      </c>
    </row>
    <row r="16" spans="1:13" x14ac:dyDescent="0.35">
      <c r="A16" s="5">
        <v>45376</v>
      </c>
      <c r="B16" s="4" t="str">
        <f t="shared" si="0"/>
        <v>Mar</v>
      </c>
      <c r="C16" s="3" t="str" cm="1">
        <f t="array" ref="C16">_xlfn.IFS(MONTH(A16)&lt;=3,"Q1",MONTH(A16)&lt;=6,"Q2",MONTH(A16)&lt;=9,"Q3",
MONTH(A16)&lt;=12,"Q4")</f>
        <v>Q1</v>
      </c>
      <c r="D16" s="4" t="s">
        <v>11</v>
      </c>
      <c r="E16" s="4">
        <v>69457</v>
      </c>
      <c r="F16" s="4">
        <v>60478</v>
      </c>
      <c r="G16" s="4">
        <v>41653</v>
      </c>
      <c r="H16" s="4">
        <v>44458</v>
      </c>
      <c r="I16" s="6" t="s">
        <v>14</v>
      </c>
    </row>
    <row r="17" spans="1:9" x14ac:dyDescent="0.35">
      <c r="A17" s="5">
        <v>45385</v>
      </c>
      <c r="B17" s="4" t="str">
        <f t="shared" si="0"/>
        <v>Apr</v>
      </c>
      <c r="C17" s="3" t="str" cm="1">
        <f t="array" ref="C17">_xlfn.IFS(MONTH(A17)&lt;=3,"Q1",MONTH(A17)&lt;=6,"Q2",MONTH(A17)&lt;=9,"Q3",
MONTH(A17)&lt;=12,"Q4")</f>
        <v>Q2</v>
      </c>
      <c r="D17" s="4" t="s">
        <v>7</v>
      </c>
      <c r="E17" s="4">
        <v>102995</v>
      </c>
      <c r="F17" s="4">
        <v>100984</v>
      </c>
      <c r="G17" s="4">
        <v>39692</v>
      </c>
      <c r="H17" s="4">
        <v>44682</v>
      </c>
      <c r="I17" s="6" t="s">
        <v>14</v>
      </c>
    </row>
    <row r="18" spans="1:9" x14ac:dyDescent="0.35">
      <c r="A18" s="5">
        <v>45388</v>
      </c>
      <c r="B18" s="4" t="str">
        <f t="shared" si="0"/>
        <v>Apr</v>
      </c>
      <c r="C18" s="3" t="str" cm="1">
        <f t="array" ref="C18">_xlfn.IFS(MONTH(A18)&lt;=3,"Q1",MONTH(A18)&lt;=6,"Q2",MONTH(A18)&lt;=9,"Q3",
MONTH(A18)&lt;=12,"Q4")</f>
        <v>Q2</v>
      </c>
      <c r="D18" s="4" t="s">
        <v>8</v>
      </c>
      <c r="E18" s="4">
        <v>115697</v>
      </c>
      <c r="F18" s="4">
        <v>109994</v>
      </c>
      <c r="G18" s="4">
        <v>56557</v>
      </c>
      <c r="H18" s="4">
        <v>49552</v>
      </c>
      <c r="I18" s="6" t="s">
        <v>13</v>
      </c>
    </row>
    <row r="19" spans="1:9" x14ac:dyDescent="0.35">
      <c r="A19" s="5">
        <v>45394</v>
      </c>
      <c r="B19" s="4" t="str">
        <f t="shared" si="0"/>
        <v>Apr</v>
      </c>
      <c r="C19" s="3" t="str" cm="1">
        <f t="array" ref="C19">_xlfn.IFS(MONTH(A19)&lt;=3,"Q1",MONTH(A19)&lt;=6,"Q2",MONTH(A19)&lt;=9,"Q3",
MONTH(A19)&lt;=12,"Q4")</f>
        <v>Q2</v>
      </c>
      <c r="D19" s="4" t="s">
        <v>9</v>
      </c>
      <c r="E19" s="4">
        <v>82606</v>
      </c>
      <c r="F19" s="4">
        <v>84140</v>
      </c>
      <c r="G19" s="4">
        <v>59127</v>
      </c>
      <c r="H19" s="4">
        <v>58756</v>
      </c>
      <c r="I19" s="6" t="s">
        <v>13</v>
      </c>
    </row>
    <row r="20" spans="1:9" x14ac:dyDescent="0.35">
      <c r="A20" s="5">
        <v>45400</v>
      </c>
      <c r="B20" s="4" t="str">
        <f t="shared" si="0"/>
        <v>Apr</v>
      </c>
      <c r="C20" s="3" t="str" cm="1">
        <f t="array" ref="C20">_xlfn.IFS(MONTH(A20)&lt;=3,"Q1",MONTH(A20)&lt;=6,"Q2",MONTH(A20)&lt;=9,"Q3",
MONTH(A20)&lt;=12,"Q4")</f>
        <v>Q2</v>
      </c>
      <c r="D20" s="4" t="s">
        <v>10</v>
      </c>
      <c r="E20" s="4">
        <v>51016</v>
      </c>
      <c r="F20" s="4">
        <v>49545</v>
      </c>
      <c r="G20" s="4">
        <v>47262</v>
      </c>
      <c r="H20" s="4">
        <v>48530</v>
      </c>
      <c r="I20" s="6" t="s">
        <v>12</v>
      </c>
    </row>
    <row r="21" spans="1:9" x14ac:dyDescent="0.35">
      <c r="A21" s="5">
        <v>45407</v>
      </c>
      <c r="B21" s="4" t="str">
        <f t="shared" si="0"/>
        <v>Apr</v>
      </c>
      <c r="C21" s="3" t="str" cm="1">
        <f t="array" ref="C21">_xlfn.IFS(MONTH(A21)&lt;=3,"Q1",MONTH(A21)&lt;=6,"Q2",MONTH(A21)&lt;=9,"Q3",
MONTH(A21)&lt;=12,"Q4")</f>
        <v>Q2</v>
      </c>
      <c r="D21" s="4" t="s">
        <v>11</v>
      </c>
      <c r="E21" s="4">
        <v>62185</v>
      </c>
      <c r="F21" s="4">
        <v>58516</v>
      </c>
      <c r="G21" s="4">
        <v>38571</v>
      </c>
      <c r="H21" s="4">
        <v>39255</v>
      </c>
      <c r="I21" s="6" t="s">
        <v>13</v>
      </c>
    </row>
    <row r="22" spans="1:9" x14ac:dyDescent="0.35">
      <c r="A22" s="5">
        <v>45415</v>
      </c>
      <c r="B22" s="4" t="str">
        <f t="shared" si="0"/>
        <v>May</v>
      </c>
      <c r="C22" s="3" t="str" cm="1">
        <f t="array" ref="C22">_xlfn.IFS(MONTH(A22)&lt;=3,"Q1",MONTH(A22)&lt;=6,"Q2",MONTH(A22)&lt;=9,"Q3",
MONTH(A22)&lt;=12,"Q4")</f>
        <v>Q2</v>
      </c>
      <c r="D22" s="4" t="s">
        <v>7</v>
      </c>
      <c r="E22" s="4">
        <v>88044</v>
      </c>
      <c r="F22" s="4">
        <v>96490</v>
      </c>
      <c r="G22" s="4">
        <v>79216</v>
      </c>
      <c r="H22" s="4">
        <v>79222</v>
      </c>
      <c r="I22" s="6" t="s">
        <v>14</v>
      </c>
    </row>
    <row r="23" spans="1:9" x14ac:dyDescent="0.35">
      <c r="A23" s="5">
        <v>45418</v>
      </c>
      <c r="B23" s="4" t="str">
        <f t="shared" si="0"/>
        <v>May</v>
      </c>
      <c r="C23" s="3" t="str" cm="1">
        <f t="array" ref="C23">_xlfn.IFS(MONTH(A23)&lt;=3,"Q1",MONTH(A23)&lt;=6,"Q2",MONTH(A23)&lt;=9,"Q3",
MONTH(A23)&lt;=12,"Q4")</f>
        <v>Q2</v>
      </c>
      <c r="D23" s="4" t="s">
        <v>8</v>
      </c>
      <c r="E23" s="4">
        <v>52568</v>
      </c>
      <c r="F23" s="4">
        <v>44595</v>
      </c>
      <c r="G23" s="4">
        <v>32695</v>
      </c>
      <c r="H23" s="4">
        <v>34382</v>
      </c>
      <c r="I23" s="6" t="s">
        <v>13</v>
      </c>
    </row>
    <row r="24" spans="1:9" x14ac:dyDescent="0.35">
      <c r="A24" s="5">
        <v>45424</v>
      </c>
      <c r="B24" s="4" t="str">
        <f t="shared" si="0"/>
        <v>May</v>
      </c>
      <c r="C24" s="3" t="str" cm="1">
        <f t="array" ref="C24">_xlfn.IFS(MONTH(A24)&lt;=3,"Q1",MONTH(A24)&lt;=6,"Q2",MONTH(A24)&lt;=9,"Q3",
MONTH(A24)&lt;=12,"Q4")</f>
        <v>Q2</v>
      </c>
      <c r="D24" s="4" t="s">
        <v>9</v>
      </c>
      <c r="E24" s="4">
        <v>98190</v>
      </c>
      <c r="F24" s="4">
        <v>93448</v>
      </c>
      <c r="G24" s="4">
        <v>52002</v>
      </c>
      <c r="H24" s="4">
        <v>50738</v>
      </c>
      <c r="I24" s="6" t="s">
        <v>12</v>
      </c>
    </row>
    <row r="25" spans="1:9" x14ac:dyDescent="0.35">
      <c r="A25" s="5">
        <v>45430</v>
      </c>
      <c r="B25" s="4" t="str">
        <f t="shared" si="0"/>
        <v>May</v>
      </c>
      <c r="C25" s="3" t="str" cm="1">
        <f t="array" ref="C25">_xlfn.IFS(MONTH(A25)&lt;=3,"Q1",MONTH(A25)&lt;=6,"Q2",MONTH(A25)&lt;=9,"Q3",
MONTH(A25)&lt;=12,"Q4")</f>
        <v>Q2</v>
      </c>
      <c r="D25" s="4" t="s">
        <v>10</v>
      </c>
      <c r="E25" s="4">
        <v>83159</v>
      </c>
      <c r="F25" s="4">
        <v>87145</v>
      </c>
      <c r="G25" s="4">
        <v>42666</v>
      </c>
      <c r="H25" s="4">
        <v>40558</v>
      </c>
      <c r="I25" s="6" t="s">
        <v>14</v>
      </c>
    </row>
    <row r="26" spans="1:9" x14ac:dyDescent="0.35">
      <c r="A26" s="5">
        <v>45437</v>
      </c>
      <c r="B26" s="4" t="str">
        <f t="shared" si="0"/>
        <v>May</v>
      </c>
      <c r="C26" s="3" t="str" cm="1">
        <f t="array" ref="C26">_xlfn.IFS(MONTH(A26)&lt;=3,"Q1",MONTH(A26)&lt;=6,"Q2",MONTH(A26)&lt;=9,"Q3",
MONTH(A26)&lt;=12,"Q4")</f>
        <v>Q2</v>
      </c>
      <c r="D26" s="4" t="s">
        <v>11</v>
      </c>
      <c r="E26" s="4">
        <v>53561</v>
      </c>
      <c r="F26" s="4">
        <v>49745</v>
      </c>
      <c r="G26" s="4">
        <v>82251</v>
      </c>
      <c r="H26" s="4">
        <v>80529</v>
      </c>
      <c r="I26" s="6" t="s">
        <v>14</v>
      </c>
    </row>
    <row r="27" spans="1:9" x14ac:dyDescent="0.35">
      <c r="A27" s="5">
        <v>45446</v>
      </c>
      <c r="B27" s="4" t="str">
        <f t="shared" si="0"/>
        <v>Jun</v>
      </c>
      <c r="C27" s="3" t="str" cm="1">
        <f t="array" ref="C27">_xlfn.IFS(MONTH(A27)&lt;=3,"Q1",MONTH(A27)&lt;=6,"Q2",MONTH(A27)&lt;=9,"Q3",
MONTH(A27)&lt;=12,"Q4")</f>
        <v>Q2</v>
      </c>
      <c r="D27" s="4" t="s">
        <v>7</v>
      </c>
      <c r="E27" s="4">
        <v>58392</v>
      </c>
      <c r="F27" s="4">
        <v>61459</v>
      </c>
      <c r="G27" s="4">
        <v>78033</v>
      </c>
      <c r="H27" s="4">
        <v>73137</v>
      </c>
      <c r="I27" s="6" t="s">
        <v>15</v>
      </c>
    </row>
    <row r="28" spans="1:9" x14ac:dyDescent="0.35">
      <c r="A28" s="5">
        <v>45449</v>
      </c>
      <c r="B28" s="4" t="str">
        <f t="shared" si="0"/>
        <v>Jun</v>
      </c>
      <c r="C28" s="3" t="str" cm="1">
        <f t="array" ref="C28">_xlfn.IFS(MONTH(A28)&lt;=3,"Q1",MONTH(A28)&lt;=6,"Q2",MONTH(A28)&lt;=9,"Q3",
MONTH(A28)&lt;=12,"Q4")</f>
        <v>Q2</v>
      </c>
      <c r="D28" s="4" t="s">
        <v>8</v>
      </c>
      <c r="E28" s="4">
        <v>85222</v>
      </c>
      <c r="F28" s="4">
        <v>87059</v>
      </c>
      <c r="G28" s="4">
        <v>44039</v>
      </c>
      <c r="H28" s="4">
        <v>45035</v>
      </c>
      <c r="I28" s="6" t="s">
        <v>15</v>
      </c>
    </row>
    <row r="29" spans="1:9" x14ac:dyDescent="0.35">
      <c r="A29" s="5">
        <v>45455</v>
      </c>
      <c r="B29" s="4" t="str">
        <f t="shared" si="0"/>
        <v>Jun</v>
      </c>
      <c r="C29" s="3" t="str" cm="1">
        <f t="array" ref="C29">_xlfn.IFS(MONTH(A29)&lt;=3,"Q1",MONTH(A29)&lt;=6,"Q2",MONTH(A29)&lt;=9,"Q3",
MONTH(A29)&lt;=12,"Q4")</f>
        <v>Q2</v>
      </c>
      <c r="D29" s="4" t="s">
        <v>9</v>
      </c>
      <c r="E29" s="4">
        <v>113335</v>
      </c>
      <c r="F29" s="4">
        <v>114300</v>
      </c>
      <c r="G29" s="4">
        <v>54538</v>
      </c>
      <c r="H29" s="4">
        <v>56300</v>
      </c>
      <c r="I29" s="6" t="s">
        <v>13</v>
      </c>
    </row>
    <row r="30" spans="1:9" x14ac:dyDescent="0.35">
      <c r="A30" s="5">
        <v>45461</v>
      </c>
      <c r="B30" s="4" t="str">
        <f t="shared" si="0"/>
        <v>Jun</v>
      </c>
      <c r="C30" s="3" t="str" cm="1">
        <f t="array" ref="C30">_xlfn.IFS(MONTH(A30)&lt;=3,"Q1",MONTH(A30)&lt;=6,"Q2",MONTH(A30)&lt;=9,"Q3",
MONTH(A30)&lt;=12,"Q4")</f>
        <v>Q2</v>
      </c>
      <c r="D30" s="4" t="s">
        <v>10</v>
      </c>
      <c r="E30" s="4">
        <v>58110</v>
      </c>
      <c r="F30" s="4">
        <v>61883</v>
      </c>
      <c r="G30" s="4">
        <v>57266</v>
      </c>
      <c r="H30" s="4">
        <v>53106</v>
      </c>
      <c r="I30" s="6" t="s">
        <v>12</v>
      </c>
    </row>
    <row r="31" spans="1:9" x14ac:dyDescent="0.35">
      <c r="A31" s="5">
        <v>45468</v>
      </c>
      <c r="B31" s="4" t="str">
        <f t="shared" si="0"/>
        <v>Jun</v>
      </c>
      <c r="C31" s="3" t="str" cm="1">
        <f t="array" ref="C31">_xlfn.IFS(MONTH(A31)&lt;=3,"Q1",MONTH(A31)&lt;=6,"Q2",MONTH(A31)&lt;=9,"Q3",
MONTH(A31)&lt;=12,"Q4")</f>
        <v>Q2</v>
      </c>
      <c r="D31" s="4" t="s">
        <v>11</v>
      </c>
      <c r="E31" s="4">
        <v>56910</v>
      </c>
      <c r="F31" s="4">
        <v>59595</v>
      </c>
      <c r="G31" s="4">
        <v>55446</v>
      </c>
      <c r="H31" s="4">
        <v>54384</v>
      </c>
      <c r="I31" s="6" t="s">
        <v>15</v>
      </c>
    </row>
    <row r="32" spans="1:9" x14ac:dyDescent="0.35">
      <c r="A32" s="5">
        <v>45476</v>
      </c>
      <c r="B32" s="4" t="str">
        <f t="shared" si="0"/>
        <v>Jul</v>
      </c>
      <c r="C32" s="3" t="str" cm="1">
        <f t="array" ref="C32">_xlfn.IFS(MONTH(A32)&lt;=3,"Q1",MONTH(A32)&lt;=6,"Q2",MONTH(A32)&lt;=9,"Q3",
MONTH(A32)&lt;=12,"Q4")</f>
        <v>Q3</v>
      </c>
      <c r="D32" s="4" t="s">
        <v>7</v>
      </c>
      <c r="E32" s="4">
        <v>50206</v>
      </c>
      <c r="F32" s="4">
        <v>58074</v>
      </c>
      <c r="G32" s="4">
        <v>87010</v>
      </c>
      <c r="H32" s="4">
        <v>94944</v>
      </c>
      <c r="I32" s="6" t="s">
        <v>12</v>
      </c>
    </row>
    <row r="33" spans="1:9" x14ac:dyDescent="0.35">
      <c r="A33" s="5">
        <v>45479</v>
      </c>
      <c r="B33" s="4" t="str">
        <f t="shared" si="0"/>
        <v>Jul</v>
      </c>
      <c r="C33" s="3" t="str" cm="1">
        <f t="array" ref="C33">_xlfn.IFS(MONTH(A33)&lt;=3,"Q1",MONTH(A33)&lt;=6,"Q2",MONTH(A33)&lt;=9,"Q3",
MONTH(A33)&lt;=12,"Q4")</f>
        <v>Q3</v>
      </c>
      <c r="D33" s="4" t="s">
        <v>8</v>
      </c>
      <c r="E33" s="4">
        <v>100015</v>
      </c>
      <c r="F33" s="4">
        <v>109189</v>
      </c>
      <c r="G33" s="4">
        <v>86560</v>
      </c>
      <c r="H33" s="4">
        <v>87315</v>
      </c>
      <c r="I33" s="6" t="s">
        <v>14</v>
      </c>
    </row>
    <row r="34" spans="1:9" x14ac:dyDescent="0.35">
      <c r="A34" s="5">
        <v>45485</v>
      </c>
      <c r="B34" s="4" t="str">
        <f t="shared" ref="B34:B61" si="1">TEXT(A34,"mmm")</f>
        <v>Jul</v>
      </c>
      <c r="C34" s="3" t="str" cm="1">
        <f t="array" ref="C34">_xlfn.IFS(MONTH(A34)&lt;=3,"Q1",MONTH(A34)&lt;=6,"Q2",MONTH(A34)&lt;=9,"Q3",
MONTH(A34)&lt;=12,"Q4")</f>
        <v>Q3</v>
      </c>
      <c r="D34" s="4" t="s">
        <v>9</v>
      </c>
      <c r="E34" s="4">
        <v>104268</v>
      </c>
      <c r="F34" s="4">
        <v>106651</v>
      </c>
      <c r="G34" s="4">
        <v>52403</v>
      </c>
      <c r="H34" s="4">
        <v>46160</v>
      </c>
      <c r="I34" s="6" t="s">
        <v>14</v>
      </c>
    </row>
    <row r="35" spans="1:9" x14ac:dyDescent="0.35">
      <c r="A35" s="5">
        <v>45491</v>
      </c>
      <c r="B35" s="4" t="str">
        <f t="shared" si="1"/>
        <v>Jul</v>
      </c>
      <c r="C35" s="3" t="str" cm="1">
        <f t="array" ref="C35">_xlfn.IFS(MONTH(A35)&lt;=3,"Q1",MONTH(A35)&lt;=6,"Q2",MONTH(A35)&lt;=9,"Q3",
MONTH(A35)&lt;=12,"Q4")</f>
        <v>Q3</v>
      </c>
      <c r="D35" s="4" t="s">
        <v>10</v>
      </c>
      <c r="E35" s="4">
        <v>106044</v>
      </c>
      <c r="F35" s="4">
        <v>97722</v>
      </c>
      <c r="G35" s="4">
        <v>82394</v>
      </c>
      <c r="H35" s="4">
        <v>79030</v>
      </c>
      <c r="I35" s="6" t="s">
        <v>14</v>
      </c>
    </row>
    <row r="36" spans="1:9" x14ac:dyDescent="0.35">
      <c r="A36" s="5">
        <v>45498</v>
      </c>
      <c r="B36" s="4" t="str">
        <f t="shared" si="1"/>
        <v>Jul</v>
      </c>
      <c r="C36" s="3" t="str" cm="1">
        <f t="array" ref="C36">_xlfn.IFS(MONTH(A36)&lt;=3,"Q1",MONTH(A36)&lt;=6,"Q2",MONTH(A36)&lt;=9,"Q3",
MONTH(A36)&lt;=12,"Q4")</f>
        <v>Q3</v>
      </c>
      <c r="D36" s="4" t="s">
        <v>11</v>
      </c>
      <c r="E36" s="4">
        <v>83827</v>
      </c>
      <c r="F36" s="4">
        <v>90025</v>
      </c>
      <c r="G36" s="4">
        <v>39914</v>
      </c>
      <c r="H36" s="4">
        <v>43420</v>
      </c>
      <c r="I36" s="6" t="s">
        <v>13</v>
      </c>
    </row>
    <row r="37" spans="1:9" x14ac:dyDescent="0.35">
      <c r="A37" s="5">
        <v>45507</v>
      </c>
      <c r="B37" s="4" t="str">
        <f t="shared" si="1"/>
        <v>Aug</v>
      </c>
      <c r="C37" s="3" t="str" cm="1">
        <f t="array" ref="C37">_xlfn.IFS(MONTH(A37)&lt;=3,"Q1",MONTH(A37)&lt;=6,"Q2",MONTH(A37)&lt;=9,"Q3",
MONTH(A37)&lt;=12,"Q4")</f>
        <v>Q3</v>
      </c>
      <c r="D37" s="4" t="s">
        <v>7</v>
      </c>
      <c r="E37" s="4">
        <v>72299</v>
      </c>
      <c r="F37" s="4">
        <v>73116</v>
      </c>
      <c r="G37" s="4">
        <v>73689</v>
      </c>
      <c r="H37" s="4">
        <v>80581</v>
      </c>
      <c r="I37" s="6" t="s">
        <v>12</v>
      </c>
    </row>
    <row r="38" spans="1:9" x14ac:dyDescent="0.35">
      <c r="A38" s="5">
        <v>45510</v>
      </c>
      <c r="B38" s="4" t="str">
        <f t="shared" si="1"/>
        <v>Aug</v>
      </c>
      <c r="C38" s="3" t="str" cm="1">
        <f t="array" ref="C38">_xlfn.IFS(MONTH(A38)&lt;=3,"Q1",MONTH(A38)&lt;=6,"Q2",MONTH(A38)&lt;=9,"Q3",
MONTH(A38)&lt;=12,"Q4")</f>
        <v>Q3</v>
      </c>
      <c r="D38" s="4" t="s">
        <v>8</v>
      </c>
      <c r="E38" s="4">
        <v>92557</v>
      </c>
      <c r="F38" s="4">
        <v>98869</v>
      </c>
      <c r="G38" s="4">
        <v>74020</v>
      </c>
      <c r="H38" s="4">
        <v>68713</v>
      </c>
      <c r="I38" s="6" t="s">
        <v>13</v>
      </c>
    </row>
    <row r="39" spans="1:9" x14ac:dyDescent="0.35">
      <c r="A39" s="5">
        <v>45516</v>
      </c>
      <c r="B39" s="4" t="str">
        <f t="shared" si="1"/>
        <v>Aug</v>
      </c>
      <c r="C39" s="3" t="str" cm="1">
        <f t="array" ref="C39">_xlfn.IFS(MONTH(A39)&lt;=3,"Q1",MONTH(A39)&lt;=6,"Q2",MONTH(A39)&lt;=9,"Q3",
MONTH(A39)&lt;=12,"Q4")</f>
        <v>Q3</v>
      </c>
      <c r="D39" s="4" t="s">
        <v>9</v>
      </c>
      <c r="E39" s="4">
        <v>119163</v>
      </c>
      <c r="F39" s="4">
        <v>125320</v>
      </c>
      <c r="G39" s="4">
        <v>72941</v>
      </c>
      <c r="H39" s="4">
        <v>70391</v>
      </c>
      <c r="I39" s="6" t="s">
        <v>14</v>
      </c>
    </row>
    <row r="40" spans="1:9" x14ac:dyDescent="0.35">
      <c r="A40" s="5">
        <v>45522</v>
      </c>
      <c r="B40" s="4" t="str">
        <f t="shared" si="1"/>
        <v>Aug</v>
      </c>
      <c r="C40" s="3" t="str" cm="1">
        <f t="array" ref="C40">_xlfn.IFS(MONTH(A40)&lt;=3,"Q1",MONTH(A40)&lt;=6,"Q2",MONTH(A40)&lt;=9,"Q3",
MONTH(A40)&lt;=12,"Q4")</f>
        <v>Q3</v>
      </c>
      <c r="D40" s="4" t="s">
        <v>10</v>
      </c>
      <c r="E40" s="4">
        <v>68047</v>
      </c>
      <c r="F40" s="4">
        <v>68277</v>
      </c>
      <c r="G40" s="4">
        <v>45707</v>
      </c>
      <c r="H40" s="4">
        <v>43299</v>
      </c>
      <c r="I40" s="6" t="s">
        <v>12</v>
      </c>
    </row>
    <row r="41" spans="1:9" x14ac:dyDescent="0.35">
      <c r="A41" s="5">
        <v>45529</v>
      </c>
      <c r="B41" s="4" t="str">
        <f t="shared" si="1"/>
        <v>Aug</v>
      </c>
      <c r="C41" s="3" t="str" cm="1">
        <f t="array" ref="C41">_xlfn.IFS(MONTH(A41)&lt;=3,"Q1",MONTH(A41)&lt;=6,"Q2",MONTH(A41)&lt;=9,"Q3",
MONTH(A41)&lt;=12,"Q4")</f>
        <v>Q3</v>
      </c>
      <c r="D41" s="4" t="s">
        <v>11</v>
      </c>
      <c r="E41" s="4">
        <v>94262</v>
      </c>
      <c r="F41" s="4">
        <v>85568</v>
      </c>
      <c r="G41" s="4">
        <v>36776</v>
      </c>
      <c r="H41" s="4">
        <v>39643</v>
      </c>
      <c r="I41" s="6" t="s">
        <v>15</v>
      </c>
    </row>
    <row r="42" spans="1:9" x14ac:dyDescent="0.35">
      <c r="A42" s="5">
        <v>45538</v>
      </c>
      <c r="B42" s="4" t="str">
        <f t="shared" si="1"/>
        <v>Sep</v>
      </c>
      <c r="C42" s="3" t="str" cm="1">
        <f t="array" ref="C42">_xlfn.IFS(MONTH(A42)&lt;=3,"Q1",MONTH(A42)&lt;=6,"Q2",MONTH(A42)&lt;=9,"Q3",
MONTH(A42)&lt;=12,"Q4")</f>
        <v>Q3</v>
      </c>
      <c r="D42" s="4" t="s">
        <v>7</v>
      </c>
      <c r="E42" s="4">
        <v>105016</v>
      </c>
      <c r="F42" s="4">
        <v>104490</v>
      </c>
      <c r="G42" s="4">
        <v>70294</v>
      </c>
      <c r="H42" s="4">
        <v>71195</v>
      </c>
      <c r="I42" s="6" t="s">
        <v>14</v>
      </c>
    </row>
    <row r="43" spans="1:9" x14ac:dyDescent="0.35">
      <c r="A43" s="5">
        <v>45541</v>
      </c>
      <c r="B43" s="4" t="str">
        <f t="shared" si="1"/>
        <v>Sep</v>
      </c>
      <c r="C43" s="3" t="str" cm="1">
        <f t="array" ref="C43">_xlfn.IFS(MONTH(A43)&lt;=3,"Q1",MONTH(A43)&lt;=6,"Q2",MONTH(A43)&lt;=9,"Q3",
MONTH(A43)&lt;=12,"Q4")</f>
        <v>Q3</v>
      </c>
      <c r="D43" s="4" t="s">
        <v>8</v>
      </c>
      <c r="E43" s="4">
        <v>71959</v>
      </c>
      <c r="F43" s="4">
        <v>67489</v>
      </c>
      <c r="G43" s="4">
        <v>59320</v>
      </c>
      <c r="H43" s="4">
        <v>55733</v>
      </c>
      <c r="I43" s="6" t="s">
        <v>12</v>
      </c>
    </row>
    <row r="44" spans="1:9" x14ac:dyDescent="0.35">
      <c r="A44" s="5">
        <v>45547</v>
      </c>
      <c r="B44" s="4" t="str">
        <f t="shared" si="1"/>
        <v>Sep</v>
      </c>
      <c r="C44" s="3" t="str" cm="1">
        <f t="array" ref="C44">_xlfn.IFS(MONTH(A44)&lt;=3,"Q1",MONTH(A44)&lt;=6,"Q2",MONTH(A44)&lt;=9,"Q3",
MONTH(A44)&lt;=12,"Q4")</f>
        <v>Q3</v>
      </c>
      <c r="D44" s="4" t="s">
        <v>9</v>
      </c>
      <c r="E44" s="4">
        <v>53748</v>
      </c>
      <c r="F44" s="4">
        <v>57293</v>
      </c>
      <c r="G44" s="4">
        <v>30663</v>
      </c>
      <c r="H44" s="4">
        <v>24661</v>
      </c>
      <c r="I44" s="6" t="s">
        <v>13</v>
      </c>
    </row>
    <row r="45" spans="1:9" x14ac:dyDescent="0.35">
      <c r="A45" s="5">
        <v>45553</v>
      </c>
      <c r="B45" s="4" t="str">
        <f t="shared" si="1"/>
        <v>Sep</v>
      </c>
      <c r="C45" s="3" t="str" cm="1">
        <f t="array" ref="C45">_xlfn.IFS(MONTH(A45)&lt;=3,"Q1",MONTH(A45)&lt;=6,"Q2",MONTH(A45)&lt;=9,"Q3",
MONTH(A45)&lt;=12,"Q4")</f>
        <v>Q3</v>
      </c>
      <c r="D45" s="4" t="s">
        <v>10</v>
      </c>
      <c r="E45" s="4">
        <v>111087</v>
      </c>
      <c r="F45" s="4">
        <v>118966</v>
      </c>
      <c r="G45" s="4">
        <v>33304</v>
      </c>
      <c r="H45" s="4">
        <v>29067</v>
      </c>
      <c r="I45" s="6" t="s">
        <v>15</v>
      </c>
    </row>
    <row r="46" spans="1:9" x14ac:dyDescent="0.35">
      <c r="A46" s="5">
        <v>45560</v>
      </c>
      <c r="B46" s="4" t="str">
        <f t="shared" si="1"/>
        <v>Sep</v>
      </c>
      <c r="C46" s="3" t="str" cm="1">
        <f t="array" ref="C46">_xlfn.IFS(MONTH(A46)&lt;=3,"Q1",MONTH(A46)&lt;=6,"Q2",MONTH(A46)&lt;=9,"Q3",
MONTH(A46)&lt;=12,"Q4")</f>
        <v>Q3</v>
      </c>
      <c r="D46" s="4" t="s">
        <v>11</v>
      </c>
      <c r="E46" s="4">
        <v>104384</v>
      </c>
      <c r="F46" s="4">
        <v>112621</v>
      </c>
      <c r="G46" s="4">
        <v>76576</v>
      </c>
      <c r="H46" s="4">
        <v>75161</v>
      </c>
      <c r="I46" s="6" t="s">
        <v>13</v>
      </c>
    </row>
    <row r="47" spans="1:9" x14ac:dyDescent="0.35">
      <c r="A47" s="5">
        <v>45568</v>
      </c>
      <c r="B47" s="4" t="str">
        <f t="shared" si="1"/>
        <v>Oct</v>
      </c>
      <c r="C47" s="3" t="str" cm="1">
        <f t="array" ref="C47">_xlfn.IFS(MONTH(A47)&lt;=3,"Q1",MONTH(A47)&lt;=6,"Q2",MONTH(A47)&lt;=9,"Q3",
MONTH(A47)&lt;=12,"Q4")</f>
        <v>Q4</v>
      </c>
      <c r="D47" s="4" t="s">
        <v>7</v>
      </c>
      <c r="E47" s="4">
        <v>112003</v>
      </c>
      <c r="F47" s="4">
        <v>119678</v>
      </c>
      <c r="G47" s="4">
        <v>82733</v>
      </c>
      <c r="H47" s="4">
        <v>86382</v>
      </c>
      <c r="I47" s="6" t="s">
        <v>13</v>
      </c>
    </row>
    <row r="48" spans="1:9" x14ac:dyDescent="0.35">
      <c r="A48" s="5">
        <v>45571</v>
      </c>
      <c r="B48" s="4" t="str">
        <f t="shared" si="1"/>
        <v>Oct</v>
      </c>
      <c r="C48" s="3" t="str" cm="1">
        <f t="array" ref="C48">_xlfn.IFS(MONTH(A48)&lt;=3,"Q1",MONTH(A48)&lt;=6,"Q2",MONTH(A48)&lt;=9,"Q3",
MONTH(A48)&lt;=12,"Q4")</f>
        <v>Q4</v>
      </c>
      <c r="D48" s="4" t="s">
        <v>8</v>
      </c>
      <c r="E48" s="4">
        <v>73664</v>
      </c>
      <c r="F48" s="4">
        <v>65300</v>
      </c>
      <c r="G48" s="4">
        <v>50080</v>
      </c>
      <c r="H48" s="4">
        <v>53271</v>
      </c>
      <c r="I48" s="6" t="s">
        <v>13</v>
      </c>
    </row>
    <row r="49" spans="1:9" x14ac:dyDescent="0.35">
      <c r="A49" s="5">
        <v>45577</v>
      </c>
      <c r="B49" s="4" t="str">
        <f t="shared" si="1"/>
        <v>Oct</v>
      </c>
      <c r="C49" s="3" t="str" cm="1">
        <f t="array" ref="C49">_xlfn.IFS(MONTH(A49)&lt;=3,"Q1",MONTH(A49)&lt;=6,"Q2",MONTH(A49)&lt;=9,"Q3",
MONTH(A49)&lt;=12,"Q4")</f>
        <v>Q4</v>
      </c>
      <c r="D49" s="4" t="s">
        <v>9</v>
      </c>
      <c r="E49" s="4">
        <v>76736</v>
      </c>
      <c r="F49" s="4">
        <v>71473</v>
      </c>
      <c r="G49" s="4">
        <v>77323</v>
      </c>
      <c r="H49" s="4">
        <v>83200</v>
      </c>
      <c r="I49" s="6" t="s">
        <v>15</v>
      </c>
    </row>
    <row r="50" spans="1:9" x14ac:dyDescent="0.35">
      <c r="A50" s="5">
        <v>45583</v>
      </c>
      <c r="B50" s="4" t="str">
        <f t="shared" si="1"/>
        <v>Oct</v>
      </c>
      <c r="C50" s="3" t="str" cm="1">
        <f t="array" ref="C50">_xlfn.IFS(MONTH(A50)&lt;=3,"Q1",MONTH(A50)&lt;=6,"Q2",MONTH(A50)&lt;=9,"Q3",
MONTH(A50)&lt;=12,"Q4")</f>
        <v>Q4</v>
      </c>
      <c r="D50" s="4" t="s">
        <v>10</v>
      </c>
      <c r="E50" s="4">
        <v>50854</v>
      </c>
      <c r="F50" s="4">
        <v>46709</v>
      </c>
      <c r="G50" s="4">
        <v>37392</v>
      </c>
      <c r="H50" s="4">
        <v>35920</v>
      </c>
      <c r="I50" s="6" t="s">
        <v>15</v>
      </c>
    </row>
    <row r="51" spans="1:9" x14ac:dyDescent="0.35">
      <c r="A51" s="5">
        <v>45590</v>
      </c>
      <c r="B51" s="4" t="str">
        <f t="shared" si="1"/>
        <v>Oct</v>
      </c>
      <c r="C51" s="3" t="str" cm="1">
        <f t="array" ref="C51">_xlfn.IFS(MONTH(A51)&lt;=3,"Q1",MONTH(A51)&lt;=6,"Q2",MONTH(A51)&lt;=9,"Q3",
MONTH(A51)&lt;=12,"Q4")</f>
        <v>Q4</v>
      </c>
      <c r="D51" s="4" t="s">
        <v>11</v>
      </c>
      <c r="E51" s="4">
        <v>96717</v>
      </c>
      <c r="F51" s="4">
        <v>104808</v>
      </c>
      <c r="G51" s="4">
        <v>68559</v>
      </c>
      <c r="H51" s="4">
        <v>70484</v>
      </c>
      <c r="I51" s="6" t="s">
        <v>12</v>
      </c>
    </row>
    <row r="52" spans="1:9" x14ac:dyDescent="0.35">
      <c r="A52" s="5">
        <v>45599</v>
      </c>
      <c r="B52" s="4" t="str">
        <f t="shared" si="1"/>
        <v>Nov</v>
      </c>
      <c r="C52" s="3" t="str" cm="1">
        <f t="array" ref="C52">_xlfn.IFS(MONTH(A52)&lt;=3,"Q1",MONTH(A52)&lt;=6,"Q2",MONTH(A52)&lt;=9,"Q3",
MONTH(A52)&lt;=12,"Q4")</f>
        <v>Q4</v>
      </c>
      <c r="D52" s="4" t="s">
        <v>7</v>
      </c>
      <c r="E52" s="4">
        <v>113734</v>
      </c>
      <c r="F52" s="4">
        <v>108665</v>
      </c>
      <c r="G52" s="4">
        <v>82662</v>
      </c>
      <c r="H52" s="4">
        <v>74864</v>
      </c>
      <c r="I52" s="6" t="s">
        <v>14</v>
      </c>
    </row>
    <row r="53" spans="1:9" x14ac:dyDescent="0.35">
      <c r="A53" s="5">
        <v>45602</v>
      </c>
      <c r="B53" s="4" t="str">
        <f t="shared" si="1"/>
        <v>Nov</v>
      </c>
      <c r="C53" s="3" t="str" cm="1">
        <f t="array" ref="C53">_xlfn.IFS(MONTH(A53)&lt;=3,"Q1",MONTH(A53)&lt;=6,"Q2",MONTH(A53)&lt;=9,"Q3",
MONTH(A53)&lt;=12,"Q4")</f>
        <v>Q4</v>
      </c>
      <c r="D53" s="4" t="s">
        <v>8</v>
      </c>
      <c r="E53" s="4">
        <v>62688</v>
      </c>
      <c r="F53" s="4">
        <v>57077</v>
      </c>
      <c r="G53" s="4">
        <v>32327</v>
      </c>
      <c r="H53" s="4">
        <v>32331</v>
      </c>
      <c r="I53" s="6" t="s">
        <v>13</v>
      </c>
    </row>
    <row r="54" spans="1:9" x14ac:dyDescent="0.35">
      <c r="A54" s="5">
        <v>45608</v>
      </c>
      <c r="B54" s="4" t="str">
        <f t="shared" si="1"/>
        <v>Nov</v>
      </c>
      <c r="C54" s="3" t="str" cm="1">
        <f t="array" ref="C54">_xlfn.IFS(MONTH(A54)&lt;=3,"Q1",MONTH(A54)&lt;=6,"Q2",MONTH(A54)&lt;=9,"Q3",
MONTH(A54)&lt;=12,"Q4")</f>
        <v>Q4</v>
      </c>
      <c r="D54" s="4" t="s">
        <v>9</v>
      </c>
      <c r="E54" s="4">
        <v>102083</v>
      </c>
      <c r="F54" s="4">
        <v>99860</v>
      </c>
      <c r="G54" s="4">
        <v>30197</v>
      </c>
      <c r="H54" s="4">
        <v>29322</v>
      </c>
      <c r="I54" s="6" t="s">
        <v>15</v>
      </c>
    </row>
    <row r="55" spans="1:9" x14ac:dyDescent="0.35">
      <c r="A55" s="5">
        <v>45614</v>
      </c>
      <c r="B55" s="4" t="str">
        <f t="shared" si="1"/>
        <v>Nov</v>
      </c>
      <c r="C55" s="3" t="str" cm="1">
        <f t="array" ref="C55">_xlfn.IFS(MONTH(A55)&lt;=3,"Q1",MONTH(A55)&lt;=6,"Q2",MONTH(A55)&lt;=9,"Q3",
MONTH(A55)&lt;=12,"Q4")</f>
        <v>Q4</v>
      </c>
      <c r="D55" s="4" t="s">
        <v>10</v>
      </c>
      <c r="E55" s="4">
        <v>84698</v>
      </c>
      <c r="F55" s="4">
        <v>86472</v>
      </c>
      <c r="G55" s="4">
        <v>45087</v>
      </c>
      <c r="H55" s="4">
        <v>43374</v>
      </c>
      <c r="I55" s="6" t="s">
        <v>14</v>
      </c>
    </row>
    <row r="56" spans="1:9" x14ac:dyDescent="0.35">
      <c r="A56" s="5">
        <v>45621</v>
      </c>
      <c r="B56" s="4" t="str">
        <f t="shared" si="1"/>
        <v>Nov</v>
      </c>
      <c r="C56" s="3" t="str" cm="1">
        <f t="array" ref="C56">_xlfn.IFS(MONTH(A56)&lt;=3,"Q1",MONTH(A56)&lt;=6,"Q2",MONTH(A56)&lt;=9,"Q3",
MONTH(A56)&lt;=12,"Q4")</f>
        <v>Q4</v>
      </c>
      <c r="D56" s="4" t="s">
        <v>11</v>
      </c>
      <c r="E56" s="4">
        <v>75184</v>
      </c>
      <c r="F56" s="4">
        <v>74523</v>
      </c>
      <c r="G56" s="4">
        <v>50666</v>
      </c>
      <c r="H56" s="4">
        <v>54255</v>
      </c>
      <c r="I56" s="6" t="s">
        <v>15</v>
      </c>
    </row>
    <row r="57" spans="1:9" x14ac:dyDescent="0.35">
      <c r="A57" s="5">
        <v>45629</v>
      </c>
      <c r="B57" s="4" t="str">
        <f t="shared" si="1"/>
        <v>Dec</v>
      </c>
      <c r="C57" s="3" t="str" cm="1">
        <f t="array" ref="C57">_xlfn.IFS(MONTH(A57)&lt;=3,"Q1",MONTH(A57)&lt;=6,"Q2",MONTH(A57)&lt;=9,"Q3",
MONTH(A57)&lt;=12,"Q4")</f>
        <v>Q4</v>
      </c>
      <c r="D57" s="4" t="s">
        <v>7</v>
      </c>
      <c r="E57" s="4">
        <v>101663</v>
      </c>
      <c r="F57" s="4">
        <v>107371</v>
      </c>
      <c r="G57" s="4">
        <v>56370</v>
      </c>
      <c r="H57" s="4">
        <v>49029</v>
      </c>
      <c r="I57" s="6" t="s">
        <v>13</v>
      </c>
    </row>
    <row r="58" spans="1:9" x14ac:dyDescent="0.35">
      <c r="A58" s="5">
        <v>45632</v>
      </c>
      <c r="B58" s="4" t="str">
        <f t="shared" si="1"/>
        <v>Dec</v>
      </c>
      <c r="C58" s="3" t="str" cm="1">
        <f t="array" ref="C58">_xlfn.IFS(MONTH(A58)&lt;=3,"Q1",MONTH(A58)&lt;=6,"Q2",MONTH(A58)&lt;=9,"Q3",
MONTH(A58)&lt;=12,"Q4")</f>
        <v>Q4</v>
      </c>
      <c r="D58" s="4" t="s">
        <v>8</v>
      </c>
      <c r="E58" s="4">
        <v>52811</v>
      </c>
      <c r="F58" s="4">
        <v>57054</v>
      </c>
      <c r="G58" s="4">
        <v>36546</v>
      </c>
      <c r="H58" s="4">
        <v>38107</v>
      </c>
      <c r="I58" s="6" t="s">
        <v>12</v>
      </c>
    </row>
    <row r="59" spans="1:9" x14ac:dyDescent="0.35">
      <c r="A59" s="5">
        <v>45638</v>
      </c>
      <c r="B59" s="4" t="str">
        <f t="shared" si="1"/>
        <v>Dec</v>
      </c>
      <c r="C59" s="3" t="str" cm="1">
        <f t="array" ref="C59">_xlfn.IFS(MONTH(A59)&lt;=3,"Q1",MONTH(A59)&lt;=6,"Q2",MONTH(A59)&lt;=9,"Q3",
MONTH(A59)&lt;=12,"Q4")</f>
        <v>Q4</v>
      </c>
      <c r="D59" s="4" t="s">
        <v>9</v>
      </c>
      <c r="E59" s="4">
        <v>84754</v>
      </c>
      <c r="F59" s="4">
        <v>83092</v>
      </c>
      <c r="G59" s="4">
        <v>41411</v>
      </c>
      <c r="H59" s="4">
        <v>36322</v>
      </c>
      <c r="I59" s="6" t="s">
        <v>13</v>
      </c>
    </row>
    <row r="60" spans="1:9" x14ac:dyDescent="0.35">
      <c r="A60" s="5">
        <v>45644</v>
      </c>
      <c r="B60" s="4" t="str">
        <f t="shared" si="1"/>
        <v>Dec</v>
      </c>
      <c r="C60" s="3" t="str" cm="1">
        <f t="array" ref="C60">_xlfn.IFS(MONTH(A60)&lt;=3,"Q1",MONTH(A60)&lt;=6,"Q2",MONTH(A60)&lt;=9,"Q3",
MONTH(A60)&lt;=12,"Q4")</f>
        <v>Q4</v>
      </c>
      <c r="D60" s="4" t="s">
        <v>10</v>
      </c>
      <c r="E60" s="4">
        <v>117270</v>
      </c>
      <c r="F60" s="4">
        <v>125497</v>
      </c>
      <c r="G60" s="4">
        <v>38680</v>
      </c>
      <c r="H60" s="4">
        <v>33656</v>
      </c>
      <c r="I60" s="6" t="s">
        <v>12</v>
      </c>
    </row>
    <row r="61" spans="1:9" x14ac:dyDescent="0.35">
      <c r="A61" s="11">
        <v>45651</v>
      </c>
      <c r="B61" s="12" t="str">
        <f t="shared" si="1"/>
        <v>Dec</v>
      </c>
      <c r="C61" s="13" t="str" cm="1">
        <f t="array" ref="C61">_xlfn.IFS(MONTH(A61)&lt;=3,"Q1",MONTH(A61)&lt;=6,"Q2",MONTH(A61)&lt;=9,"Q3",
MONTH(A61)&lt;=12,"Q4")</f>
        <v>Q4</v>
      </c>
      <c r="D61" s="12" t="s">
        <v>11</v>
      </c>
      <c r="E61" s="12">
        <v>61111</v>
      </c>
      <c r="F61" s="12">
        <v>55847</v>
      </c>
      <c r="G61" s="12">
        <v>31802</v>
      </c>
      <c r="H61" s="12">
        <v>31957</v>
      </c>
      <c r="I61" s="14" t="s">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C4F7E1-659B-4CDD-8FF2-D277FB8E7D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Dashboard</vt:lpstr>
      <vt:lpstr>Marketing</vt:lpstr>
      <vt:lpstr>Operations</vt:lpstr>
      <vt:lpstr>Sales</vt:lpstr>
      <vt:lpstr>HR</vt:lpstr>
      <vt:lpstr>IT</vt:lpstr>
      <vt:lpstr>About</vt:lpstr>
      <vt:lpstr>Finance</vt:lpstr>
      <vt:lpstr>Data_Modeling</vt:lpstr>
      <vt:lpstr>Data</vt:lpstr>
      <vt:lpstr>Profit</vt:lpstr>
      <vt:lpstr>Profit1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cp:lastPrinted>2025-08-14T02:27:37Z</cp:lastPrinted>
  <dcterms:created xsi:type="dcterms:W3CDTF">2025-08-03T07:27:58Z</dcterms:created>
  <dcterms:modified xsi:type="dcterms:W3CDTF">2025-08-14T02:48:31Z</dcterms:modified>
</cp:coreProperties>
</file>