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hidePivotFieldList="1"/>
  <mc:AlternateContent xmlns:mc="http://schemas.openxmlformats.org/markup-compatibility/2006">
    <mc:Choice Requires="x15">
      <x15ac:absPath xmlns:x15ac="http://schemas.microsoft.com/office/spreadsheetml/2010/11/ac" url="D:\Data Science\Project\Excel\Indian_Unicorn\"/>
    </mc:Choice>
  </mc:AlternateContent>
  <xr:revisionPtr revIDLastSave="0" documentId="13_ncr:1_{2A76A1FC-70C7-4F96-9A6A-046D5AA6661C}" xr6:coauthVersionLast="47" xr6:coauthVersionMax="47" xr10:uidLastSave="{00000000-0000-0000-0000-000000000000}"/>
  <bookViews>
    <workbookView xWindow="-108" yWindow="-108" windowWidth="23256" windowHeight="13176" activeTab="5" xr2:uid="{00000000-000D-0000-FFFF-FFFF00000000}"/>
  </bookViews>
  <sheets>
    <sheet name="unicorns" sheetId="1" r:id="rId1"/>
    <sheet name="metrics" sheetId="2" r:id="rId2"/>
    <sheet name="steps" sheetId="3" r:id="rId3"/>
    <sheet name="tables" sheetId="6" r:id="rId4"/>
    <sheet name="pivot" sheetId="4" r:id="rId5"/>
    <sheet name="dashboard" sheetId="5" r:id="rId6"/>
  </sheets>
  <definedNames>
    <definedName name="_xlnm._FilterDatabase" localSheetId="0" hidden="1">unicorns!$A$1:$I$103</definedName>
    <definedName name="Slicer_Location">#N/A</definedName>
    <definedName name="Slicer_Sector">#N/A</definedName>
  </definedNames>
  <calcPr calcId="191029"/>
  <pivotCaches>
    <pivotCache cacheId="9" r:id="rId7"/>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3" i="6"/>
  <c r="J4" i="6"/>
  <c r="J5" i="6"/>
  <c r="J6" i="6"/>
  <c r="J7" i="6"/>
  <c r="J8" i="6"/>
  <c r="J9" i="6"/>
  <c r="J10" i="6"/>
  <c r="J11" i="6"/>
  <c r="J12" i="6"/>
  <c r="J13" i="6"/>
  <c r="J14" i="6"/>
  <c r="J15" i="6"/>
  <c r="J16" i="6"/>
  <c r="J17" i="6"/>
  <c r="J18" i="6"/>
  <c r="J19" i="6"/>
  <c r="J20" i="6"/>
  <c r="J21" i="6"/>
  <c r="J22" i="6"/>
  <c r="J23" i="6"/>
  <c r="J24" i="6"/>
  <c r="J2" i="6"/>
  <c r="I3" i="6"/>
  <c r="I4" i="6"/>
  <c r="I5" i="6"/>
  <c r="I6" i="6"/>
  <c r="I7" i="6"/>
  <c r="I8" i="6"/>
  <c r="I9" i="6"/>
  <c r="I10" i="6"/>
  <c r="I11" i="6"/>
  <c r="I12" i="6"/>
  <c r="I13" i="6"/>
  <c r="I14" i="6"/>
  <c r="I15" i="6"/>
  <c r="I16" i="6"/>
  <c r="I17" i="6"/>
  <c r="I18" i="6"/>
  <c r="I19" i="6"/>
  <c r="I20" i="6"/>
  <c r="I21" i="6"/>
  <c r="I22" i="6"/>
  <c r="I23" i="6"/>
  <c r="I24" i="6"/>
  <c r="I2" i="6"/>
  <c r="H3" i="6"/>
  <c r="H4" i="6"/>
  <c r="H5" i="6"/>
  <c r="H6" i="6"/>
  <c r="H7" i="6"/>
  <c r="H8" i="6"/>
  <c r="H9" i="6"/>
  <c r="H10" i="6"/>
  <c r="H11" i="6"/>
  <c r="H12" i="6"/>
  <c r="H13" i="6"/>
  <c r="H14" i="6"/>
  <c r="H15" i="6"/>
  <c r="H16" i="6"/>
  <c r="H17" i="6"/>
  <c r="H18" i="6"/>
  <c r="H19" i="6"/>
  <c r="H20" i="6"/>
  <c r="H21" i="6"/>
  <c r="H22" i="6"/>
  <c r="H23" i="6"/>
  <c r="H24" i="6"/>
  <c r="H2" i="6"/>
  <c r="D3" i="6"/>
  <c r="D4" i="6"/>
  <c r="D5" i="6"/>
  <c r="D6" i="6"/>
  <c r="D7" i="6"/>
  <c r="D8" i="6"/>
  <c r="D9" i="6"/>
  <c r="D10" i="6"/>
  <c r="D11" i="6"/>
  <c r="D12" i="6"/>
  <c r="D13" i="6"/>
  <c r="D14" i="6"/>
  <c r="D15" i="6"/>
  <c r="D16" i="6"/>
  <c r="D17" i="6"/>
  <c r="D18" i="6"/>
  <c r="D19" i="6"/>
  <c r="D20" i="6"/>
  <c r="D21" i="6"/>
  <c r="D22" i="6"/>
  <c r="D23" i="6"/>
  <c r="D24" i="6"/>
  <c r="D25" i="6"/>
  <c r="D26" i="6"/>
  <c r="D27" i="6"/>
  <c r="D28" i="6"/>
  <c r="D29"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2" i="6"/>
  <c r="B3" i="6"/>
  <c r="B4" i="6"/>
  <c r="B5" i="6"/>
  <c r="B6" i="6"/>
  <c r="B7" i="6"/>
  <c r="B8" i="6"/>
  <c r="B9" i="6"/>
  <c r="B10" i="6"/>
  <c r="B11" i="6"/>
  <c r="B12" i="6"/>
  <c r="B13" i="6"/>
  <c r="B14" i="6"/>
  <c r="B15" i="6"/>
  <c r="B16" i="6"/>
  <c r="B17" i="6"/>
  <c r="B18" i="6"/>
  <c r="B19" i="6"/>
  <c r="B20" i="6"/>
  <c r="B21" i="6"/>
  <c r="B22" i="6"/>
  <c r="B23" i="6"/>
  <c r="B24" i="6"/>
  <c r="B25" i="6"/>
  <c r="B26" i="6"/>
  <c r="B27" i="6"/>
  <c r="B28" i="6"/>
  <c r="B29" i="6"/>
  <c r="B2" i="6"/>
</calcChain>
</file>

<file path=xl/sharedStrings.xml><?xml version="1.0" encoding="utf-8"?>
<sst xmlns="http://schemas.openxmlformats.org/spreadsheetml/2006/main" count="493" uniqueCount="352">
  <si>
    <t>No.</t>
  </si>
  <si>
    <t>Company</t>
  </si>
  <si>
    <t>Sector</t>
  </si>
  <si>
    <t xml:space="preserve">Publicly Listed </t>
  </si>
  <si>
    <t>Entry Valuation($B)</t>
  </si>
  <si>
    <t>Valuation ($B)</t>
  </si>
  <si>
    <t>Entry</t>
  </si>
  <si>
    <t>Location</t>
  </si>
  <si>
    <t>Select Investors</t>
  </si>
  <si>
    <t>InMobi</t>
  </si>
  <si>
    <t>Adtech - Mobile Ads</t>
  </si>
  <si>
    <t>Bangalore/Singapore</t>
  </si>
  <si>
    <t>KPCB, Sherpalo Ventures, SoftBank</t>
  </si>
  <si>
    <t>Flipkart</t>
  </si>
  <si>
    <t>E-Commerce</t>
  </si>
  <si>
    <t>Accel, Tiger Global, Naspers, SoftBank, Tencent</t>
  </si>
  <si>
    <t>Mu Sigma</t>
  </si>
  <si>
    <t>SaaS - Analytics</t>
  </si>
  <si>
    <t>Bangalore/Chicago</t>
  </si>
  <si>
    <t>Accel, Sequoia Capital, General Atlantic</t>
  </si>
  <si>
    <t>Snapdeal</t>
  </si>
  <si>
    <t>Delhi</t>
  </si>
  <si>
    <t>Kalaari Capital, Nexus Ventures, Bessemer, SoftBank, Alibaba</t>
  </si>
  <si>
    <t>PayTM</t>
  </si>
  <si>
    <t>Fintech - Payments &amp; Wallet</t>
  </si>
  <si>
    <t>Noida</t>
  </si>
  <si>
    <t>Saama Capital, Elevation Capital, Alibaba, Berkshire Hathway</t>
  </si>
  <si>
    <t>Ola Cabs</t>
  </si>
  <si>
    <t>Mobility - Ride Aggregator</t>
  </si>
  <si>
    <t>Bangalore</t>
  </si>
  <si>
    <t>Tiger Global, Matrix Partners, Steadview, SoftBank, Tencent</t>
  </si>
  <si>
    <t>Quikr</t>
  </si>
  <si>
    <t>Marketplace - Classifieds</t>
  </si>
  <si>
    <t>Matrix Partners, Omidyar Network, Norwest, Kinnevik, Steadview Capital</t>
  </si>
  <si>
    <t>Zomato</t>
  </si>
  <si>
    <t>Foodtech</t>
  </si>
  <si>
    <t>Gurgaon</t>
  </si>
  <si>
    <t>Info Edge, Sequoia Capital, Vy Capital, Alibaba, Steadview Capital</t>
  </si>
  <si>
    <t>ShopClues</t>
  </si>
  <si>
    <t>Nexus Ventures, Helion Ventures, Beenos, Tiger Global, Others</t>
  </si>
  <si>
    <t>Hike</t>
  </si>
  <si>
    <t>Social Media - Messaging</t>
  </si>
  <si>
    <t>Tiger Global, Tencent, Foxconn</t>
  </si>
  <si>
    <t>BYJUS</t>
  </si>
  <si>
    <t>Edtech</t>
  </si>
  <si>
    <t>Aarin Capital, Sequoia Capital, Lightspeed Ventures, Tencent, General Atlantic, Tiger Global</t>
  </si>
  <si>
    <t>PayTM Mall</t>
  </si>
  <si>
    <t>Elevation Capital, Alibaba, SoftBank, eBay</t>
  </si>
  <si>
    <t>Swiggy</t>
  </si>
  <si>
    <t>Accel, Elevation Capital, Norwest, Naspers, Tencent, Invesco</t>
  </si>
  <si>
    <t>PolicyBazaar</t>
  </si>
  <si>
    <t>Fintech - Insurance</t>
  </si>
  <si>
    <t>Info Edge, Intel, Inventus Capital, Tiger Global, SoftBank, Tencent, Steadview Capital</t>
  </si>
  <si>
    <t>Freshworks</t>
  </si>
  <si>
    <t>SaaS - CRM</t>
  </si>
  <si>
    <t>Chennai/San Mateo</t>
  </si>
  <si>
    <t>Accel, Tiger Global, Google, Sequoia Capital, Steadview Capital</t>
  </si>
  <si>
    <t>OYO Rooms</t>
  </si>
  <si>
    <t>Proptech - Hotel Booking</t>
  </si>
  <si>
    <t>Lightspeed Ventures, Sequoia Capital, SoftBank</t>
  </si>
  <si>
    <t>Udaan</t>
  </si>
  <si>
    <t>B2B E-Commerce</t>
  </si>
  <si>
    <t>Lightspeed Ventures, DST Global, Tencent</t>
  </si>
  <si>
    <t>BillDesk</t>
  </si>
  <si>
    <t>Fintech - B2B Payments</t>
  </si>
  <si>
    <t>Mumbai</t>
  </si>
  <si>
    <t>SIDBI VC, TA Associates, General Atlantic</t>
  </si>
  <si>
    <t>Delhivery</t>
  </si>
  <si>
    <t>Logistics Services</t>
  </si>
  <si>
    <t>Nexus Ventures, Multiples PE, Tiger Global, Carlyle, SoftBank, Fosun Group, Steadview Capital</t>
  </si>
  <si>
    <t>Rivigo</t>
  </si>
  <si>
    <t>Logistics Services - Trucks</t>
  </si>
  <si>
    <t>Elevation Capital, Warburg Pincus</t>
  </si>
  <si>
    <t>BigBasket</t>
  </si>
  <si>
    <t>E-Commerce - Groceries</t>
  </si>
  <si>
    <t>Ascent Capital, Helion Ventures, Bessemer, IFC, Alibaba</t>
  </si>
  <si>
    <t>Dream11</t>
  </si>
  <si>
    <t>Gaming</t>
  </si>
  <si>
    <t>Kalaari Capital, Tencent, Multiples PE, Steadview, Alpha Wave Global</t>
  </si>
  <si>
    <t>Druva Software</t>
  </si>
  <si>
    <t>SaaS - Data Management</t>
  </si>
  <si>
    <t>Pune/Sunnyvale</t>
  </si>
  <si>
    <t>WestBridge, Nexus Ventures, Sequoia Capital</t>
  </si>
  <si>
    <t>Icertis</t>
  </si>
  <si>
    <t>SaaS - Contract Management</t>
  </si>
  <si>
    <t>Pune/Bellevue</t>
  </si>
  <si>
    <t>Eight Roads, B Capital, PremjiInvest</t>
  </si>
  <si>
    <t>CitiusTech</t>
  </si>
  <si>
    <t>IT Services - Healthcare</t>
  </si>
  <si>
    <t>Mumbai/Princeton</t>
  </si>
  <si>
    <t>General Atlantic, Baring Asia</t>
  </si>
  <si>
    <t>Ola Electric</t>
  </si>
  <si>
    <t>Mobility - Electric</t>
  </si>
  <si>
    <t>SoftBank, Tiger Global, Matrix Partners</t>
  </si>
  <si>
    <t>Lenskart</t>
  </si>
  <si>
    <t>E-Commerce - Eyewear</t>
  </si>
  <si>
    <t>SoftBank, Kedaara Capital, TPG, Chiratae Ventures, TR Capital</t>
  </si>
  <si>
    <t>Pine Labs</t>
  </si>
  <si>
    <t>Fintech - PoS Payment Solutions</t>
  </si>
  <si>
    <t>Sequoia Capital India, New Atlantic Ventures, Altimeter Capital, Temasek, Mastercard</t>
  </si>
  <si>
    <t>Nykaa</t>
  </si>
  <si>
    <t>E-Commerce - Personal Care &amp; Cosmetics</t>
  </si>
  <si>
    <t>Techpro Ventures, TVS Capital, Sharrp Ventures, TPG Growth, Steadview Capital</t>
  </si>
  <si>
    <t>Postman</t>
  </si>
  <si>
    <t>SaaS - API Development &amp; Testing</t>
  </si>
  <si>
    <t>Bangalore/San Francisco</t>
  </si>
  <si>
    <t>Nexus Ventures, Charles River Ventures, Insight Venture Partners</t>
  </si>
  <si>
    <t>Unacademy</t>
  </si>
  <si>
    <t>Blume Ventures, Nexus Venture Partners, Sequoia Capital India, Elevation Capital, General Atlantic, SoftBank, Steadview Capital</t>
  </si>
  <si>
    <t>RazorPay</t>
  </si>
  <si>
    <t>Fintech - Payment Gateway</t>
  </si>
  <si>
    <t>Matrix Partners India, Tiger Global, Sequoia Capital India, DST Global</t>
  </si>
  <si>
    <t>Cars24</t>
  </si>
  <si>
    <t>Marketplace - Used Cars</t>
  </si>
  <si>
    <t>Asia Venture Group, Apoletto, Unbound, DST Global, Sequoia Capital India, Alpha Wave Global</t>
  </si>
  <si>
    <t>PhonePe</t>
  </si>
  <si>
    <t>Fintech - Payments</t>
  </si>
  <si>
    <t>Tiger Global, Tencent</t>
  </si>
  <si>
    <t>Zenoti</t>
  </si>
  <si>
    <t>SaaS - Salon &amp; Spa Management</t>
  </si>
  <si>
    <t>Hyderabad/Bellevue</t>
  </si>
  <si>
    <t>Accel India, Norwest, Tiger Global, Steadview Capital, Advent International</t>
  </si>
  <si>
    <t>Dailyhunt</t>
  </si>
  <si>
    <t>Content - News</t>
  </si>
  <si>
    <t>Matrix Partners India, Omidyar Network, Sequoia Capital India, Alpha Wave Global, CPPIB</t>
  </si>
  <si>
    <t>Glance InMobi</t>
  </si>
  <si>
    <t>Content - Lockscreen</t>
  </si>
  <si>
    <t>Mithril Capital, Google</t>
  </si>
  <si>
    <t>Digit</t>
  </si>
  <si>
    <t>Fintech - General Insurance</t>
  </si>
  <si>
    <t>Fairfax Holdings, A91 Partners, Faering Capital, TVS Capital</t>
  </si>
  <si>
    <t>Innovaccer</t>
  </si>
  <si>
    <t>SaaS - Healthcare Data Analytics</t>
  </si>
  <si>
    <t>Noida/San Francisco</t>
  </si>
  <si>
    <t>WestBridge, Lightspeed Ventures, M12 (Microsoft), Tiger Global, Steadview Capital</t>
  </si>
  <si>
    <t>Infra.Market</t>
  </si>
  <si>
    <t>B2B E-Commerce - Construction Materials</t>
  </si>
  <si>
    <t>Thane</t>
  </si>
  <si>
    <t>Accel India, Nexus Venture Partners, Tiger Global, Evolvence India</t>
  </si>
  <si>
    <t>Five Star Business Finance</t>
  </si>
  <si>
    <t>NBFC</t>
  </si>
  <si>
    <t>Chennai</t>
  </si>
  <si>
    <t>Matrix Partners India, Sequoia Capital India, Norwest, Morgan Stanley, TPG Capital</t>
  </si>
  <si>
    <t>FirstCry</t>
  </si>
  <si>
    <t>E-Commerce - Baby Care Products</t>
  </si>
  <si>
    <t>Pune</t>
  </si>
  <si>
    <t>Chiratae Ventures, Elevation Capital, Vertex, SoftBank</t>
  </si>
  <si>
    <t>Meesho</t>
  </si>
  <si>
    <t>E-Commerce - Social Commerce</t>
  </si>
  <si>
    <t>Sequoia Capital India, Elevation Capital, SoftBank, Naspers</t>
  </si>
  <si>
    <t>CRED</t>
  </si>
  <si>
    <t>Fintech - Payments &amp; Credit Card Rewards</t>
  </si>
  <si>
    <t>Sequoia Capital India, Ribbit Capital, DST Global, Alpha Wave Global</t>
  </si>
  <si>
    <t>PharmEasy</t>
  </si>
  <si>
    <t>E-Commerce - Online Pharmacy</t>
  </si>
  <si>
    <t>Orios VP, Eight Roads Ventures, Temasek, Naspers, Steadview Capital</t>
  </si>
  <si>
    <t>Groww</t>
  </si>
  <si>
    <t>Fintech - Brokerage &amp; Mutual Funds</t>
  </si>
  <si>
    <t>Sequoia Capital India, Y Combinator, Tiger Global, Ribbit Capital</t>
  </si>
  <si>
    <t>ShareChat</t>
  </si>
  <si>
    <t>Social Media</t>
  </si>
  <si>
    <t>India Quotient, Elevation Capital, Lightspeed Ventures, Tiger Global, Twitter</t>
  </si>
  <si>
    <t>Gupshup</t>
  </si>
  <si>
    <t>Conversational Messaging</t>
  </si>
  <si>
    <t>Mumbai/San Francisco</t>
  </si>
  <si>
    <t>Tiger Global, Charles River Ventures, Helion Ventures</t>
  </si>
  <si>
    <t>ChargeBee</t>
  </si>
  <si>
    <t>SaaS - Subscription Billing Solution</t>
  </si>
  <si>
    <t>Chennai/San Francisco</t>
  </si>
  <si>
    <t>Tiger Global, Steadview Capital, Sapphire Ventures, Accel India, Insight Venture Partners</t>
  </si>
  <si>
    <t>Urban Company</t>
  </si>
  <si>
    <t>Marketplace - Handyman Services</t>
  </si>
  <si>
    <t>Tiger Global, Steadview Capital, Accel India, Elevation Capital, Vy Capital, Prosus Ventures</t>
  </si>
  <si>
    <t>Moglix</t>
  </si>
  <si>
    <t>B2B E-Commerce - Industrial Equipment</t>
  </si>
  <si>
    <t>Noida/Singapore</t>
  </si>
  <si>
    <t>Accel India, Jungle Ventures, Tiger Global, Sequoia Capital India, IFC</t>
  </si>
  <si>
    <t>Zeta</t>
  </si>
  <si>
    <t>Fintech - API - Banking Products</t>
  </si>
  <si>
    <t>SoftBank, Mastercard</t>
  </si>
  <si>
    <t>BrowserStack</t>
  </si>
  <si>
    <t>SaaS - Software Testing</t>
  </si>
  <si>
    <t>Mumbai/Dublin</t>
  </si>
  <si>
    <t>Accel, Bond Capital, Insight Venture Partners</t>
  </si>
  <si>
    <t>BlackBuck</t>
  </si>
  <si>
    <t>Accel India, Sequoia Capital India, Sands Capital, IFC, Tiger Global</t>
  </si>
  <si>
    <t>Droom</t>
  </si>
  <si>
    <t>Beenos Partners, Lightbox, Axis Capital Partners, Beenext</t>
  </si>
  <si>
    <t>OfBusiness</t>
  </si>
  <si>
    <t>NBFC - SME Loans</t>
  </si>
  <si>
    <t>SoftBank, Tiger Global, Matrix Partners India, Zodius Capital, Alpha Wave Global</t>
  </si>
  <si>
    <t>BharatPe</t>
  </si>
  <si>
    <t>Beenext, Sequoia Capital India, Tiger Global, Steadview Capital</t>
  </si>
  <si>
    <t>MindTickle</t>
  </si>
  <si>
    <t>SaaS - HR - Training</t>
  </si>
  <si>
    <t>SoftBank, Accel India, Qualcomm Ventures, Norwest</t>
  </si>
  <si>
    <t>upGrad</t>
  </si>
  <si>
    <t>Edtech - Higher Studies</t>
  </si>
  <si>
    <t>Temasek, IFC, Lupa Systems</t>
  </si>
  <si>
    <t>CoinDCX</t>
  </si>
  <si>
    <t>Cryptocurrency Exchange</t>
  </si>
  <si>
    <t>B Capital, Coinbase Ventures, Polychain Capital</t>
  </si>
  <si>
    <t>Eruditus</t>
  </si>
  <si>
    <t>Edtech - Executive Education</t>
  </si>
  <si>
    <t>Mumbai/Singapore</t>
  </si>
  <si>
    <t>SoftBank, Accel, Sequoia Capital India, Bertelsmann India Investments</t>
  </si>
  <si>
    <t>Blinkit</t>
  </si>
  <si>
    <t>Tiger Global, Sequoia Capital India, SoftBank, Apoletto, Zomato</t>
  </si>
  <si>
    <t>Zetwerk</t>
  </si>
  <si>
    <t>Marketplace - Manufacturing Services</t>
  </si>
  <si>
    <t>Kae Capital, Sequoia Capital India, Accel India, Lightspeed Ventures, D1 Capital Partners</t>
  </si>
  <si>
    <t>Mobile Premier League</t>
  </si>
  <si>
    <t>Sequoia Capital India, Beenext, Moore Strategic Ventures, RTP Global, VH Capital</t>
  </si>
  <si>
    <t>Apna.co</t>
  </si>
  <si>
    <t>Marketplace - Jobs</t>
  </si>
  <si>
    <t>Sequoia Capital India, Lightspeed Ventures, Tiger Global, Insight Venture Partners</t>
  </si>
  <si>
    <t>Vedantu</t>
  </si>
  <si>
    <t>Accel India, Tiger Global, Omidyar Network, WestBridge, ABC World Asia</t>
  </si>
  <si>
    <t>Licious</t>
  </si>
  <si>
    <t>D2C - Meat</t>
  </si>
  <si>
    <t>Mayfield, 3ONE4 Capital, Sistema Asia Fund, Bertelsmann India, Vertex, Multiples PE</t>
  </si>
  <si>
    <t>CoinSwitch</t>
  </si>
  <si>
    <t>Tiger Global, Sequoia Capital India, Ribbit Capital, Andreessen Horowitz, Coinbase Ventures</t>
  </si>
  <si>
    <t>Rebel Foods</t>
  </si>
  <si>
    <t>Foodtech - Cloud Kitchen</t>
  </si>
  <si>
    <t>Sequoia Capital India, Lightbox, Coatue Management, RTP Global, QIA, Evolvence India</t>
  </si>
  <si>
    <t>Cardekho</t>
  </si>
  <si>
    <t>Jaipur</t>
  </si>
  <si>
    <t>Sequoia Capital India, Hillhouse Capital, CapitalG, LeapFrog</t>
  </si>
  <si>
    <t>Acko</t>
  </si>
  <si>
    <t>Accel India, Elevation Capital, Amazon, General Atlantic, Multiples PE</t>
  </si>
  <si>
    <t>MyGlamm</t>
  </si>
  <si>
    <t>D2C - Personal Care</t>
  </si>
  <si>
    <t>Amazon, Ascent Capital, Bessemer, Accel India, Wipro Ventures, Kalaari Capital</t>
  </si>
  <si>
    <t>CureFit</t>
  </si>
  <si>
    <t>Healthtech - Wellness</t>
  </si>
  <si>
    <t>Accel India, Kalaari Capital, Chiratae Ventures, Zomato, Temasek, Endiya Partners</t>
  </si>
  <si>
    <t>Mensa Brands</t>
  </si>
  <si>
    <t>Aggregator - Consumer Brands</t>
  </si>
  <si>
    <t>Tiger Global, Alpha Wave Global, Accel India, Norwest, Prosus Ventures</t>
  </si>
  <si>
    <t>NoBroker</t>
  </si>
  <si>
    <t>Proptech - Classifieds</t>
  </si>
  <si>
    <t>Tiger Global, General Atlantic, Elevation Capital, Beenext, Moore Strategic Ventures</t>
  </si>
  <si>
    <t>Spinny</t>
  </si>
  <si>
    <t>Tiger Global, Blume Ventures, General Catalyst Partners, Elevation Capital, Accel India</t>
  </si>
  <si>
    <t>Upstox</t>
  </si>
  <si>
    <t>Fintech - Brokerage</t>
  </si>
  <si>
    <t>Tiger Global, Ratan Tata, Kalaari Capital</t>
  </si>
  <si>
    <t>Slice</t>
  </si>
  <si>
    <t>Fintech - Credit Cards</t>
  </si>
  <si>
    <t>Tiger Global, Blume Ventures, Das Capital, Simile Venture Partners, Gunosy Capital</t>
  </si>
  <si>
    <t>Pristyn Care</t>
  </si>
  <si>
    <t>Healthtech - Elective Surgery Services</t>
  </si>
  <si>
    <t>Tiger Global, Sequoia Capital India, Hummingbird Ventures, Epiq Capital</t>
  </si>
  <si>
    <t>Mamaearth</t>
  </si>
  <si>
    <t>Sequoia Capital India, Sofina, Sharrp Ventures, Fireside Ventures</t>
  </si>
  <si>
    <t>GlobalBees</t>
  </si>
  <si>
    <t>PremjiInvest, SoftBank Corp, TPG Capital, Steadview Capital</t>
  </si>
  <si>
    <t>Fractal</t>
  </si>
  <si>
    <t>Mumbai/New York</t>
  </si>
  <si>
    <t>TPG Capital, TA Associates, Khazanah, Apax Partners</t>
  </si>
  <si>
    <t>LEAD School</t>
  </si>
  <si>
    <t>GSV Ventures, WestBridge, Elevar Equity, TPG Growth</t>
  </si>
  <si>
    <t>DarwinBox</t>
  </si>
  <si>
    <t>SaaS - HR</t>
  </si>
  <si>
    <t>Hyderabad/Singapore</t>
  </si>
  <si>
    <t>3ONE4 Capital, Lightspeed Ventures, Sequoia Capital India, TCV, Endiya Partners</t>
  </si>
  <si>
    <t>DealShare</t>
  </si>
  <si>
    <t>Whiteboard Capital, Z3Partners, Alpha Wave Global, Matrix Partners India, Tiger Global</t>
  </si>
  <si>
    <t>Polygon</t>
  </si>
  <si>
    <t>Web3 Infrastructure - Dapps</t>
  </si>
  <si>
    <t>Coinbase Ventures, Sequoia Capital India, Tiger Global, SoftBank</t>
  </si>
  <si>
    <t>ElasticRun</t>
  </si>
  <si>
    <t>SoftBank, Goldman Sachs, Prosus Ventures, Kalaari Capital, Avataar Venture Partners</t>
  </si>
  <si>
    <t>LivSpace</t>
  </si>
  <si>
    <t>Interior Design - Modular Kitchens &amp; Home Products</t>
  </si>
  <si>
    <t>KKR, Jungle Ventures, TPG Growth, Bessemer, Goldman Sachs</t>
  </si>
  <si>
    <t>XpressBees Logistics</t>
  </si>
  <si>
    <t>InvestCorp Group, Norwest, Gaja Capital, TPG Growth, ChrysCapital</t>
  </si>
  <si>
    <t>Uniphore Software Systems</t>
  </si>
  <si>
    <t>SaaS - Conversational Service Automation</t>
  </si>
  <si>
    <t>Chennai/Palo Alto</t>
  </si>
  <si>
    <t>Iron Pillar, March Capital, Chiratae Ventures, NEA</t>
  </si>
  <si>
    <t>Hasura</t>
  </si>
  <si>
    <t>SaaS - Programming Tools</t>
  </si>
  <si>
    <t>Lightspeed Ventures, Nexus Venture Partners, Vertex, Strive VC</t>
  </si>
  <si>
    <t>CredAvenue</t>
  </si>
  <si>
    <t>Marketplace - Lending</t>
  </si>
  <si>
    <t>B Capital Group, Insight Venture Partners,  Lightrock India, TVS Capital</t>
  </si>
  <si>
    <t>Amagi Media Labs</t>
  </si>
  <si>
    <t>SaaS - Local Ads Targeting</t>
  </si>
  <si>
    <t>Avataar Venture Partners, PremjiInvest, Accel India, Norwest</t>
  </si>
  <si>
    <t>Oxyzo Financial Services</t>
  </si>
  <si>
    <t>Fintech - Marketplace - SME Lending</t>
  </si>
  <si>
    <t>Alpha Wave Global, Matrix Partners India, Tiger Global, Norwest</t>
  </si>
  <si>
    <t>Games24x7</t>
  </si>
  <si>
    <t>Tiger Global, Malabar Investments,  The Raine Group</t>
  </si>
  <si>
    <t>Open Financial Technologies</t>
  </si>
  <si>
    <t>Fintech - Neo Bank</t>
  </si>
  <si>
    <t>Karnataka</t>
  </si>
  <si>
    <t>3ONE4 Capital, Tiger Global, Temasek, Speedinvest</t>
  </si>
  <si>
    <t>PhysicsWallah</t>
  </si>
  <si>
    <t>GSV Ventures, WestBridge</t>
  </si>
  <si>
    <t>Purplle</t>
  </si>
  <si>
    <t>JSW Ventures, IvyCap Ventures, Blume Ventures, Kedaara Capital</t>
  </si>
  <si>
    <t>Leadsquared</t>
  </si>
  <si>
    <t>Stakeboat Capital, Gaja Capital, WestBridge</t>
  </si>
  <si>
    <t>OneCard</t>
  </si>
  <si>
    <t>QED Investors, Matrix Partners India, Sequoia Capital India</t>
  </si>
  <si>
    <t>Shiprocket</t>
  </si>
  <si>
    <t>Aggregator - Logistics Services</t>
  </si>
  <si>
    <t>Lightrock India, Info Edge, Tribe Capital, Temasek</t>
  </si>
  <si>
    <t>Molbio Diagnostics</t>
  </si>
  <si>
    <t>Healthtech - Diagnostics</t>
  </si>
  <si>
    <t>Goa</t>
  </si>
  <si>
    <t>Temasek, Motilal Oswal</t>
  </si>
  <si>
    <t>Steps</t>
  </si>
  <si>
    <t>Remove blanks</t>
  </si>
  <si>
    <t>Remove duplcates</t>
  </si>
  <si>
    <t>Filter every column</t>
  </si>
  <si>
    <t>Details</t>
  </si>
  <si>
    <t>Unique sectors and no of companies and total valuation</t>
  </si>
  <si>
    <t>Unique locations and no of companies and total valuation</t>
  </si>
  <si>
    <t>Companies</t>
  </si>
  <si>
    <t>Adtech</t>
  </si>
  <si>
    <t>SaaS</t>
  </si>
  <si>
    <t>Fintech</t>
  </si>
  <si>
    <t>Mobility</t>
  </si>
  <si>
    <t>Aggregator</t>
  </si>
  <si>
    <t>Marketplace</t>
  </si>
  <si>
    <t>Social</t>
  </si>
  <si>
    <t>Proptech</t>
  </si>
  <si>
    <t>B2B</t>
  </si>
  <si>
    <t>Logistics</t>
  </si>
  <si>
    <t>IT</t>
  </si>
  <si>
    <t>Content</t>
  </si>
  <si>
    <t>Products</t>
  </si>
  <si>
    <t>Conversational</t>
  </si>
  <si>
    <t>Cryptocurrency</t>
  </si>
  <si>
    <t>D2C</t>
  </si>
  <si>
    <t>Healthtech</t>
  </si>
  <si>
    <t>Web3</t>
  </si>
  <si>
    <t>Interior</t>
  </si>
  <si>
    <t xml:space="preserve">Total Entry Valuation ($B) </t>
  </si>
  <si>
    <t>Total  Valuation  ($B)</t>
  </si>
  <si>
    <t>Total Entry Valuation  ($B)</t>
  </si>
  <si>
    <t>Number of investors</t>
  </si>
  <si>
    <t>Row Labels</t>
  </si>
  <si>
    <t>Grand Total</t>
  </si>
  <si>
    <t xml:space="preserve">Sum of Total Entry Valuation ($B) </t>
  </si>
  <si>
    <t>Sum of Total  Valuation  ($B)</t>
  </si>
  <si>
    <t>Sum of Total Entry Valuation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</si>
</sst>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16" fontId="0" fillId="0" borderId="0" xfId="0" applyNumberFormat="1"/>
    <xf numFmtId="0" fontId="1" fillId="0" borderId="0" xfId="0" applyFont="1"/>
    <xf numFmtId="1" fontId="0" fillId="0" borderId="0" xfId="0" applyNumberFormat="1"/>
    <xf numFmtId="0" fontId="2" fillId="2" borderId="1" xfId="0" applyFont="1" applyFill="1" applyBorder="1"/>
    <xf numFmtId="0" fontId="2" fillId="2" borderId="2"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5">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pivot!$B$1</c:f>
              <c:strCache>
                <c:ptCount val="1"/>
                <c:pt idx="0">
                  <c:v>Sum of Total Entry Valuation ($B) </c:v>
                </c:pt>
              </c:strCache>
            </c:strRef>
          </c:tx>
          <c:spPr>
            <a:solidFill>
              <a:schemeClr val="accent1"/>
            </a:solidFill>
            <a:ln>
              <a:noFill/>
            </a:ln>
            <a:effectLst/>
          </c:spPr>
          <c:cat>
            <c:strRef>
              <c:f>pivot!$A$2:$A$3</c:f>
              <c:strCache>
                <c:ptCount val="1"/>
                <c:pt idx="0">
                  <c:v>33</c:v>
                </c:pt>
              </c:strCache>
            </c:strRef>
          </c:cat>
          <c:val>
            <c:numRef>
              <c:f>pivot!$B$2:$B$3</c:f>
              <c:numCache>
                <c:formatCode>General</c:formatCode>
                <c:ptCount val="1"/>
                <c:pt idx="0">
                  <c:v>55.70000000000001</c:v>
                </c:pt>
              </c:numCache>
            </c:numRef>
          </c:val>
          <c:extLst>
            <c:ext xmlns:c16="http://schemas.microsoft.com/office/drawing/2014/chart" uri="{C3380CC4-5D6E-409C-BE32-E72D297353CC}">
              <c16:uniqueId val="{00000000-BE79-4463-8706-12468930AF2C}"/>
            </c:ext>
          </c:extLst>
        </c:ser>
        <c:ser>
          <c:idx val="1"/>
          <c:order val="1"/>
          <c:tx>
            <c:strRef>
              <c:f>pivot!$C$1</c:f>
              <c:strCache>
                <c:ptCount val="1"/>
                <c:pt idx="0">
                  <c:v>Sum of Total  Valuation  ($B)</c:v>
                </c:pt>
              </c:strCache>
            </c:strRef>
          </c:tx>
          <c:spPr>
            <a:solidFill>
              <a:schemeClr val="accent2"/>
            </a:solidFill>
            <a:ln>
              <a:noFill/>
            </a:ln>
            <a:effectLst/>
          </c:spPr>
          <c:cat>
            <c:strRef>
              <c:f>pivot!$A$2:$A$3</c:f>
              <c:strCache>
                <c:ptCount val="1"/>
                <c:pt idx="0">
                  <c:v>33</c:v>
                </c:pt>
              </c:strCache>
            </c:strRef>
          </c:cat>
          <c:val>
            <c:numRef>
              <c:f>pivot!$C$2:$C$3</c:f>
              <c:numCache>
                <c:formatCode>General</c:formatCode>
                <c:ptCount val="1"/>
                <c:pt idx="0">
                  <c:v>127.30000000000001</c:v>
                </c:pt>
              </c:numCache>
            </c:numRef>
          </c:val>
          <c:extLst>
            <c:ext xmlns:c16="http://schemas.microsoft.com/office/drawing/2014/chart" uri="{C3380CC4-5D6E-409C-BE32-E72D297353CC}">
              <c16:uniqueId val="{00000001-BE79-4463-8706-12468930AF2C}"/>
            </c:ext>
          </c:extLst>
        </c:ser>
        <c:dLbls>
          <c:showLegendKey val="0"/>
          <c:showVal val="0"/>
          <c:showCatName val="0"/>
          <c:showSerName val="0"/>
          <c:showPercent val="0"/>
          <c:showBubbleSize val="0"/>
        </c:dLbls>
        <c:axId val="1117676047"/>
        <c:axId val="1117673967"/>
      </c:areaChart>
      <c:catAx>
        <c:axId val="1117676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73967"/>
        <c:crosses val="autoZero"/>
        <c:auto val="1"/>
        <c:lblAlgn val="ctr"/>
        <c:lblOffset val="100"/>
        <c:noMultiLvlLbl val="0"/>
      </c:catAx>
      <c:valAx>
        <c:axId val="11176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760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[Worksheet.xlsx]pivot!PivotTable3</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pivot!$B$42</c:f>
              <c:strCache>
                <c:ptCount val="1"/>
                <c:pt idx="0">
                  <c:v>Sum of Total Entry Valuation  ($B)</c:v>
                </c:pt>
              </c:strCache>
            </c:strRef>
          </c:tx>
          <c:spPr>
            <a:solidFill>
              <a:schemeClr val="accent1"/>
            </a:solidFill>
            <a:ln>
              <a:noFill/>
            </a:ln>
            <a:effectLst/>
            <a:sp3d/>
          </c:spPr>
          <c:invertIfNegative val="0"/>
          <c:cat>
            <c:strRef>
              <c:f>pivot!$A$43:$A$44</c:f>
              <c:strCache>
                <c:ptCount val="1"/>
                <c:pt idx="0">
                  <c:v>1</c:v>
                </c:pt>
              </c:strCache>
            </c:strRef>
          </c:cat>
          <c:val>
            <c:numRef>
              <c:f>pivot!$B$43:$B$44</c:f>
              <c:numCache>
                <c:formatCode>General</c:formatCode>
                <c:ptCount val="1"/>
                <c:pt idx="0">
                  <c:v>1</c:v>
                </c:pt>
              </c:numCache>
            </c:numRef>
          </c:val>
          <c:extLst>
            <c:ext xmlns:c16="http://schemas.microsoft.com/office/drawing/2014/chart" uri="{C3380CC4-5D6E-409C-BE32-E72D297353CC}">
              <c16:uniqueId val="{00000000-D9FF-4D77-B695-93958D308F6E}"/>
            </c:ext>
          </c:extLst>
        </c:ser>
        <c:ser>
          <c:idx val="1"/>
          <c:order val="1"/>
          <c:tx>
            <c:strRef>
              <c:f>pivot!$C$42</c:f>
              <c:strCache>
                <c:ptCount val="1"/>
                <c:pt idx="0">
                  <c:v>Sum of Total  Valuation  ($B)</c:v>
                </c:pt>
              </c:strCache>
            </c:strRef>
          </c:tx>
          <c:spPr>
            <a:solidFill>
              <a:schemeClr val="accent2"/>
            </a:solidFill>
            <a:ln>
              <a:noFill/>
            </a:ln>
            <a:effectLst/>
            <a:sp3d/>
          </c:spPr>
          <c:invertIfNegative val="0"/>
          <c:cat>
            <c:strRef>
              <c:f>pivot!$A$43:$A$44</c:f>
              <c:strCache>
                <c:ptCount val="1"/>
                <c:pt idx="0">
                  <c:v>1</c:v>
                </c:pt>
              </c:strCache>
            </c:strRef>
          </c:cat>
          <c:val>
            <c:numRef>
              <c:f>pivot!$C$43:$C$44</c:f>
              <c:numCache>
                <c:formatCode>General</c:formatCode>
                <c:ptCount val="1"/>
                <c:pt idx="0">
                  <c:v>1</c:v>
                </c:pt>
              </c:numCache>
            </c:numRef>
          </c:val>
          <c:extLst>
            <c:ext xmlns:c16="http://schemas.microsoft.com/office/drawing/2014/chart" uri="{C3380CC4-5D6E-409C-BE32-E72D297353CC}">
              <c16:uniqueId val="{00000001-D9FF-4D77-B695-93958D308F6E}"/>
            </c:ext>
          </c:extLst>
        </c:ser>
        <c:dLbls>
          <c:showLegendKey val="0"/>
          <c:showVal val="0"/>
          <c:showCatName val="0"/>
          <c:showSerName val="0"/>
          <c:showPercent val="0"/>
          <c:showBubbleSize val="0"/>
        </c:dLbls>
        <c:gapWidth val="150"/>
        <c:shape val="box"/>
        <c:axId val="1864644175"/>
        <c:axId val="1864630447"/>
        <c:axId val="0"/>
      </c:bar3DChart>
      <c:catAx>
        <c:axId val="186464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30447"/>
        <c:crosses val="autoZero"/>
        <c:auto val="1"/>
        <c:lblAlgn val="ctr"/>
        <c:lblOffset val="100"/>
        <c:noMultiLvlLbl val="0"/>
      </c:catAx>
      <c:valAx>
        <c:axId val="186463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[Worksheet.xlsx]pivot!PivotTable2</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Sum of Total Entry Valuation ($B) </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cat>
            <c:strRef>
              <c:f>pivot!$A$2:$A$3</c:f>
              <c:strCache>
                <c:ptCount val="1"/>
                <c:pt idx="0">
                  <c:v>33</c:v>
                </c:pt>
              </c:strCache>
            </c:strRef>
          </c:cat>
          <c:val>
            <c:numRef>
              <c:f>pivot!$B$2:$B$3</c:f>
              <c:numCache>
                <c:formatCode>General</c:formatCode>
                <c:ptCount val="1"/>
                <c:pt idx="0">
                  <c:v>55.70000000000001</c:v>
                </c:pt>
              </c:numCache>
            </c:numRef>
          </c:val>
          <c:extLst>
            <c:ext xmlns:c16="http://schemas.microsoft.com/office/drawing/2014/chart" uri="{C3380CC4-5D6E-409C-BE32-E72D297353CC}">
              <c16:uniqueId val="{00000000-2030-49C7-8B0A-1307FF6D2639}"/>
            </c:ext>
          </c:extLst>
        </c:ser>
        <c:ser>
          <c:idx val="1"/>
          <c:order val="1"/>
          <c:tx>
            <c:strRef>
              <c:f>pivot!$C$1</c:f>
              <c:strCache>
                <c:ptCount val="1"/>
                <c:pt idx="0">
                  <c:v>Sum of Total  Valuation  ($B)</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invertIfNegative val="0"/>
          <c:cat>
            <c:strRef>
              <c:f>pivot!$A$2:$A$3</c:f>
              <c:strCache>
                <c:ptCount val="1"/>
                <c:pt idx="0">
                  <c:v>33</c:v>
                </c:pt>
              </c:strCache>
            </c:strRef>
          </c:cat>
          <c:val>
            <c:numRef>
              <c:f>pivot!$C$2:$C$3</c:f>
              <c:numCache>
                <c:formatCode>General</c:formatCode>
                <c:ptCount val="1"/>
                <c:pt idx="0">
                  <c:v>127.30000000000001</c:v>
                </c:pt>
              </c:numCache>
            </c:numRef>
          </c:val>
          <c:extLst>
            <c:ext xmlns:c16="http://schemas.microsoft.com/office/drawing/2014/chart" uri="{C3380CC4-5D6E-409C-BE32-E72D297353CC}">
              <c16:uniqueId val="{00000001-2030-49C7-8B0A-1307FF6D2639}"/>
            </c:ext>
          </c:extLst>
        </c:ser>
        <c:dLbls>
          <c:showLegendKey val="0"/>
          <c:showVal val="0"/>
          <c:showCatName val="0"/>
          <c:showSerName val="0"/>
          <c:showPercent val="0"/>
          <c:showBubbleSize val="0"/>
        </c:dLbls>
        <c:gapWidth val="150"/>
        <c:axId val="1117676047"/>
        <c:axId val="1117673967"/>
      </c:barChart>
      <c:catAx>
        <c:axId val="11176760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17673967"/>
        <c:crosses val="autoZero"/>
        <c:auto val="1"/>
        <c:lblAlgn val="ctr"/>
        <c:lblOffset val="100"/>
        <c:noMultiLvlLbl val="0"/>
      </c:catAx>
      <c:valAx>
        <c:axId val="11176739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767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[Worksheet.xlsx]pivot!PivotTable3</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pivot!$B$42</c:f>
              <c:strCache>
                <c:ptCount val="1"/>
                <c:pt idx="0">
                  <c:v>Sum of Total Entry Valuation  ($B)</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pivot!$A$43:$A$44</c:f>
              <c:strCache>
                <c:ptCount val="1"/>
                <c:pt idx="0">
                  <c:v>1</c:v>
                </c:pt>
              </c:strCache>
            </c:strRef>
          </c:cat>
          <c:val>
            <c:numRef>
              <c:f>pivot!$B$43:$B$44</c:f>
              <c:numCache>
                <c:formatCode>General</c:formatCode>
                <c:ptCount val="1"/>
                <c:pt idx="0">
                  <c:v>1</c:v>
                </c:pt>
              </c:numCache>
            </c:numRef>
          </c:val>
          <c:extLst>
            <c:ext xmlns:c16="http://schemas.microsoft.com/office/drawing/2014/chart" uri="{C3380CC4-5D6E-409C-BE32-E72D297353CC}">
              <c16:uniqueId val="{00000000-6655-49DA-B41D-6EC641DD81CA}"/>
            </c:ext>
          </c:extLst>
        </c:ser>
        <c:ser>
          <c:idx val="1"/>
          <c:order val="1"/>
          <c:tx>
            <c:strRef>
              <c:f>pivot!$C$42</c:f>
              <c:strCache>
                <c:ptCount val="1"/>
                <c:pt idx="0">
                  <c:v>Sum of Total  Valuation  ($B)</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pivot!$A$43:$A$44</c:f>
              <c:strCache>
                <c:ptCount val="1"/>
                <c:pt idx="0">
                  <c:v>1</c:v>
                </c:pt>
              </c:strCache>
            </c:strRef>
          </c:cat>
          <c:val>
            <c:numRef>
              <c:f>pivot!$C$43:$C$44</c:f>
              <c:numCache>
                <c:formatCode>General</c:formatCode>
                <c:ptCount val="1"/>
                <c:pt idx="0">
                  <c:v>1</c:v>
                </c:pt>
              </c:numCache>
            </c:numRef>
          </c:val>
          <c:extLst>
            <c:ext xmlns:c16="http://schemas.microsoft.com/office/drawing/2014/chart" uri="{C3380CC4-5D6E-409C-BE32-E72D297353CC}">
              <c16:uniqueId val="{00000001-6655-49DA-B41D-6EC641DD81CA}"/>
            </c:ext>
          </c:extLst>
        </c:ser>
        <c:dLbls>
          <c:showLegendKey val="0"/>
          <c:showVal val="0"/>
          <c:showCatName val="0"/>
          <c:showSerName val="0"/>
          <c:showPercent val="0"/>
          <c:showBubbleSize val="0"/>
        </c:dLbls>
        <c:gapWidth val="182"/>
        <c:overlap val="-50"/>
        <c:axId val="1864644175"/>
        <c:axId val="1864630447"/>
      </c:barChart>
      <c:catAx>
        <c:axId val="186464417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4630447"/>
        <c:crosses val="autoZero"/>
        <c:auto val="1"/>
        <c:lblAlgn val="ctr"/>
        <c:lblOffset val="100"/>
        <c:noMultiLvlLbl val="0"/>
      </c:catAx>
      <c:valAx>
        <c:axId val="18646304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46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15240</xdr:colOff>
      <xdr:row>5</xdr:row>
      <xdr:rowOff>0</xdr:rowOff>
    </xdr:from>
    <xdr:to>
      <xdr:col>14</xdr:col>
      <xdr:colOff>335280</xdr:colOff>
      <xdr:row>39</xdr:row>
      <xdr:rowOff>7620</xdr:rowOff>
    </xdr:to>
    <xdr:graphicFrame macro="">
      <xdr:nvGraphicFramePr>
        <xdr:cNvPr id="2" name="Chart 1">
          <a:extLst>
            <a:ext uri="{FF2B5EF4-FFF2-40B4-BE49-F238E27FC236}">
              <a16:creationId xmlns:a16="http://schemas.microsoft.com/office/drawing/2014/main" id="{D7E52BDA-4379-3881-A484-2AB53396D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30</xdr:row>
      <xdr:rowOff>167640</xdr:rowOff>
    </xdr:from>
    <xdr:to>
      <xdr:col>10</xdr:col>
      <xdr:colOff>45720</xdr:colOff>
      <xdr:row>59</xdr:row>
      <xdr:rowOff>175260</xdr:rowOff>
    </xdr:to>
    <xdr:graphicFrame macro="">
      <xdr:nvGraphicFramePr>
        <xdr:cNvPr id="3" name="Chart 2">
          <a:extLst>
            <a:ext uri="{FF2B5EF4-FFF2-40B4-BE49-F238E27FC236}">
              <a16:creationId xmlns:a16="http://schemas.microsoft.com/office/drawing/2014/main" id="{61E1354F-DAC2-D305-C7AC-193B00D49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293914</xdr:colOff>
      <xdr:row>0</xdr:row>
      <xdr:rowOff>0</xdr:rowOff>
    </xdr:from>
    <xdr:to>
      <xdr:col>30</xdr:col>
      <xdr:colOff>293914</xdr:colOff>
      <xdr:row>38</xdr:row>
      <xdr:rowOff>0</xdr:rowOff>
    </xdr:to>
    <xdr:graphicFrame macro="">
      <xdr:nvGraphicFramePr>
        <xdr:cNvPr id="2" name="Chart 1">
          <a:extLst>
            <a:ext uri="{FF2B5EF4-FFF2-40B4-BE49-F238E27FC236}">
              <a16:creationId xmlns:a16="http://schemas.microsoft.com/office/drawing/2014/main" id="{26E4CC0F-D7C0-49C7-B74C-87DEA2064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54429</xdr:colOff>
      <xdr:row>0</xdr:row>
      <xdr:rowOff>0</xdr:rowOff>
    </xdr:from>
    <xdr:to>
      <xdr:col>14</xdr:col>
      <xdr:colOff>0</xdr:colOff>
      <xdr:row>37</xdr:row>
      <xdr:rowOff>185056</xdr:rowOff>
    </xdr:to>
    <xdr:graphicFrame macro="">
      <xdr:nvGraphicFramePr>
        <xdr:cNvPr id="3" name="Chart 2">
          <a:extLst>
            <a:ext uri="{FF2B5EF4-FFF2-40B4-BE49-F238E27FC236}">
              <a16:creationId xmlns:a16="http://schemas.microsoft.com/office/drawing/2014/main" id="{952798A2-348B-400F-A6E3-8EEB6CD61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21771</xdr:rowOff>
    </xdr:from>
    <xdr:to>
      <xdr:col>3</xdr:col>
      <xdr:colOff>0</xdr:colOff>
      <xdr:row>37</xdr:row>
      <xdr:rowOff>141514</xdr:rowOff>
    </xdr:to>
    <mc:AlternateContent xmlns:mc="http://schemas.openxmlformats.org/markup-compatibility/2006">
      <mc:Choice xmlns:a14="http://schemas.microsoft.com/office/drawing/2010/main" Requires="a14">
        <xdr:graphicFrame macro="">
          <xdr:nvGraphicFramePr>
            <xdr:cNvPr id="5" name="Sector">
              <a:extLst>
                <a:ext uri="{FF2B5EF4-FFF2-40B4-BE49-F238E27FC236}">
                  <a16:creationId xmlns:a16="http://schemas.microsoft.com/office/drawing/2014/main" id="{CDD28CA0-1D9D-59C1-68F8-7CFF1503F333}"/>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0" y="21771"/>
              <a:ext cx="1828800" cy="6966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195943</xdr:colOff>
      <xdr:row>0</xdr:row>
      <xdr:rowOff>10885</xdr:rowOff>
    </xdr:from>
    <xdr:to>
      <xdr:col>33</xdr:col>
      <xdr:colOff>195943</xdr:colOff>
      <xdr:row>44</xdr:row>
      <xdr:rowOff>0</xdr:rowOff>
    </xdr:to>
    <mc:AlternateContent xmlns:mc="http://schemas.openxmlformats.org/markup-compatibility/2006">
      <mc:Choice xmlns:a14="http://schemas.microsoft.com/office/drawing/2010/main" Requires="a14">
        <xdr:graphicFrame macro="">
          <xdr:nvGraphicFramePr>
            <xdr:cNvPr id="6" name="Location">
              <a:extLst>
                <a:ext uri="{FF2B5EF4-FFF2-40B4-BE49-F238E27FC236}">
                  <a16:creationId xmlns:a16="http://schemas.microsoft.com/office/drawing/2014/main" id="{4D53C9AF-0CFD-4834-EE18-A21FCA66B55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8483943" y="10885"/>
              <a:ext cx="1828800" cy="8131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36.878349074075" createdVersion="8" refreshedVersion="8" minRefreshableVersion="3" recordCount="28" xr:uid="{71E3862E-DE1F-46B5-ACD3-A7050974C344}">
  <cacheSource type="worksheet">
    <worksheetSource name="location_stats"/>
  </cacheSource>
  <cacheFields count="4">
    <cacheField name="Location" numFmtId="0">
      <sharedItems count="28">
        <s v="Bangalore/Singapore"/>
        <s v="Bangalore/Chicago"/>
        <s v="Delhi"/>
        <s v="Noida"/>
        <s v="Bangalore"/>
        <s v="Gurgaon"/>
        <s v="Chennai/San Mateo"/>
        <s v="Mumbai"/>
        <s v="Pune/Sunnyvale"/>
        <s v="Pune/Bellevue"/>
        <s v="Mumbai/Princeton"/>
        <s v="Bangalore/San Francisco"/>
        <s v="Hyderabad/Bellevue"/>
        <s v="Noida/San Francisco"/>
        <s v="Thane"/>
        <s v="Chennai"/>
        <s v="Pune"/>
        <s v="Mumbai/San Francisco"/>
        <s v="Chennai/San Francisco"/>
        <s v="Noida/Singapore"/>
        <s v="Mumbai/Dublin"/>
        <s v="Mumbai/Singapore"/>
        <s v="Jaipur"/>
        <s v="Mumbai/New York"/>
        <s v="Hyderabad/Singapore"/>
        <s v="Chennai/Palo Alto"/>
        <s v="Karnataka"/>
        <s v="Goa"/>
      </sharedItems>
    </cacheField>
    <cacheField name="Companies" numFmtId="0">
      <sharedItems containsSemiMixedTypes="0" containsString="0" containsNumber="1" containsInteger="1" minValue="1" maxValue="33" count="8">
        <n v="3"/>
        <n v="1"/>
        <n v="7"/>
        <n v="4"/>
        <n v="33"/>
        <n v="14"/>
        <n v="12"/>
        <n v="2"/>
      </sharedItems>
    </cacheField>
    <cacheField name="Total Entry Valuation ($B) " numFmtId="1">
      <sharedItems containsSemiMixedTypes="0" containsString="0" containsNumber="1" minValue="1" maxValue="55.70000000000001"/>
    </cacheField>
    <cacheField name="Total  Valuation  ($B)" numFmtId="1">
      <sharedItems containsSemiMixedTypes="0" containsString="0" containsNumber="1" minValue="1" maxValue="127.30000000000001"/>
    </cacheField>
  </cacheFields>
  <extLst>
    <ext xmlns:x14="http://schemas.microsoft.com/office/spreadsheetml/2009/9/main" uri="{725AE2AE-9491-48be-B2B4-4EB974FC3084}">
      <x14:pivotCacheDefinition pivotCacheId="2537153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36.880503009263" createdVersion="8" refreshedVersion="8" minRefreshableVersion="3" recordCount="23" xr:uid="{A79A8382-1E95-48D1-B455-9460AFAC0D1E}">
  <cacheSource type="worksheet">
    <worksheetSource name="sector_stats"/>
  </cacheSource>
  <cacheFields count="4">
    <cacheField name="Sector" numFmtId="0">
      <sharedItems count="23">
        <s v="Adtech"/>
        <s v="E-Commerce"/>
        <s v="SaaS"/>
        <s v="Fintech"/>
        <s v="Mobility"/>
        <s v="Marketplace"/>
        <s v="Foodtech"/>
        <s v="Social"/>
        <s v="Edtech"/>
        <s v="Proptech"/>
        <s v="B2B"/>
        <s v="Logistics"/>
        <s v="Gaming"/>
        <s v="IT"/>
        <s v="Content"/>
        <s v="NBFC"/>
        <s v="Conversational"/>
        <s v="Cryptocurrency"/>
        <s v="D2C"/>
        <s v="Healthtech"/>
        <s v="Aggregator"/>
        <s v="Web3"/>
        <s v="Interior"/>
      </sharedItems>
    </cacheField>
    <cacheField name="Companies" numFmtId="0">
      <sharedItems containsSemiMixedTypes="0" containsString="0" containsNumber="1" containsInteger="1" minValue="1" maxValue="17" count="9">
        <n v="1"/>
        <n v="13"/>
        <n v="16"/>
        <n v="17"/>
        <n v="2"/>
        <n v="9"/>
        <n v="3"/>
        <n v="7"/>
        <n v="5"/>
      </sharedItems>
    </cacheField>
    <cacheField name="Total Entry Valuation  ($B)" numFmtId="1">
      <sharedItems containsSemiMixedTypes="0" containsString="0" containsNumber="1" minValue="1" maxValue="30.5"/>
    </cacheField>
    <cacheField name="Total  Valuation  ($B)" numFmtId="1">
      <sharedItems containsSemiMixedTypes="0" containsString="0" containsNumber="1" minValue="1" maxValue="67.967999999999989"/>
    </cacheField>
  </cacheFields>
  <extLst>
    <ext xmlns:x14="http://schemas.microsoft.com/office/spreadsheetml/2009/9/main" uri="{725AE2AE-9491-48be-B2B4-4EB974FC3084}">
      <x14:pivotCacheDefinition pivotCacheId="2132210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3"/>
    <n v="40.6"/>
  </r>
  <r>
    <x v="1"/>
    <x v="1"/>
    <n v="1"/>
    <n v="1.5"/>
  </r>
  <r>
    <x v="2"/>
    <x v="2"/>
    <n v="11.53"/>
    <n v="15.53"/>
  </r>
  <r>
    <x v="3"/>
    <x v="3"/>
    <n v="6.2999999999999989"/>
    <n v="25.1"/>
  </r>
  <r>
    <x v="4"/>
    <x v="4"/>
    <n v="55.70000000000001"/>
    <n v="127.30000000000001"/>
  </r>
  <r>
    <x v="5"/>
    <x v="5"/>
    <n v="20.369999999999997"/>
    <n v="37.937999999999995"/>
  </r>
  <r>
    <x v="6"/>
    <x v="1"/>
    <n v="1.5"/>
    <n v="3.5"/>
  </r>
  <r>
    <x v="7"/>
    <x v="6"/>
    <n v="18.3"/>
    <n v="32.099999999999994"/>
  </r>
  <r>
    <x v="8"/>
    <x v="1"/>
    <n v="1"/>
    <n v="2"/>
  </r>
  <r>
    <x v="9"/>
    <x v="1"/>
    <n v="1"/>
    <n v="5"/>
  </r>
  <r>
    <x v="10"/>
    <x v="1"/>
    <n v="1.1000000000000001"/>
    <n v="1.1000000000000001"/>
  </r>
  <r>
    <x v="11"/>
    <x v="0"/>
    <n v="4.5999999999999996"/>
    <n v="8.2999999999999989"/>
  </r>
  <r>
    <x v="12"/>
    <x v="1"/>
    <n v="1"/>
    <n v="1.5"/>
  </r>
  <r>
    <x v="13"/>
    <x v="1"/>
    <n v="1.3"/>
    <n v="3.2"/>
  </r>
  <r>
    <x v="14"/>
    <x v="1"/>
    <n v="1"/>
    <n v="2.5"/>
  </r>
  <r>
    <x v="15"/>
    <x v="7"/>
    <n v="2.7"/>
    <n v="2.7"/>
  </r>
  <r>
    <x v="16"/>
    <x v="3"/>
    <n v="5.6"/>
    <n v="5.6"/>
  </r>
  <r>
    <x v="17"/>
    <x v="1"/>
    <n v="1.4"/>
    <n v="1.4"/>
  </r>
  <r>
    <x v="18"/>
    <x v="1"/>
    <n v="1.4"/>
    <n v="3.5"/>
  </r>
  <r>
    <x v="19"/>
    <x v="1"/>
    <n v="1"/>
    <n v="2.6"/>
  </r>
  <r>
    <x v="20"/>
    <x v="1"/>
    <n v="4"/>
    <n v="4"/>
  </r>
  <r>
    <x v="21"/>
    <x v="1"/>
    <n v="3.2"/>
    <n v="3.2"/>
  </r>
  <r>
    <x v="22"/>
    <x v="7"/>
    <n v="2.8200000000000003"/>
    <n v="2.9"/>
  </r>
  <r>
    <x v="23"/>
    <x v="1"/>
    <n v="1"/>
    <n v="1"/>
  </r>
  <r>
    <x v="24"/>
    <x v="1"/>
    <n v="1"/>
    <n v="1"/>
  </r>
  <r>
    <x v="25"/>
    <x v="1"/>
    <n v="2.5"/>
    <n v="2.5"/>
  </r>
  <r>
    <x v="26"/>
    <x v="1"/>
    <n v="1"/>
    <n v="1"/>
  </r>
  <r>
    <x v="27"/>
    <x v="1"/>
    <n v="1.53"/>
    <n v="1.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n v="1"/>
    <n v="1"/>
  </r>
  <r>
    <x v="1"/>
    <x v="1"/>
    <n v="18.22"/>
    <n v="67.967999999999989"/>
  </r>
  <r>
    <x v="2"/>
    <x v="2"/>
    <n v="22.9"/>
    <n v="38.5"/>
  </r>
  <r>
    <x v="3"/>
    <x v="3"/>
    <n v="30.5"/>
    <n v="64.5"/>
  </r>
  <r>
    <x v="4"/>
    <x v="4"/>
    <n v="2.7"/>
    <n v="12.3"/>
  </r>
  <r>
    <x v="5"/>
    <x v="5"/>
    <n v="11.4"/>
    <n v="16"/>
  </r>
  <r>
    <x v="6"/>
    <x v="6"/>
    <n v="3.8"/>
    <n v="17.5"/>
  </r>
  <r>
    <x v="7"/>
    <x v="4"/>
    <n v="3.5"/>
    <n v="6.3000000000000007"/>
  </r>
  <r>
    <x v="8"/>
    <x v="7"/>
    <n v="10"/>
    <n v="34.049999999999997"/>
  </r>
  <r>
    <x v="9"/>
    <x v="4"/>
    <n v="5.9"/>
    <n v="10.6"/>
  </r>
  <r>
    <x v="10"/>
    <x v="6"/>
    <n v="3"/>
    <n v="8.1999999999999993"/>
  </r>
  <r>
    <x v="11"/>
    <x v="8"/>
    <n v="6.3"/>
    <n v="7.7"/>
  </r>
  <r>
    <x v="12"/>
    <x v="6"/>
    <n v="5.8"/>
    <n v="12.8"/>
  </r>
  <r>
    <x v="13"/>
    <x v="0"/>
    <n v="1.1000000000000001"/>
    <n v="1.1000000000000001"/>
  </r>
  <r>
    <x v="14"/>
    <x v="4"/>
    <n v="2"/>
    <n v="7"/>
  </r>
  <r>
    <x v="15"/>
    <x v="4"/>
    <n v="2.9"/>
    <n v="6.4"/>
  </r>
  <r>
    <x v="16"/>
    <x v="0"/>
    <n v="1.4"/>
    <n v="1.4"/>
  </r>
  <r>
    <x v="17"/>
    <x v="4"/>
    <n v="3"/>
    <n v="4.05"/>
  </r>
  <r>
    <x v="18"/>
    <x v="6"/>
    <n v="3.2700000000000005"/>
    <n v="3.5700000000000003"/>
  </r>
  <r>
    <x v="19"/>
    <x v="6"/>
    <n v="4.43"/>
    <n v="4.43"/>
  </r>
  <r>
    <x v="20"/>
    <x v="6"/>
    <n v="3.53"/>
    <n v="3.53"/>
  </r>
  <r>
    <x v="21"/>
    <x v="0"/>
    <n v="10"/>
    <n v="10"/>
  </r>
  <r>
    <x v="22"/>
    <x v="0"/>
    <n v="1.2"/>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3EEC1-6644-4A5C-A94C-818AC4E1CA32}"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C44" firstHeaderRow="0" firstDataRow="1" firstDataCol="1"/>
  <pivotFields count="4">
    <pivotField showAll="0">
      <items count="24">
        <item x="0"/>
        <item h="1" x="20"/>
        <item h="1" x="10"/>
        <item h="1" x="14"/>
        <item h="1" x="16"/>
        <item h="1" x="17"/>
        <item h="1" x="18"/>
        <item h="1" x="1"/>
        <item h="1" x="8"/>
        <item h="1" x="3"/>
        <item h="1" x="6"/>
        <item h="1" x="12"/>
        <item h="1" x="19"/>
        <item h="1" x="22"/>
        <item h="1" x="13"/>
        <item h="1" x="11"/>
        <item h="1" x="5"/>
        <item h="1" x="4"/>
        <item h="1" x="15"/>
        <item h="1" x="9"/>
        <item h="1" x="2"/>
        <item h="1" x="7"/>
        <item h="1" x="21"/>
        <item t="default"/>
      </items>
    </pivotField>
    <pivotField axis="axisRow" showAll="0">
      <items count="10">
        <item x="0"/>
        <item x="4"/>
        <item x="6"/>
        <item x="8"/>
        <item x="7"/>
        <item x="5"/>
        <item x="1"/>
        <item x="2"/>
        <item x="3"/>
        <item t="default"/>
      </items>
    </pivotField>
    <pivotField dataField="1" numFmtId="1" showAll="0"/>
    <pivotField dataField="1" numFmtId="1" showAll="0"/>
  </pivotFields>
  <rowFields count="1">
    <field x="1"/>
  </rowFields>
  <rowItems count="2">
    <i>
      <x/>
    </i>
    <i t="grand">
      <x/>
    </i>
  </rowItems>
  <colFields count="1">
    <field x="-2"/>
  </colFields>
  <colItems count="2">
    <i>
      <x/>
    </i>
    <i i="1">
      <x v="1"/>
    </i>
  </colItems>
  <dataFields count="2">
    <dataField name="Sum of Total Entry Valuation  ($B)" fld="2" baseField="0" baseItem="0"/>
    <dataField name="Sum of Total  Valuation  ($B)" fld="3" baseField="0" baseItem="0"/>
  </dataFields>
  <chartFormats count="4">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300803-C7E5-451E-A343-841A17F09BCA}"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3" firstHeaderRow="0" firstDataRow="1" firstDataCol="1"/>
  <pivotFields count="4">
    <pivotField showAll="0">
      <items count="29">
        <item x="4"/>
        <item h="1" x="1"/>
        <item h="1" x="11"/>
        <item h="1" x="0"/>
        <item h="1" x="15"/>
        <item h="1" x="25"/>
        <item h="1" x="18"/>
        <item h="1" x="6"/>
        <item h="1" x="2"/>
        <item h="1" x="27"/>
        <item h="1" x="5"/>
        <item h="1" x="12"/>
        <item h="1" x="24"/>
        <item h="1" x="22"/>
        <item h="1" x="26"/>
        <item h="1" x="7"/>
        <item h="1" x="20"/>
        <item h="1" x="23"/>
        <item h="1" x="10"/>
        <item h="1" x="17"/>
        <item h="1" x="21"/>
        <item h="1" x="3"/>
        <item h="1" x="13"/>
        <item h="1" x="19"/>
        <item h="1" x="16"/>
        <item h="1" x="9"/>
        <item h="1" x="8"/>
        <item h="1" x="14"/>
        <item t="default"/>
      </items>
    </pivotField>
    <pivotField axis="axisRow" showAll="0">
      <items count="9">
        <item x="1"/>
        <item x="7"/>
        <item x="0"/>
        <item x="3"/>
        <item x="2"/>
        <item x="6"/>
        <item x="5"/>
        <item x="4"/>
        <item t="default"/>
      </items>
    </pivotField>
    <pivotField dataField="1" numFmtId="1" showAll="0"/>
    <pivotField dataField="1" numFmtId="1" showAll="0"/>
  </pivotFields>
  <rowFields count="1">
    <field x="1"/>
  </rowFields>
  <rowItems count="2">
    <i>
      <x v="7"/>
    </i>
    <i t="grand">
      <x/>
    </i>
  </rowItems>
  <colFields count="1">
    <field x="-2"/>
  </colFields>
  <colItems count="2">
    <i>
      <x/>
    </i>
    <i i="1">
      <x v="1"/>
    </i>
  </colItems>
  <dataFields count="2">
    <dataField name="Sum of Total Entry Valuation ($B) " fld="2" baseField="0" baseItem="0"/>
    <dataField name="Sum of Total  Valuation  ($B)" fld="3" baseField="0" baseItem="0"/>
  </dataFields>
  <chartFormats count="4">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D54FF35A-BACD-4569-A6D8-750AE9DDE415}" sourceName="Sector">
  <pivotTables>
    <pivotTable tabId="4" name="PivotTable3"/>
  </pivotTables>
  <data>
    <tabular pivotCacheId="2132210760">
      <items count="23">
        <i x="0" s="1"/>
        <i x="20"/>
        <i x="10"/>
        <i x="14"/>
        <i x="16"/>
        <i x="17"/>
        <i x="18"/>
        <i x="1"/>
        <i x="8"/>
        <i x="3"/>
        <i x="6"/>
        <i x="12"/>
        <i x="19"/>
        <i x="22"/>
        <i x="13"/>
        <i x="11"/>
        <i x="5"/>
        <i x="4"/>
        <i x="15"/>
        <i x="9"/>
        <i x="2"/>
        <i x="7"/>
        <i x="2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F868C31-B918-4DA1-BE57-DEDF2DB565F1}" sourceName="Location">
  <pivotTables>
    <pivotTable tabId="4" name="PivotTable2"/>
  </pivotTables>
  <data>
    <tabular pivotCacheId="253715367">
      <items count="28">
        <i x="4" s="1"/>
        <i x="1"/>
        <i x="11"/>
        <i x="0"/>
        <i x="15"/>
        <i x="25"/>
        <i x="18"/>
        <i x="6"/>
        <i x="2"/>
        <i x="27"/>
        <i x="5"/>
        <i x="12"/>
        <i x="24"/>
        <i x="22"/>
        <i x="26"/>
        <i x="7"/>
        <i x="20"/>
        <i x="23"/>
        <i x="10"/>
        <i x="17"/>
        <i x="21"/>
        <i x="3"/>
        <i x="13"/>
        <i x="19"/>
        <i x="16"/>
        <i x="9"/>
        <i x="8"/>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2363AB55-1288-47F9-ABC2-3417149A2EA1}" cache="Slicer_Sector" caption="Sector" rowHeight="234950"/>
  <slicer name="Location" xr10:uid="{CF5EAB63-58B2-435A-A4DD-72CE63194DD2}" cache="Slicer_Location" caption="Lo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50AF0-7B7F-4668-8670-FE568F278A0D}" name="location_stats" displayName="location_stats" ref="A1:D29" totalsRowShown="0" headerRowDxfId="4">
  <autoFilter ref="A1:D29" xr:uid="{E8A50AF0-7B7F-4668-8670-FE568F278A0D}"/>
  <tableColumns count="4">
    <tableColumn id="1" xr3:uid="{43630B4B-8CE4-44F4-BFB1-65A2BCB9F608}" name="Location"/>
    <tableColumn id="2" xr3:uid="{0DF256D4-238C-444C-A587-3E605A9BB47B}" name="Companies">
      <calculatedColumnFormula>COUNTIF(unicorns!H:H,A2)</calculatedColumnFormula>
    </tableColumn>
    <tableColumn id="3" xr3:uid="{0B2A09F8-2267-43A5-8C0F-D40A27D33311}" name="Total Entry Valuation ($B) " dataDxfId="3">
      <calculatedColumnFormula>SUMIFS(unicorns!E:E,unicorns!H:H,A2)</calculatedColumnFormula>
    </tableColumn>
    <tableColumn id="4" xr3:uid="{7AC8DB16-385F-42FA-8942-B40F4EB8CFFE}" name="Total  Valuation  ($B)" dataDxfId="2">
      <calculatedColumnFormula>SUMIFS(unicorns!F:F,unicorns!H:H,A2)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68F332-0D38-4F52-9036-F6E1B4BFB0D2}" name="sector_stats" displayName="sector_stats" ref="G1:J24" totalsRowShown="0">
  <autoFilter ref="G1:J24" xr:uid="{2868F332-0D38-4F52-9036-F6E1B4BFB0D2}"/>
  <tableColumns count="4">
    <tableColumn id="1" xr3:uid="{95CB3615-1DDF-48F9-97BE-B0C5F8B0FBCB}" name="Sector"/>
    <tableColumn id="2" xr3:uid="{B350D1F6-321B-4085-A229-B7CC839BA438}" name="Companies">
      <calculatedColumnFormula>COUNTIF(unicorns!C:C,_xlfn.CONCAT(G2,"*"))</calculatedColumnFormula>
    </tableColumn>
    <tableColumn id="3" xr3:uid="{F70C60DE-0378-4840-AFF6-73C594D91802}" name="Total Entry Valuation  ($B)" dataDxfId="0">
      <calculatedColumnFormula>SUMIFS(unicorns!E:E,unicorns!C:C,_xlfn.CONCAT(G2,"*"))</calculatedColumnFormula>
    </tableColumn>
    <tableColumn id="4" xr3:uid="{C581E782-15EC-4DF6-93F6-38ED6B72D322}" name="Total  Valuation  ($B)" dataDxfId="1">
      <calculatedColumnFormula>SUMIFS(unicorns!F:F,unicorns!C:C,_xlfn.CONCAT(G2,"*"))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
  <sheetViews>
    <sheetView topLeftCell="D1" workbookViewId="0">
      <selection activeCell="J7" sqref="J7"/>
    </sheetView>
  </sheetViews>
  <sheetFormatPr defaultRowHeight="14.4" x14ac:dyDescent="0.3"/>
  <cols>
    <col min="1" max="1" width="4" bestFit="1" customWidth="1"/>
    <col min="2" max="2" width="26.109375" bestFit="1" customWidth="1"/>
    <col min="3" max="3" width="46.77734375" bestFit="1" customWidth="1"/>
    <col min="4" max="4" width="13.88671875" bestFit="1" customWidth="1"/>
    <col min="5" max="5" width="24.6640625" customWidth="1"/>
    <col min="6" max="6" width="18.6640625" customWidth="1"/>
    <col min="7" max="7" width="10.33203125" customWidth="1"/>
    <col min="8" max="8" width="22.21875" bestFit="1" customWidth="1"/>
    <col min="9" max="9" width="76.44140625" customWidth="1"/>
    <col min="10" max="10" width="18.33203125" bestFit="1" customWidth="1"/>
  </cols>
  <sheetData>
    <row r="1" spans="1:10" s="2" customFormat="1" x14ac:dyDescent="0.3">
      <c r="A1" s="2" t="s">
        <v>0</v>
      </c>
      <c r="B1" s="2" t="s">
        <v>1</v>
      </c>
      <c r="C1" s="2" t="s">
        <v>2</v>
      </c>
      <c r="D1" s="2" t="s">
        <v>3</v>
      </c>
      <c r="E1" s="2" t="s">
        <v>4</v>
      </c>
      <c r="F1" s="2" t="s">
        <v>5</v>
      </c>
      <c r="G1" s="2" t="s">
        <v>6</v>
      </c>
      <c r="H1" s="2" t="s">
        <v>7</v>
      </c>
      <c r="I1" s="2" t="s">
        <v>8</v>
      </c>
      <c r="J1" s="2" t="s">
        <v>346</v>
      </c>
    </row>
    <row r="2" spans="1:10" x14ac:dyDescent="0.3">
      <c r="A2">
        <v>1</v>
      </c>
      <c r="B2" t="s">
        <v>9</v>
      </c>
      <c r="C2" t="s">
        <v>10</v>
      </c>
      <c r="D2">
        <v>0</v>
      </c>
      <c r="E2">
        <v>1</v>
      </c>
      <c r="F2">
        <v>1</v>
      </c>
      <c r="G2" s="1">
        <v>45180</v>
      </c>
      <c r="H2" t="s">
        <v>11</v>
      </c>
      <c r="I2" t="s">
        <v>12</v>
      </c>
      <c r="J2">
        <f>LEN(I2) - LEN(SUBSTITUTE(I2,",",""))</f>
        <v>2</v>
      </c>
    </row>
    <row r="3" spans="1:10" x14ac:dyDescent="0.3">
      <c r="A3">
        <v>2</v>
      </c>
      <c r="B3" t="s">
        <v>13</v>
      </c>
      <c r="C3" t="s">
        <v>14</v>
      </c>
      <c r="D3">
        <v>1</v>
      </c>
      <c r="E3">
        <v>1</v>
      </c>
      <c r="F3">
        <v>37.6</v>
      </c>
      <c r="G3" s="1">
        <v>44969</v>
      </c>
      <c r="H3" t="s">
        <v>11</v>
      </c>
      <c r="I3" t="s">
        <v>15</v>
      </c>
      <c r="J3">
        <f t="shared" ref="J3:J66" si="0">LEN(I3) - LEN(SUBSTITUTE(I3,",",""))</f>
        <v>4</v>
      </c>
    </row>
    <row r="4" spans="1:10" x14ac:dyDescent="0.3">
      <c r="A4">
        <v>3</v>
      </c>
      <c r="B4" t="s">
        <v>16</v>
      </c>
      <c r="C4" t="s">
        <v>17</v>
      </c>
      <c r="D4">
        <v>0</v>
      </c>
      <c r="E4">
        <v>1</v>
      </c>
      <c r="F4">
        <v>1.5</v>
      </c>
      <c r="G4" s="1">
        <v>44970</v>
      </c>
      <c r="H4" t="s">
        <v>18</v>
      </c>
      <c r="I4" t="s">
        <v>19</v>
      </c>
      <c r="J4">
        <f t="shared" si="0"/>
        <v>2</v>
      </c>
    </row>
    <row r="5" spans="1:10" x14ac:dyDescent="0.3">
      <c r="A5">
        <v>4</v>
      </c>
      <c r="B5" t="s">
        <v>20</v>
      </c>
      <c r="C5" t="s">
        <v>14</v>
      </c>
      <c r="D5">
        <v>0</v>
      </c>
      <c r="E5">
        <v>1.8</v>
      </c>
      <c r="F5">
        <v>2.4</v>
      </c>
      <c r="G5" s="1">
        <v>45213</v>
      </c>
      <c r="H5" t="s">
        <v>21</v>
      </c>
      <c r="I5" t="s">
        <v>22</v>
      </c>
      <c r="J5">
        <f t="shared" si="0"/>
        <v>4</v>
      </c>
    </row>
    <row r="6" spans="1:10" x14ac:dyDescent="0.3">
      <c r="A6">
        <v>5</v>
      </c>
      <c r="B6" t="s">
        <v>23</v>
      </c>
      <c r="C6" t="s">
        <v>24</v>
      </c>
      <c r="D6">
        <v>1</v>
      </c>
      <c r="E6">
        <v>1.7</v>
      </c>
      <c r="F6">
        <v>16</v>
      </c>
      <c r="G6" s="1">
        <v>44972</v>
      </c>
      <c r="H6" t="s">
        <v>25</v>
      </c>
      <c r="I6" t="s">
        <v>26</v>
      </c>
      <c r="J6">
        <f t="shared" si="0"/>
        <v>3</v>
      </c>
    </row>
    <row r="7" spans="1:10" x14ac:dyDescent="0.3">
      <c r="A7">
        <v>6</v>
      </c>
      <c r="B7" t="s">
        <v>27</v>
      </c>
      <c r="C7" t="s">
        <v>28</v>
      </c>
      <c r="D7">
        <v>0</v>
      </c>
      <c r="E7">
        <v>1.6</v>
      </c>
      <c r="F7">
        <v>7.3</v>
      </c>
      <c r="G7" s="1">
        <v>45000</v>
      </c>
      <c r="H7" t="s">
        <v>29</v>
      </c>
      <c r="I7" t="s">
        <v>30</v>
      </c>
      <c r="J7">
        <f t="shared" si="0"/>
        <v>4</v>
      </c>
    </row>
    <row r="8" spans="1:10" x14ac:dyDescent="0.3">
      <c r="A8">
        <v>7</v>
      </c>
      <c r="B8" t="s">
        <v>31</v>
      </c>
      <c r="C8" t="s">
        <v>32</v>
      </c>
      <c r="D8">
        <v>0</v>
      </c>
      <c r="E8">
        <v>1</v>
      </c>
      <c r="F8">
        <v>1.5</v>
      </c>
      <c r="G8" s="1">
        <v>45031</v>
      </c>
      <c r="H8" t="s">
        <v>29</v>
      </c>
      <c r="I8" t="s">
        <v>33</v>
      </c>
      <c r="J8">
        <f t="shared" si="0"/>
        <v>4</v>
      </c>
    </row>
    <row r="9" spans="1:10" x14ac:dyDescent="0.3">
      <c r="A9">
        <v>8</v>
      </c>
      <c r="B9" t="s">
        <v>34</v>
      </c>
      <c r="C9" t="s">
        <v>35</v>
      </c>
      <c r="D9">
        <v>1</v>
      </c>
      <c r="E9">
        <v>1</v>
      </c>
      <c r="F9">
        <v>5.4</v>
      </c>
      <c r="G9" s="1">
        <v>45184</v>
      </c>
      <c r="H9" t="s">
        <v>36</v>
      </c>
      <c r="I9" t="s">
        <v>37</v>
      </c>
      <c r="J9">
        <f t="shared" si="0"/>
        <v>4</v>
      </c>
    </row>
    <row r="10" spans="1:10" x14ac:dyDescent="0.3">
      <c r="A10">
        <v>9</v>
      </c>
      <c r="B10" t="s">
        <v>38</v>
      </c>
      <c r="C10" t="s">
        <v>14</v>
      </c>
      <c r="D10">
        <v>0</v>
      </c>
      <c r="E10">
        <v>1.1000000000000001</v>
      </c>
      <c r="F10">
        <v>1.1000000000000001</v>
      </c>
      <c r="G10" s="1">
        <v>44942</v>
      </c>
      <c r="H10" t="s">
        <v>36</v>
      </c>
      <c r="I10" t="s">
        <v>39</v>
      </c>
      <c r="J10">
        <f t="shared" si="0"/>
        <v>4</v>
      </c>
    </row>
    <row r="11" spans="1:10" x14ac:dyDescent="0.3">
      <c r="A11">
        <v>10</v>
      </c>
      <c r="B11" t="s">
        <v>40</v>
      </c>
      <c r="C11" t="s">
        <v>41</v>
      </c>
      <c r="D11">
        <v>0</v>
      </c>
      <c r="E11">
        <v>1.4</v>
      </c>
      <c r="F11">
        <v>1.4</v>
      </c>
      <c r="G11" s="1">
        <v>45154</v>
      </c>
      <c r="H11" t="s">
        <v>21</v>
      </c>
      <c r="I11" t="s">
        <v>42</v>
      </c>
      <c r="J11">
        <f t="shared" si="0"/>
        <v>2</v>
      </c>
    </row>
    <row r="12" spans="1:10" x14ac:dyDescent="0.3">
      <c r="A12">
        <v>11</v>
      </c>
      <c r="B12" t="s">
        <v>43</v>
      </c>
      <c r="C12" t="s">
        <v>44</v>
      </c>
      <c r="D12">
        <v>0</v>
      </c>
      <c r="E12">
        <v>1</v>
      </c>
      <c r="F12">
        <v>22</v>
      </c>
      <c r="G12" s="1">
        <v>44944</v>
      </c>
      <c r="H12" t="s">
        <v>29</v>
      </c>
      <c r="I12" t="s">
        <v>45</v>
      </c>
      <c r="J12">
        <f t="shared" si="0"/>
        <v>5</v>
      </c>
    </row>
    <row r="13" spans="1:10" x14ac:dyDescent="0.3">
      <c r="A13">
        <v>12</v>
      </c>
      <c r="B13" t="s">
        <v>46</v>
      </c>
      <c r="C13" t="s">
        <v>14</v>
      </c>
      <c r="D13">
        <v>0</v>
      </c>
      <c r="E13">
        <v>1.9</v>
      </c>
      <c r="F13">
        <v>3</v>
      </c>
      <c r="G13" s="1">
        <v>45034</v>
      </c>
      <c r="H13" t="s">
        <v>25</v>
      </c>
      <c r="I13" t="s">
        <v>47</v>
      </c>
      <c r="J13">
        <f t="shared" si="0"/>
        <v>3</v>
      </c>
    </row>
    <row r="14" spans="1:10" x14ac:dyDescent="0.3">
      <c r="A14">
        <v>13</v>
      </c>
      <c r="B14" t="s">
        <v>48</v>
      </c>
      <c r="C14" t="s">
        <v>35</v>
      </c>
      <c r="D14">
        <v>0</v>
      </c>
      <c r="E14">
        <v>1.4</v>
      </c>
      <c r="F14">
        <v>10.7</v>
      </c>
      <c r="G14" s="1">
        <v>45095</v>
      </c>
      <c r="H14" t="s">
        <v>29</v>
      </c>
      <c r="I14" t="s">
        <v>49</v>
      </c>
      <c r="J14">
        <f t="shared" si="0"/>
        <v>5</v>
      </c>
    </row>
    <row r="15" spans="1:10" x14ac:dyDescent="0.3">
      <c r="A15">
        <v>14</v>
      </c>
      <c r="B15" t="s">
        <v>50</v>
      </c>
      <c r="C15" t="s">
        <v>51</v>
      </c>
      <c r="D15">
        <v>1</v>
      </c>
      <c r="E15">
        <v>1</v>
      </c>
      <c r="F15">
        <v>2.4</v>
      </c>
      <c r="G15" s="1">
        <v>45095</v>
      </c>
      <c r="H15" t="s">
        <v>36</v>
      </c>
      <c r="I15" t="s">
        <v>52</v>
      </c>
      <c r="J15">
        <f t="shared" si="0"/>
        <v>6</v>
      </c>
    </row>
    <row r="16" spans="1:10" x14ac:dyDescent="0.3">
      <c r="A16">
        <v>15</v>
      </c>
      <c r="B16" t="s">
        <v>53</v>
      </c>
      <c r="C16" t="s">
        <v>54</v>
      </c>
      <c r="D16">
        <v>1</v>
      </c>
      <c r="E16">
        <v>1.5</v>
      </c>
      <c r="F16">
        <v>3.5</v>
      </c>
      <c r="G16" s="1">
        <v>45125</v>
      </c>
      <c r="H16" t="s">
        <v>55</v>
      </c>
      <c r="I16" t="s">
        <v>56</v>
      </c>
      <c r="J16">
        <f t="shared" si="0"/>
        <v>4</v>
      </c>
    </row>
    <row r="17" spans="1:10" x14ac:dyDescent="0.3">
      <c r="A17">
        <v>16</v>
      </c>
      <c r="B17" t="s">
        <v>57</v>
      </c>
      <c r="C17" t="s">
        <v>58</v>
      </c>
      <c r="D17">
        <v>0</v>
      </c>
      <c r="E17">
        <v>4.9000000000000004</v>
      </c>
      <c r="F17">
        <v>9.6</v>
      </c>
      <c r="G17" s="1">
        <v>45187</v>
      </c>
      <c r="H17" t="s">
        <v>36</v>
      </c>
      <c r="I17" t="s">
        <v>59</v>
      </c>
      <c r="J17">
        <f t="shared" si="0"/>
        <v>2</v>
      </c>
    </row>
    <row r="18" spans="1:10" x14ac:dyDescent="0.3">
      <c r="A18">
        <v>17</v>
      </c>
      <c r="B18" t="s">
        <v>60</v>
      </c>
      <c r="C18" t="s">
        <v>61</v>
      </c>
      <c r="D18">
        <v>0</v>
      </c>
      <c r="E18">
        <v>1</v>
      </c>
      <c r="F18">
        <v>3.1</v>
      </c>
      <c r="G18" s="1">
        <v>45187</v>
      </c>
      <c r="H18" t="s">
        <v>29</v>
      </c>
      <c r="I18" t="s">
        <v>62</v>
      </c>
      <c r="J18">
        <f t="shared" si="0"/>
        <v>2</v>
      </c>
    </row>
    <row r="19" spans="1:10" x14ac:dyDescent="0.3">
      <c r="A19">
        <v>18</v>
      </c>
      <c r="B19" t="s">
        <v>63</v>
      </c>
      <c r="C19" t="s">
        <v>64</v>
      </c>
      <c r="D19">
        <v>0</v>
      </c>
      <c r="E19">
        <v>1.6</v>
      </c>
      <c r="F19">
        <v>1.6</v>
      </c>
      <c r="G19" s="1">
        <v>45248</v>
      </c>
      <c r="H19" t="s">
        <v>65</v>
      </c>
      <c r="I19" t="s">
        <v>66</v>
      </c>
      <c r="J19">
        <f t="shared" si="0"/>
        <v>2</v>
      </c>
    </row>
    <row r="20" spans="1:10" x14ac:dyDescent="0.3">
      <c r="A20">
        <v>19</v>
      </c>
      <c r="B20" t="s">
        <v>67</v>
      </c>
      <c r="C20" t="s">
        <v>68</v>
      </c>
      <c r="D20">
        <v>1</v>
      </c>
      <c r="E20">
        <v>1.6</v>
      </c>
      <c r="F20">
        <v>3</v>
      </c>
      <c r="G20" s="1">
        <v>44945</v>
      </c>
      <c r="H20" t="s">
        <v>36</v>
      </c>
      <c r="I20" t="s">
        <v>69</v>
      </c>
      <c r="J20">
        <f t="shared" si="0"/>
        <v>6</v>
      </c>
    </row>
    <row r="21" spans="1:10" x14ac:dyDescent="0.3">
      <c r="A21">
        <v>20</v>
      </c>
      <c r="B21" t="s">
        <v>70</v>
      </c>
      <c r="C21" t="s">
        <v>71</v>
      </c>
      <c r="D21">
        <v>0</v>
      </c>
      <c r="E21">
        <v>1.1000000000000001</v>
      </c>
      <c r="F21">
        <v>1.1000000000000001</v>
      </c>
      <c r="G21" s="1">
        <v>44976</v>
      </c>
      <c r="H21" t="s">
        <v>36</v>
      </c>
      <c r="I21" t="s">
        <v>72</v>
      </c>
      <c r="J21">
        <f t="shared" si="0"/>
        <v>1</v>
      </c>
    </row>
    <row r="22" spans="1:10" x14ac:dyDescent="0.3">
      <c r="A22">
        <v>21</v>
      </c>
      <c r="B22" t="s">
        <v>73</v>
      </c>
      <c r="C22" t="s">
        <v>74</v>
      </c>
      <c r="D22">
        <v>0</v>
      </c>
      <c r="E22">
        <v>1.1000000000000001</v>
      </c>
      <c r="F22">
        <v>2</v>
      </c>
      <c r="G22" s="1">
        <v>45004</v>
      </c>
      <c r="H22" t="s">
        <v>29</v>
      </c>
      <c r="I22" t="s">
        <v>75</v>
      </c>
      <c r="J22">
        <f t="shared" si="0"/>
        <v>4</v>
      </c>
    </row>
    <row r="23" spans="1:10" x14ac:dyDescent="0.3">
      <c r="A23">
        <v>22</v>
      </c>
      <c r="B23" t="s">
        <v>76</v>
      </c>
      <c r="C23" t="s">
        <v>77</v>
      </c>
      <c r="D23">
        <v>0</v>
      </c>
      <c r="E23">
        <v>1</v>
      </c>
      <c r="F23">
        <v>8</v>
      </c>
      <c r="G23" s="1">
        <v>45035</v>
      </c>
      <c r="H23" t="s">
        <v>65</v>
      </c>
      <c r="I23" t="s">
        <v>78</v>
      </c>
      <c r="J23">
        <f t="shared" si="0"/>
        <v>4</v>
      </c>
    </row>
    <row r="24" spans="1:10" x14ac:dyDescent="0.3">
      <c r="A24">
        <v>23</v>
      </c>
      <c r="B24" t="s">
        <v>79</v>
      </c>
      <c r="C24" t="s">
        <v>80</v>
      </c>
      <c r="D24">
        <v>0</v>
      </c>
      <c r="E24">
        <v>1</v>
      </c>
      <c r="F24">
        <v>2</v>
      </c>
      <c r="G24" s="1">
        <v>45096</v>
      </c>
      <c r="H24" t="s">
        <v>81</v>
      </c>
      <c r="I24" t="s">
        <v>82</v>
      </c>
      <c r="J24">
        <f t="shared" si="0"/>
        <v>2</v>
      </c>
    </row>
    <row r="25" spans="1:10" x14ac:dyDescent="0.3">
      <c r="A25">
        <v>24</v>
      </c>
      <c r="B25" t="s">
        <v>83</v>
      </c>
      <c r="C25" t="s">
        <v>84</v>
      </c>
      <c r="D25">
        <v>0</v>
      </c>
      <c r="E25">
        <v>1</v>
      </c>
      <c r="F25">
        <v>5</v>
      </c>
      <c r="G25" s="1">
        <v>45126</v>
      </c>
      <c r="H25" t="s">
        <v>85</v>
      </c>
      <c r="I25" t="s">
        <v>86</v>
      </c>
      <c r="J25">
        <f t="shared" si="0"/>
        <v>2</v>
      </c>
    </row>
    <row r="26" spans="1:10" x14ac:dyDescent="0.3">
      <c r="A26">
        <v>25</v>
      </c>
      <c r="B26" t="s">
        <v>87</v>
      </c>
      <c r="C26" t="s">
        <v>88</v>
      </c>
      <c r="D26">
        <v>0</v>
      </c>
      <c r="E26">
        <v>1.1000000000000001</v>
      </c>
      <c r="F26">
        <v>1.1000000000000001</v>
      </c>
      <c r="G26" s="1">
        <v>45126</v>
      </c>
      <c r="H26" t="s">
        <v>89</v>
      </c>
      <c r="I26" t="s">
        <v>90</v>
      </c>
      <c r="J26">
        <f t="shared" si="0"/>
        <v>1</v>
      </c>
    </row>
    <row r="27" spans="1:10" x14ac:dyDescent="0.3">
      <c r="A27">
        <v>26</v>
      </c>
      <c r="B27" t="s">
        <v>91</v>
      </c>
      <c r="C27" t="s">
        <v>92</v>
      </c>
      <c r="D27">
        <v>0</v>
      </c>
      <c r="E27">
        <v>1.1000000000000001</v>
      </c>
      <c r="F27">
        <v>5</v>
      </c>
      <c r="G27" s="1">
        <v>45126</v>
      </c>
      <c r="H27" t="s">
        <v>29</v>
      </c>
      <c r="I27" t="s">
        <v>93</v>
      </c>
      <c r="J27">
        <f t="shared" si="0"/>
        <v>2</v>
      </c>
    </row>
    <row r="28" spans="1:10" x14ac:dyDescent="0.3">
      <c r="A28">
        <v>27</v>
      </c>
      <c r="B28" t="s">
        <v>94</v>
      </c>
      <c r="C28" t="s">
        <v>95</v>
      </c>
      <c r="D28">
        <v>0</v>
      </c>
      <c r="E28">
        <v>1.1000000000000001</v>
      </c>
      <c r="F28">
        <v>4.5</v>
      </c>
      <c r="G28" s="1">
        <v>45188</v>
      </c>
      <c r="H28" t="s">
        <v>21</v>
      </c>
      <c r="I28" t="s">
        <v>96</v>
      </c>
      <c r="J28">
        <f t="shared" si="0"/>
        <v>4</v>
      </c>
    </row>
    <row r="29" spans="1:10" x14ac:dyDescent="0.3">
      <c r="A29">
        <v>28</v>
      </c>
      <c r="B29" t="s">
        <v>97</v>
      </c>
      <c r="C29" t="s">
        <v>98</v>
      </c>
      <c r="D29">
        <v>0</v>
      </c>
      <c r="E29">
        <v>1.6</v>
      </c>
      <c r="F29">
        <v>5</v>
      </c>
      <c r="G29" s="1">
        <v>44946</v>
      </c>
      <c r="H29" t="s">
        <v>25</v>
      </c>
      <c r="I29" t="s">
        <v>99</v>
      </c>
      <c r="J29">
        <f t="shared" si="0"/>
        <v>4</v>
      </c>
    </row>
    <row r="30" spans="1:10" x14ac:dyDescent="0.3">
      <c r="A30">
        <v>29</v>
      </c>
      <c r="B30" t="s">
        <v>100</v>
      </c>
      <c r="C30" t="s">
        <v>101</v>
      </c>
      <c r="D30">
        <v>1</v>
      </c>
      <c r="E30">
        <v>1.2</v>
      </c>
      <c r="F30">
        <v>1.8</v>
      </c>
      <c r="G30" s="1">
        <v>45005</v>
      </c>
      <c r="H30" t="s">
        <v>65</v>
      </c>
      <c r="I30" t="s">
        <v>102</v>
      </c>
      <c r="J30">
        <f t="shared" si="0"/>
        <v>4</v>
      </c>
    </row>
    <row r="31" spans="1:10" x14ac:dyDescent="0.3">
      <c r="A31">
        <v>30</v>
      </c>
      <c r="B31" t="s">
        <v>103</v>
      </c>
      <c r="C31" t="s">
        <v>104</v>
      </c>
      <c r="D31">
        <v>0</v>
      </c>
      <c r="E31">
        <v>2</v>
      </c>
      <c r="F31">
        <v>5.6</v>
      </c>
      <c r="G31" s="1">
        <v>45097</v>
      </c>
      <c r="H31" t="s">
        <v>105</v>
      </c>
      <c r="I31" t="s">
        <v>106</v>
      </c>
      <c r="J31">
        <f t="shared" si="0"/>
        <v>2</v>
      </c>
    </row>
    <row r="32" spans="1:10" x14ac:dyDescent="0.3">
      <c r="A32">
        <v>31</v>
      </c>
      <c r="B32" t="s">
        <v>107</v>
      </c>
      <c r="C32" t="s">
        <v>44</v>
      </c>
      <c r="D32">
        <v>0</v>
      </c>
      <c r="E32">
        <v>1.4</v>
      </c>
      <c r="F32">
        <v>3.4</v>
      </c>
      <c r="G32" s="1">
        <v>45189</v>
      </c>
      <c r="H32" t="s">
        <v>29</v>
      </c>
      <c r="I32" t="s">
        <v>108</v>
      </c>
      <c r="J32">
        <f t="shared" si="0"/>
        <v>6</v>
      </c>
    </row>
    <row r="33" spans="1:10" x14ac:dyDescent="0.3">
      <c r="A33">
        <v>32</v>
      </c>
      <c r="B33" t="s">
        <v>109</v>
      </c>
      <c r="C33" t="s">
        <v>110</v>
      </c>
      <c r="D33">
        <v>0</v>
      </c>
      <c r="E33">
        <v>1</v>
      </c>
      <c r="F33">
        <v>7.5</v>
      </c>
      <c r="G33" s="1">
        <v>45219</v>
      </c>
      <c r="H33" t="s">
        <v>29</v>
      </c>
      <c r="I33" t="s">
        <v>111</v>
      </c>
      <c r="J33">
        <f t="shared" si="0"/>
        <v>3</v>
      </c>
    </row>
    <row r="34" spans="1:10" x14ac:dyDescent="0.3">
      <c r="A34">
        <v>33</v>
      </c>
      <c r="B34" t="s">
        <v>112</v>
      </c>
      <c r="C34" t="s">
        <v>113</v>
      </c>
      <c r="D34">
        <v>0</v>
      </c>
      <c r="E34">
        <v>1</v>
      </c>
      <c r="F34">
        <v>3.3</v>
      </c>
      <c r="G34" s="1">
        <v>45250</v>
      </c>
      <c r="H34" t="s">
        <v>36</v>
      </c>
      <c r="I34" t="s">
        <v>114</v>
      </c>
      <c r="J34">
        <f t="shared" si="0"/>
        <v>5</v>
      </c>
    </row>
    <row r="35" spans="1:10" x14ac:dyDescent="0.3">
      <c r="A35">
        <v>34</v>
      </c>
      <c r="B35" t="s">
        <v>115</v>
      </c>
      <c r="C35" t="s">
        <v>116</v>
      </c>
      <c r="D35">
        <v>0</v>
      </c>
      <c r="E35">
        <v>5.5</v>
      </c>
      <c r="F35">
        <v>5.5</v>
      </c>
      <c r="G35" s="1">
        <v>45280</v>
      </c>
      <c r="H35" t="s">
        <v>29</v>
      </c>
      <c r="I35" t="s">
        <v>117</v>
      </c>
      <c r="J35">
        <f t="shared" si="0"/>
        <v>1</v>
      </c>
    </row>
    <row r="36" spans="1:10" x14ac:dyDescent="0.3">
      <c r="A36">
        <v>35</v>
      </c>
      <c r="B36" t="s">
        <v>118</v>
      </c>
      <c r="C36" t="s">
        <v>119</v>
      </c>
      <c r="D36">
        <v>0</v>
      </c>
      <c r="E36">
        <v>1</v>
      </c>
      <c r="F36">
        <v>1.5</v>
      </c>
      <c r="G36" s="1">
        <v>45280</v>
      </c>
      <c r="H36" t="s">
        <v>120</v>
      </c>
      <c r="I36" t="s">
        <v>121</v>
      </c>
      <c r="J36">
        <f t="shared" si="0"/>
        <v>4</v>
      </c>
    </row>
    <row r="37" spans="1:10" x14ac:dyDescent="0.3">
      <c r="A37">
        <v>36</v>
      </c>
      <c r="B37" t="s">
        <v>122</v>
      </c>
      <c r="C37" t="s">
        <v>123</v>
      </c>
      <c r="D37">
        <v>0</v>
      </c>
      <c r="E37">
        <v>1</v>
      </c>
      <c r="F37">
        <v>5</v>
      </c>
      <c r="G37" s="1">
        <v>45280</v>
      </c>
      <c r="H37" t="s">
        <v>29</v>
      </c>
      <c r="I37" t="s">
        <v>124</v>
      </c>
      <c r="J37">
        <f t="shared" si="0"/>
        <v>4</v>
      </c>
    </row>
    <row r="38" spans="1:10" x14ac:dyDescent="0.3">
      <c r="A38">
        <v>37</v>
      </c>
      <c r="B38" t="s">
        <v>125</v>
      </c>
      <c r="C38" t="s">
        <v>126</v>
      </c>
      <c r="D38">
        <v>0</v>
      </c>
      <c r="E38">
        <v>1</v>
      </c>
      <c r="F38">
        <v>2</v>
      </c>
      <c r="G38" s="1">
        <v>45280</v>
      </c>
      <c r="H38" t="s">
        <v>11</v>
      </c>
      <c r="I38" t="s">
        <v>127</v>
      </c>
      <c r="J38">
        <f t="shared" si="0"/>
        <v>1</v>
      </c>
    </row>
    <row r="39" spans="1:10" x14ac:dyDescent="0.3">
      <c r="A39">
        <v>38</v>
      </c>
      <c r="B39" t="s">
        <v>128</v>
      </c>
      <c r="C39" t="s">
        <v>129</v>
      </c>
      <c r="D39">
        <v>0</v>
      </c>
      <c r="E39">
        <v>1.9</v>
      </c>
      <c r="F39">
        <v>4</v>
      </c>
      <c r="G39" s="1">
        <v>44947</v>
      </c>
      <c r="H39" t="s">
        <v>29</v>
      </c>
      <c r="I39" t="s">
        <v>130</v>
      </c>
      <c r="J39">
        <f t="shared" si="0"/>
        <v>3</v>
      </c>
    </row>
    <row r="40" spans="1:10" x14ac:dyDescent="0.3">
      <c r="A40">
        <v>39</v>
      </c>
      <c r="B40" t="s">
        <v>131</v>
      </c>
      <c r="C40" t="s">
        <v>132</v>
      </c>
      <c r="D40">
        <v>0</v>
      </c>
      <c r="E40">
        <v>1.3</v>
      </c>
      <c r="F40">
        <v>3.2</v>
      </c>
      <c r="G40" s="1">
        <v>44978</v>
      </c>
      <c r="H40" t="s">
        <v>133</v>
      </c>
      <c r="I40" t="s">
        <v>134</v>
      </c>
      <c r="J40">
        <f t="shared" si="0"/>
        <v>4</v>
      </c>
    </row>
    <row r="41" spans="1:10" x14ac:dyDescent="0.3">
      <c r="A41">
        <v>40</v>
      </c>
      <c r="B41" t="s">
        <v>135</v>
      </c>
      <c r="C41" t="s">
        <v>136</v>
      </c>
      <c r="D41">
        <v>0</v>
      </c>
      <c r="E41">
        <v>1</v>
      </c>
      <c r="F41">
        <v>2.5</v>
      </c>
      <c r="G41" s="1">
        <v>44978</v>
      </c>
      <c r="H41" t="s">
        <v>137</v>
      </c>
      <c r="I41" t="s">
        <v>138</v>
      </c>
      <c r="J41">
        <f t="shared" si="0"/>
        <v>3</v>
      </c>
    </row>
    <row r="42" spans="1:10" x14ac:dyDescent="0.3">
      <c r="A42">
        <v>41</v>
      </c>
      <c r="B42" t="s">
        <v>139</v>
      </c>
      <c r="C42" t="s">
        <v>140</v>
      </c>
      <c r="D42">
        <v>0</v>
      </c>
      <c r="E42">
        <v>1.4</v>
      </c>
      <c r="F42">
        <v>1.4</v>
      </c>
      <c r="G42" s="1">
        <v>45006</v>
      </c>
      <c r="H42" t="s">
        <v>141</v>
      </c>
      <c r="I42" t="s">
        <v>142</v>
      </c>
      <c r="J42">
        <f t="shared" si="0"/>
        <v>4</v>
      </c>
    </row>
    <row r="43" spans="1:10" x14ac:dyDescent="0.3">
      <c r="A43">
        <v>42</v>
      </c>
      <c r="B43" t="s">
        <v>143</v>
      </c>
      <c r="C43" t="s">
        <v>144</v>
      </c>
      <c r="D43">
        <v>0</v>
      </c>
      <c r="E43">
        <v>1.7</v>
      </c>
      <c r="F43">
        <v>1.7</v>
      </c>
      <c r="G43" s="1">
        <v>45006</v>
      </c>
      <c r="H43" t="s">
        <v>145</v>
      </c>
      <c r="I43" t="s">
        <v>146</v>
      </c>
      <c r="J43">
        <f t="shared" si="0"/>
        <v>3</v>
      </c>
    </row>
    <row r="44" spans="1:10" x14ac:dyDescent="0.3">
      <c r="A44">
        <v>43</v>
      </c>
      <c r="B44" t="s">
        <v>147</v>
      </c>
      <c r="C44" t="s">
        <v>148</v>
      </c>
      <c r="D44">
        <v>0</v>
      </c>
      <c r="E44">
        <v>2.1</v>
      </c>
      <c r="F44">
        <v>4.9000000000000004</v>
      </c>
      <c r="G44" s="1">
        <v>45037</v>
      </c>
      <c r="H44" t="s">
        <v>29</v>
      </c>
      <c r="I44" t="s">
        <v>149</v>
      </c>
      <c r="J44">
        <f t="shared" si="0"/>
        <v>3</v>
      </c>
    </row>
    <row r="45" spans="1:10" x14ac:dyDescent="0.3">
      <c r="A45">
        <v>44</v>
      </c>
      <c r="B45" t="s">
        <v>150</v>
      </c>
      <c r="C45" t="s">
        <v>151</v>
      </c>
      <c r="D45">
        <v>0</v>
      </c>
      <c r="E45">
        <v>2.2000000000000002</v>
      </c>
      <c r="F45">
        <v>6.4</v>
      </c>
      <c r="G45" s="1">
        <v>45037</v>
      </c>
      <c r="H45" t="s">
        <v>29</v>
      </c>
      <c r="I45" t="s">
        <v>152</v>
      </c>
      <c r="J45">
        <f t="shared" si="0"/>
        <v>3</v>
      </c>
    </row>
    <row r="46" spans="1:10" x14ac:dyDescent="0.3">
      <c r="A46">
        <v>45</v>
      </c>
      <c r="B46" t="s">
        <v>153</v>
      </c>
      <c r="C46" t="s">
        <v>154</v>
      </c>
      <c r="D46">
        <v>0</v>
      </c>
      <c r="E46">
        <v>1.5</v>
      </c>
      <c r="F46">
        <v>5.6</v>
      </c>
      <c r="G46" s="1">
        <v>45037</v>
      </c>
      <c r="H46" t="s">
        <v>65</v>
      </c>
      <c r="I46" t="s">
        <v>155</v>
      </c>
      <c r="J46">
        <f t="shared" si="0"/>
        <v>4</v>
      </c>
    </row>
    <row r="47" spans="1:10" x14ac:dyDescent="0.3">
      <c r="A47">
        <v>46</v>
      </c>
      <c r="B47" t="s">
        <v>156</v>
      </c>
      <c r="C47" t="s">
        <v>157</v>
      </c>
      <c r="D47">
        <v>0</v>
      </c>
      <c r="E47">
        <v>1</v>
      </c>
      <c r="F47">
        <v>3</v>
      </c>
      <c r="G47" s="1">
        <v>45037</v>
      </c>
      <c r="H47" t="s">
        <v>29</v>
      </c>
      <c r="I47" t="s">
        <v>158</v>
      </c>
      <c r="J47">
        <f t="shared" si="0"/>
        <v>3</v>
      </c>
    </row>
    <row r="48" spans="1:10" x14ac:dyDescent="0.3">
      <c r="A48">
        <v>47</v>
      </c>
      <c r="B48" t="s">
        <v>159</v>
      </c>
      <c r="C48" t="s">
        <v>160</v>
      </c>
      <c r="D48">
        <v>0</v>
      </c>
      <c r="E48">
        <v>2.1</v>
      </c>
      <c r="F48">
        <v>4.9000000000000004</v>
      </c>
      <c r="G48" s="1">
        <v>45037</v>
      </c>
      <c r="H48" t="s">
        <v>29</v>
      </c>
      <c r="I48" t="s">
        <v>161</v>
      </c>
      <c r="J48">
        <f t="shared" si="0"/>
        <v>4</v>
      </c>
    </row>
    <row r="49" spans="1:10" x14ac:dyDescent="0.3">
      <c r="A49">
        <v>48</v>
      </c>
      <c r="B49" t="s">
        <v>162</v>
      </c>
      <c r="C49" t="s">
        <v>163</v>
      </c>
      <c r="D49">
        <v>0</v>
      </c>
      <c r="E49">
        <v>1.4</v>
      </c>
      <c r="F49">
        <v>1.4</v>
      </c>
      <c r="G49" s="1">
        <v>45037</v>
      </c>
      <c r="H49" t="s">
        <v>164</v>
      </c>
      <c r="I49" t="s">
        <v>165</v>
      </c>
      <c r="J49">
        <f t="shared" si="0"/>
        <v>2</v>
      </c>
    </row>
    <row r="50" spans="1:10" x14ac:dyDescent="0.3">
      <c r="A50">
        <v>49</v>
      </c>
      <c r="B50" t="s">
        <v>166</v>
      </c>
      <c r="C50" t="s">
        <v>167</v>
      </c>
      <c r="D50">
        <v>0</v>
      </c>
      <c r="E50">
        <v>1.4</v>
      </c>
      <c r="F50">
        <v>3.5</v>
      </c>
      <c r="G50" s="1">
        <v>45037</v>
      </c>
      <c r="H50" t="s">
        <v>168</v>
      </c>
      <c r="I50" t="s">
        <v>169</v>
      </c>
      <c r="J50">
        <f t="shared" si="0"/>
        <v>4</v>
      </c>
    </row>
    <row r="51" spans="1:10" x14ac:dyDescent="0.3">
      <c r="A51">
        <v>50</v>
      </c>
      <c r="B51" t="s">
        <v>170</v>
      </c>
      <c r="C51" t="s">
        <v>171</v>
      </c>
      <c r="D51">
        <v>0</v>
      </c>
      <c r="E51">
        <v>2.1</v>
      </c>
      <c r="F51">
        <v>2.1</v>
      </c>
      <c r="G51" s="1">
        <v>45037</v>
      </c>
      <c r="H51" t="s">
        <v>21</v>
      </c>
      <c r="I51" t="s">
        <v>172</v>
      </c>
      <c r="J51">
        <f t="shared" si="0"/>
        <v>5</v>
      </c>
    </row>
    <row r="52" spans="1:10" x14ac:dyDescent="0.3">
      <c r="A52">
        <v>51</v>
      </c>
      <c r="B52" t="s">
        <v>173</v>
      </c>
      <c r="C52" t="s">
        <v>174</v>
      </c>
      <c r="D52">
        <v>0</v>
      </c>
      <c r="E52">
        <v>1</v>
      </c>
      <c r="F52">
        <v>2.6</v>
      </c>
      <c r="G52" s="1">
        <v>45067</v>
      </c>
      <c r="H52" t="s">
        <v>175</v>
      </c>
      <c r="I52" t="s">
        <v>176</v>
      </c>
      <c r="J52">
        <f t="shared" si="0"/>
        <v>4</v>
      </c>
    </row>
    <row r="53" spans="1:10" x14ac:dyDescent="0.3">
      <c r="A53">
        <v>52</v>
      </c>
      <c r="B53" t="s">
        <v>177</v>
      </c>
      <c r="C53" t="s">
        <v>178</v>
      </c>
      <c r="D53">
        <v>0</v>
      </c>
      <c r="E53">
        <v>1.4</v>
      </c>
      <c r="F53">
        <v>1.5</v>
      </c>
      <c r="G53" s="1">
        <v>45067</v>
      </c>
      <c r="H53" t="s">
        <v>105</v>
      </c>
      <c r="I53" t="s">
        <v>179</v>
      </c>
      <c r="J53">
        <f t="shared" si="0"/>
        <v>1</v>
      </c>
    </row>
    <row r="54" spans="1:10" x14ac:dyDescent="0.3">
      <c r="A54">
        <v>53</v>
      </c>
      <c r="B54" t="s">
        <v>180</v>
      </c>
      <c r="C54" t="s">
        <v>181</v>
      </c>
      <c r="D54">
        <v>0</v>
      </c>
      <c r="E54">
        <v>4</v>
      </c>
      <c r="F54">
        <v>4</v>
      </c>
      <c r="G54" s="1">
        <v>45098</v>
      </c>
      <c r="H54" t="s">
        <v>182</v>
      </c>
      <c r="I54" t="s">
        <v>183</v>
      </c>
      <c r="J54">
        <f t="shared" si="0"/>
        <v>2</v>
      </c>
    </row>
    <row r="55" spans="1:10" x14ac:dyDescent="0.3">
      <c r="A55">
        <v>54</v>
      </c>
      <c r="B55" t="s">
        <v>184</v>
      </c>
      <c r="C55" t="s">
        <v>68</v>
      </c>
      <c r="D55">
        <v>0</v>
      </c>
      <c r="E55">
        <v>1</v>
      </c>
      <c r="F55">
        <v>1</v>
      </c>
      <c r="G55" s="1">
        <v>45128</v>
      </c>
      <c r="H55" t="s">
        <v>29</v>
      </c>
      <c r="I55" t="s">
        <v>185</v>
      </c>
      <c r="J55">
        <f t="shared" si="0"/>
        <v>4</v>
      </c>
    </row>
    <row r="56" spans="1:10" x14ac:dyDescent="0.3">
      <c r="A56">
        <v>55</v>
      </c>
      <c r="B56" t="s">
        <v>186</v>
      </c>
      <c r="C56" t="s">
        <v>113</v>
      </c>
      <c r="D56">
        <v>0</v>
      </c>
      <c r="E56">
        <v>1.2</v>
      </c>
      <c r="F56">
        <v>1.2</v>
      </c>
      <c r="G56" s="1">
        <v>45128</v>
      </c>
      <c r="H56" t="s">
        <v>36</v>
      </c>
      <c r="I56" t="s">
        <v>187</v>
      </c>
      <c r="J56">
        <f t="shared" si="0"/>
        <v>3</v>
      </c>
    </row>
    <row r="57" spans="1:10" x14ac:dyDescent="0.3">
      <c r="A57">
        <v>56</v>
      </c>
      <c r="B57" t="s">
        <v>188</v>
      </c>
      <c r="C57" t="s">
        <v>189</v>
      </c>
      <c r="D57">
        <v>0</v>
      </c>
      <c r="E57">
        <v>1.5</v>
      </c>
      <c r="F57">
        <v>5</v>
      </c>
      <c r="G57" s="1">
        <v>45128</v>
      </c>
      <c r="H57" t="s">
        <v>36</v>
      </c>
      <c r="I57" t="s">
        <v>190</v>
      </c>
      <c r="J57">
        <f t="shared" si="0"/>
        <v>4</v>
      </c>
    </row>
    <row r="58" spans="1:10" x14ac:dyDescent="0.3">
      <c r="A58">
        <v>57</v>
      </c>
      <c r="B58" t="s">
        <v>191</v>
      </c>
      <c r="C58" t="s">
        <v>116</v>
      </c>
      <c r="D58">
        <v>0</v>
      </c>
      <c r="E58">
        <v>2.8</v>
      </c>
      <c r="F58">
        <v>2.8</v>
      </c>
      <c r="G58" s="1">
        <v>45159</v>
      </c>
      <c r="H58" t="s">
        <v>21</v>
      </c>
      <c r="I58" t="s">
        <v>192</v>
      </c>
      <c r="J58">
        <f t="shared" si="0"/>
        <v>3</v>
      </c>
    </row>
    <row r="59" spans="1:10" x14ac:dyDescent="0.3">
      <c r="A59">
        <v>58</v>
      </c>
      <c r="B59" t="s">
        <v>193</v>
      </c>
      <c r="C59" t="s">
        <v>194</v>
      </c>
      <c r="D59">
        <v>0</v>
      </c>
      <c r="E59">
        <v>1.2</v>
      </c>
      <c r="F59">
        <v>1.2</v>
      </c>
      <c r="G59" s="1">
        <v>45159</v>
      </c>
      <c r="H59" t="s">
        <v>105</v>
      </c>
      <c r="I59" t="s">
        <v>195</v>
      </c>
      <c r="J59">
        <f t="shared" si="0"/>
        <v>3</v>
      </c>
    </row>
    <row r="60" spans="1:10" x14ac:dyDescent="0.3">
      <c r="A60">
        <v>59</v>
      </c>
      <c r="B60" t="s">
        <v>196</v>
      </c>
      <c r="C60" t="s">
        <v>197</v>
      </c>
      <c r="D60">
        <v>0</v>
      </c>
      <c r="E60">
        <v>1.2</v>
      </c>
      <c r="F60">
        <v>2.25</v>
      </c>
      <c r="G60" s="1">
        <v>45159</v>
      </c>
      <c r="H60" t="s">
        <v>65</v>
      </c>
      <c r="I60" t="s">
        <v>198</v>
      </c>
      <c r="J60">
        <f t="shared" si="0"/>
        <v>2</v>
      </c>
    </row>
    <row r="61" spans="1:10" x14ac:dyDescent="0.3">
      <c r="A61">
        <v>60</v>
      </c>
      <c r="B61" t="s">
        <v>199</v>
      </c>
      <c r="C61" t="s">
        <v>200</v>
      </c>
      <c r="D61">
        <v>0</v>
      </c>
      <c r="E61">
        <v>1.1000000000000001</v>
      </c>
      <c r="F61">
        <v>2.15</v>
      </c>
      <c r="G61" s="1">
        <v>45159</v>
      </c>
      <c r="H61" t="s">
        <v>65</v>
      </c>
      <c r="I61" t="s">
        <v>201</v>
      </c>
      <c r="J61">
        <f t="shared" si="0"/>
        <v>2</v>
      </c>
    </row>
    <row r="62" spans="1:10" x14ac:dyDescent="0.3">
      <c r="A62">
        <v>61</v>
      </c>
      <c r="B62" t="s">
        <v>202</v>
      </c>
      <c r="C62" t="s">
        <v>203</v>
      </c>
      <c r="D62">
        <v>0</v>
      </c>
      <c r="E62">
        <v>3.2</v>
      </c>
      <c r="F62">
        <v>3.2</v>
      </c>
      <c r="G62" s="1">
        <v>45159</v>
      </c>
      <c r="H62" t="s">
        <v>204</v>
      </c>
      <c r="I62" t="s">
        <v>205</v>
      </c>
      <c r="J62">
        <f t="shared" si="0"/>
        <v>3</v>
      </c>
    </row>
    <row r="63" spans="1:10" x14ac:dyDescent="0.3">
      <c r="A63">
        <v>62</v>
      </c>
      <c r="B63" t="s">
        <v>206</v>
      </c>
      <c r="C63" t="s">
        <v>74</v>
      </c>
      <c r="D63">
        <v>1</v>
      </c>
      <c r="E63">
        <v>1</v>
      </c>
      <c r="F63">
        <v>0.56799999999999995</v>
      </c>
      <c r="G63" s="1">
        <v>45159</v>
      </c>
      <c r="H63" t="s">
        <v>36</v>
      </c>
      <c r="I63" t="s">
        <v>207</v>
      </c>
      <c r="J63">
        <f t="shared" si="0"/>
        <v>4</v>
      </c>
    </row>
    <row r="64" spans="1:10" x14ac:dyDescent="0.3">
      <c r="A64">
        <v>63</v>
      </c>
      <c r="B64" t="s">
        <v>208</v>
      </c>
      <c r="C64" t="s">
        <v>209</v>
      </c>
      <c r="D64">
        <v>0</v>
      </c>
      <c r="E64">
        <v>1</v>
      </c>
      <c r="F64">
        <v>2.5</v>
      </c>
      <c r="G64" s="1">
        <v>45159</v>
      </c>
      <c r="H64" t="s">
        <v>29</v>
      </c>
      <c r="I64" t="s">
        <v>210</v>
      </c>
      <c r="J64">
        <f t="shared" si="0"/>
        <v>4</v>
      </c>
    </row>
    <row r="65" spans="1:10" x14ac:dyDescent="0.3">
      <c r="A65">
        <v>64</v>
      </c>
      <c r="B65" t="s">
        <v>211</v>
      </c>
      <c r="C65" t="s">
        <v>77</v>
      </c>
      <c r="D65">
        <v>0</v>
      </c>
      <c r="E65">
        <v>2.2999999999999998</v>
      </c>
      <c r="F65">
        <v>2.2999999999999998</v>
      </c>
      <c r="G65" s="1">
        <v>45190</v>
      </c>
      <c r="H65" t="s">
        <v>29</v>
      </c>
      <c r="I65" t="s">
        <v>212</v>
      </c>
      <c r="J65">
        <f t="shared" si="0"/>
        <v>4</v>
      </c>
    </row>
    <row r="66" spans="1:10" x14ac:dyDescent="0.3">
      <c r="A66">
        <v>65</v>
      </c>
      <c r="B66" t="s">
        <v>213</v>
      </c>
      <c r="C66" t="s">
        <v>214</v>
      </c>
      <c r="D66">
        <v>0</v>
      </c>
      <c r="E66">
        <v>1.1000000000000001</v>
      </c>
      <c r="F66">
        <v>1.1000000000000001</v>
      </c>
      <c r="G66" s="1">
        <v>45190</v>
      </c>
      <c r="H66" t="s">
        <v>29</v>
      </c>
      <c r="I66" t="s">
        <v>215</v>
      </c>
      <c r="J66">
        <f t="shared" si="0"/>
        <v>3</v>
      </c>
    </row>
    <row r="67" spans="1:10" x14ac:dyDescent="0.3">
      <c r="A67">
        <v>66</v>
      </c>
      <c r="B67" t="s">
        <v>216</v>
      </c>
      <c r="C67" t="s">
        <v>44</v>
      </c>
      <c r="D67">
        <v>0</v>
      </c>
      <c r="E67">
        <v>1</v>
      </c>
      <c r="F67">
        <v>1</v>
      </c>
      <c r="G67" s="1">
        <v>45190</v>
      </c>
      <c r="H67" t="s">
        <v>29</v>
      </c>
      <c r="I67" t="s">
        <v>217</v>
      </c>
      <c r="J67">
        <f t="shared" ref="J67:J103" si="1">LEN(I67) - LEN(SUBSTITUTE(I67,",",""))</f>
        <v>4</v>
      </c>
    </row>
    <row r="68" spans="1:10" x14ac:dyDescent="0.3">
      <c r="A68">
        <v>67</v>
      </c>
      <c r="B68" t="s">
        <v>218</v>
      </c>
      <c r="C68" t="s">
        <v>219</v>
      </c>
      <c r="D68">
        <v>0</v>
      </c>
      <c r="E68">
        <v>1</v>
      </c>
      <c r="F68">
        <v>1.3</v>
      </c>
      <c r="G68" s="1">
        <v>45220</v>
      </c>
      <c r="H68" t="s">
        <v>29</v>
      </c>
      <c r="I68" t="s">
        <v>220</v>
      </c>
      <c r="J68">
        <f t="shared" si="1"/>
        <v>5</v>
      </c>
    </row>
    <row r="69" spans="1:10" x14ac:dyDescent="0.3">
      <c r="A69">
        <v>68</v>
      </c>
      <c r="B69" t="s">
        <v>221</v>
      </c>
      <c r="C69" t="s">
        <v>200</v>
      </c>
      <c r="D69">
        <v>0</v>
      </c>
      <c r="E69">
        <v>1.9</v>
      </c>
      <c r="F69">
        <v>1.9</v>
      </c>
      <c r="G69" s="1">
        <v>45220</v>
      </c>
      <c r="H69" t="s">
        <v>29</v>
      </c>
      <c r="I69" t="s">
        <v>222</v>
      </c>
      <c r="J69">
        <f t="shared" si="1"/>
        <v>4</v>
      </c>
    </row>
    <row r="70" spans="1:10" x14ac:dyDescent="0.3">
      <c r="A70">
        <v>69</v>
      </c>
      <c r="B70" t="s">
        <v>223</v>
      </c>
      <c r="C70" t="s">
        <v>224</v>
      </c>
      <c r="D70">
        <v>0</v>
      </c>
      <c r="E70">
        <v>1.4</v>
      </c>
      <c r="F70">
        <v>1.4</v>
      </c>
      <c r="G70" s="1">
        <v>45220</v>
      </c>
      <c r="H70" t="s">
        <v>65</v>
      </c>
      <c r="I70" t="s">
        <v>225</v>
      </c>
      <c r="J70">
        <f t="shared" si="1"/>
        <v>5</v>
      </c>
    </row>
    <row r="71" spans="1:10" x14ac:dyDescent="0.3">
      <c r="A71">
        <v>70</v>
      </c>
      <c r="B71" t="s">
        <v>226</v>
      </c>
      <c r="C71" t="s">
        <v>113</v>
      </c>
      <c r="D71">
        <v>0</v>
      </c>
      <c r="E71">
        <v>1.2</v>
      </c>
      <c r="F71">
        <v>1.2</v>
      </c>
      <c r="G71" s="1">
        <v>45220</v>
      </c>
      <c r="H71" t="s">
        <v>227</v>
      </c>
      <c r="I71" t="s">
        <v>228</v>
      </c>
      <c r="J71">
        <f t="shared" si="1"/>
        <v>3</v>
      </c>
    </row>
    <row r="72" spans="1:10" x14ac:dyDescent="0.3">
      <c r="A72">
        <v>71</v>
      </c>
      <c r="B72" t="s">
        <v>229</v>
      </c>
      <c r="C72" t="s">
        <v>129</v>
      </c>
      <c r="D72">
        <v>0</v>
      </c>
      <c r="E72">
        <v>1.1000000000000001</v>
      </c>
      <c r="F72">
        <v>1.1000000000000001</v>
      </c>
      <c r="G72" s="1">
        <v>45220</v>
      </c>
      <c r="H72" t="s">
        <v>29</v>
      </c>
      <c r="I72" t="s">
        <v>230</v>
      </c>
      <c r="J72">
        <f t="shared" si="1"/>
        <v>4</v>
      </c>
    </row>
    <row r="73" spans="1:10" x14ac:dyDescent="0.3">
      <c r="A73">
        <v>72</v>
      </c>
      <c r="B73" t="s">
        <v>231</v>
      </c>
      <c r="C73" t="s">
        <v>232</v>
      </c>
      <c r="D73">
        <v>0</v>
      </c>
      <c r="E73">
        <v>1.2</v>
      </c>
      <c r="F73">
        <v>1.2</v>
      </c>
      <c r="G73" s="1">
        <v>45251</v>
      </c>
      <c r="H73" t="s">
        <v>65</v>
      </c>
      <c r="I73" t="s">
        <v>233</v>
      </c>
      <c r="J73">
        <f t="shared" si="1"/>
        <v>5</v>
      </c>
    </row>
    <row r="74" spans="1:10" x14ac:dyDescent="0.3">
      <c r="A74">
        <v>73</v>
      </c>
      <c r="B74" t="s">
        <v>234</v>
      </c>
      <c r="C74" t="s">
        <v>235</v>
      </c>
      <c r="D74">
        <v>0</v>
      </c>
      <c r="E74">
        <v>1.5</v>
      </c>
      <c r="F74">
        <v>1.5</v>
      </c>
      <c r="G74" s="1">
        <v>45251</v>
      </c>
      <c r="H74" t="s">
        <v>29</v>
      </c>
      <c r="I74" t="s">
        <v>236</v>
      </c>
      <c r="J74">
        <f t="shared" si="1"/>
        <v>5</v>
      </c>
    </row>
    <row r="75" spans="1:10" x14ac:dyDescent="0.3">
      <c r="A75">
        <v>74</v>
      </c>
      <c r="B75" t="s">
        <v>237</v>
      </c>
      <c r="C75" t="s">
        <v>238</v>
      </c>
      <c r="D75">
        <v>0</v>
      </c>
      <c r="E75">
        <v>1.2</v>
      </c>
      <c r="F75">
        <v>1.2</v>
      </c>
      <c r="G75" s="1">
        <v>45251</v>
      </c>
      <c r="H75" t="s">
        <v>29</v>
      </c>
      <c r="I75" t="s">
        <v>239</v>
      </c>
      <c r="J75">
        <f t="shared" si="1"/>
        <v>4</v>
      </c>
    </row>
    <row r="76" spans="1:10" x14ac:dyDescent="0.3">
      <c r="A76">
        <v>75</v>
      </c>
      <c r="B76" t="s">
        <v>240</v>
      </c>
      <c r="C76" t="s">
        <v>241</v>
      </c>
      <c r="D76">
        <v>0</v>
      </c>
      <c r="E76">
        <v>1</v>
      </c>
      <c r="F76">
        <v>1</v>
      </c>
      <c r="G76" s="1">
        <v>45251</v>
      </c>
      <c r="H76" t="s">
        <v>29</v>
      </c>
      <c r="I76" t="s">
        <v>242</v>
      </c>
      <c r="J76">
        <f t="shared" si="1"/>
        <v>4</v>
      </c>
    </row>
    <row r="77" spans="1:10" x14ac:dyDescent="0.3">
      <c r="A77">
        <v>76</v>
      </c>
      <c r="B77" t="s">
        <v>243</v>
      </c>
      <c r="C77" t="s">
        <v>113</v>
      </c>
      <c r="D77">
        <v>0</v>
      </c>
      <c r="E77">
        <v>1.5</v>
      </c>
      <c r="F77">
        <v>1.8</v>
      </c>
      <c r="G77" s="1">
        <v>45251</v>
      </c>
      <c r="H77" t="s">
        <v>36</v>
      </c>
      <c r="I77" t="s">
        <v>244</v>
      </c>
      <c r="J77">
        <f t="shared" si="1"/>
        <v>4</v>
      </c>
    </row>
    <row r="78" spans="1:10" x14ac:dyDescent="0.3">
      <c r="A78">
        <v>77</v>
      </c>
      <c r="B78" t="s">
        <v>245</v>
      </c>
      <c r="C78" t="s">
        <v>246</v>
      </c>
      <c r="D78">
        <v>0</v>
      </c>
      <c r="E78">
        <v>3.4</v>
      </c>
      <c r="F78">
        <v>3.4</v>
      </c>
      <c r="G78" s="1">
        <v>45251</v>
      </c>
      <c r="H78" t="s">
        <v>65</v>
      </c>
      <c r="I78" t="s">
        <v>247</v>
      </c>
      <c r="J78">
        <f t="shared" si="1"/>
        <v>2</v>
      </c>
    </row>
    <row r="79" spans="1:10" x14ac:dyDescent="0.3">
      <c r="A79">
        <v>78</v>
      </c>
      <c r="B79" t="s">
        <v>248</v>
      </c>
      <c r="C79" t="s">
        <v>249</v>
      </c>
      <c r="D79">
        <v>0</v>
      </c>
      <c r="E79">
        <v>1</v>
      </c>
      <c r="F79">
        <v>1</v>
      </c>
      <c r="G79" s="1">
        <v>45251</v>
      </c>
      <c r="H79" t="s">
        <v>29</v>
      </c>
      <c r="I79" t="s">
        <v>250</v>
      </c>
      <c r="J79">
        <f t="shared" si="1"/>
        <v>4</v>
      </c>
    </row>
    <row r="80" spans="1:10" x14ac:dyDescent="0.3">
      <c r="A80">
        <v>79</v>
      </c>
      <c r="B80" t="s">
        <v>251</v>
      </c>
      <c r="C80" t="s">
        <v>252</v>
      </c>
      <c r="D80">
        <v>0</v>
      </c>
      <c r="E80">
        <v>1.4</v>
      </c>
      <c r="F80">
        <v>1.4</v>
      </c>
      <c r="G80" s="1">
        <v>45281</v>
      </c>
      <c r="H80" t="s">
        <v>36</v>
      </c>
      <c r="I80" t="s">
        <v>253</v>
      </c>
      <c r="J80">
        <f t="shared" si="1"/>
        <v>3</v>
      </c>
    </row>
    <row r="81" spans="1:10" x14ac:dyDescent="0.3">
      <c r="A81">
        <v>80</v>
      </c>
      <c r="B81" t="s">
        <v>254</v>
      </c>
      <c r="C81" t="s">
        <v>232</v>
      </c>
      <c r="D81">
        <v>0</v>
      </c>
      <c r="E81">
        <v>1.07</v>
      </c>
      <c r="F81">
        <v>1.07</v>
      </c>
      <c r="G81" s="1">
        <v>45281</v>
      </c>
      <c r="H81" t="s">
        <v>36</v>
      </c>
      <c r="I81" t="s">
        <v>255</v>
      </c>
      <c r="J81">
        <f t="shared" si="1"/>
        <v>3</v>
      </c>
    </row>
    <row r="82" spans="1:10" x14ac:dyDescent="0.3">
      <c r="A82">
        <v>81</v>
      </c>
      <c r="B82" t="s">
        <v>256</v>
      </c>
      <c r="C82" t="s">
        <v>238</v>
      </c>
      <c r="D82">
        <v>0</v>
      </c>
      <c r="E82">
        <v>1.1000000000000001</v>
      </c>
      <c r="F82">
        <v>1.1000000000000001</v>
      </c>
      <c r="G82" s="1">
        <v>45281</v>
      </c>
      <c r="H82" t="s">
        <v>21</v>
      </c>
      <c r="I82" t="s">
        <v>257</v>
      </c>
      <c r="J82">
        <f t="shared" si="1"/>
        <v>3</v>
      </c>
    </row>
    <row r="83" spans="1:10" x14ac:dyDescent="0.3">
      <c r="A83">
        <v>82</v>
      </c>
      <c r="B83" t="s">
        <v>258</v>
      </c>
      <c r="C83" t="s">
        <v>17</v>
      </c>
      <c r="D83">
        <v>0</v>
      </c>
      <c r="E83">
        <v>1</v>
      </c>
      <c r="F83">
        <v>1</v>
      </c>
      <c r="G83" s="1">
        <v>44948</v>
      </c>
      <c r="H83" t="s">
        <v>259</v>
      </c>
      <c r="I83" t="s">
        <v>260</v>
      </c>
      <c r="J83">
        <f t="shared" si="1"/>
        <v>3</v>
      </c>
    </row>
    <row r="84" spans="1:10" x14ac:dyDescent="0.3">
      <c r="A84">
        <v>83</v>
      </c>
      <c r="B84" t="s">
        <v>261</v>
      </c>
      <c r="C84" t="s">
        <v>44</v>
      </c>
      <c r="D84">
        <v>0</v>
      </c>
      <c r="E84">
        <v>1.1000000000000001</v>
      </c>
      <c r="F84">
        <v>1.1000000000000001</v>
      </c>
      <c r="G84" s="1">
        <v>44948</v>
      </c>
      <c r="H84" t="s">
        <v>65</v>
      </c>
      <c r="I84" t="s">
        <v>262</v>
      </c>
      <c r="J84">
        <f t="shared" si="1"/>
        <v>3</v>
      </c>
    </row>
    <row r="85" spans="1:10" x14ac:dyDescent="0.3">
      <c r="A85">
        <v>84</v>
      </c>
      <c r="B85" t="s">
        <v>263</v>
      </c>
      <c r="C85" t="s">
        <v>264</v>
      </c>
      <c r="D85">
        <v>0</v>
      </c>
      <c r="E85">
        <v>1</v>
      </c>
      <c r="F85">
        <v>1</v>
      </c>
      <c r="G85" s="1">
        <v>44948</v>
      </c>
      <c r="H85" t="s">
        <v>265</v>
      </c>
      <c r="I85" t="s">
        <v>266</v>
      </c>
      <c r="J85">
        <f t="shared" si="1"/>
        <v>4</v>
      </c>
    </row>
    <row r="86" spans="1:10" x14ac:dyDescent="0.3">
      <c r="A86">
        <v>85</v>
      </c>
      <c r="B86" t="s">
        <v>267</v>
      </c>
      <c r="C86" t="s">
        <v>148</v>
      </c>
      <c r="D86">
        <v>0</v>
      </c>
      <c r="E86">
        <v>1.62</v>
      </c>
      <c r="F86">
        <v>1.7</v>
      </c>
      <c r="G86" s="1">
        <v>44948</v>
      </c>
      <c r="H86" t="s">
        <v>227</v>
      </c>
      <c r="I86" t="s">
        <v>268</v>
      </c>
      <c r="J86">
        <f t="shared" si="1"/>
        <v>4</v>
      </c>
    </row>
    <row r="87" spans="1:10" x14ac:dyDescent="0.3">
      <c r="A87">
        <v>86</v>
      </c>
      <c r="B87" t="s">
        <v>269</v>
      </c>
      <c r="C87" t="s">
        <v>270</v>
      </c>
      <c r="D87">
        <v>0</v>
      </c>
      <c r="E87">
        <v>10</v>
      </c>
      <c r="F87">
        <v>10</v>
      </c>
      <c r="G87" s="1">
        <v>44979</v>
      </c>
      <c r="H87" t="s">
        <v>29</v>
      </c>
      <c r="I87" t="s">
        <v>271</v>
      </c>
      <c r="J87">
        <f t="shared" si="1"/>
        <v>3</v>
      </c>
    </row>
    <row r="88" spans="1:10" x14ac:dyDescent="0.3">
      <c r="A88">
        <v>87</v>
      </c>
      <c r="B88" t="s">
        <v>272</v>
      </c>
      <c r="C88" t="s">
        <v>68</v>
      </c>
      <c r="D88">
        <v>0</v>
      </c>
      <c r="E88">
        <v>1.4</v>
      </c>
      <c r="F88">
        <v>1.4</v>
      </c>
      <c r="G88" s="1">
        <v>44979</v>
      </c>
      <c r="H88" t="s">
        <v>145</v>
      </c>
      <c r="I88" t="s">
        <v>273</v>
      </c>
      <c r="J88">
        <f t="shared" si="1"/>
        <v>4</v>
      </c>
    </row>
    <row r="89" spans="1:10" x14ac:dyDescent="0.3">
      <c r="A89">
        <v>88</v>
      </c>
      <c r="B89" t="s">
        <v>274</v>
      </c>
      <c r="C89" t="s">
        <v>275</v>
      </c>
      <c r="D89">
        <v>0</v>
      </c>
      <c r="E89">
        <v>1.2</v>
      </c>
      <c r="F89">
        <v>1.2</v>
      </c>
      <c r="G89" s="1">
        <v>44979</v>
      </c>
      <c r="H89" t="s">
        <v>29</v>
      </c>
      <c r="I89" t="s">
        <v>276</v>
      </c>
      <c r="J89">
        <f t="shared" si="1"/>
        <v>4</v>
      </c>
    </row>
    <row r="90" spans="1:10" x14ac:dyDescent="0.3">
      <c r="A90">
        <v>89</v>
      </c>
      <c r="B90" t="s">
        <v>277</v>
      </c>
      <c r="C90" t="s">
        <v>68</v>
      </c>
      <c r="D90">
        <v>0</v>
      </c>
      <c r="E90">
        <v>1.2</v>
      </c>
      <c r="F90">
        <v>1.2</v>
      </c>
      <c r="G90" s="1">
        <v>44979</v>
      </c>
      <c r="H90" t="s">
        <v>145</v>
      </c>
      <c r="I90" t="s">
        <v>278</v>
      </c>
      <c r="J90">
        <f t="shared" si="1"/>
        <v>4</v>
      </c>
    </row>
    <row r="91" spans="1:10" x14ac:dyDescent="0.3">
      <c r="A91">
        <v>90</v>
      </c>
      <c r="B91" t="s">
        <v>279</v>
      </c>
      <c r="C91" t="s">
        <v>280</v>
      </c>
      <c r="D91">
        <v>0</v>
      </c>
      <c r="E91">
        <v>2.5</v>
      </c>
      <c r="F91">
        <v>2.5</v>
      </c>
      <c r="G91" s="1">
        <v>44979</v>
      </c>
      <c r="H91" t="s">
        <v>281</v>
      </c>
      <c r="I91" t="s">
        <v>282</v>
      </c>
      <c r="J91">
        <f t="shared" si="1"/>
        <v>3</v>
      </c>
    </row>
    <row r="92" spans="1:10" x14ac:dyDescent="0.3">
      <c r="A92">
        <v>91</v>
      </c>
      <c r="B92" t="s">
        <v>283</v>
      </c>
      <c r="C92" t="s">
        <v>284</v>
      </c>
      <c r="D92">
        <v>0</v>
      </c>
      <c r="E92">
        <v>1</v>
      </c>
      <c r="F92">
        <v>1</v>
      </c>
      <c r="G92" s="1">
        <v>44979</v>
      </c>
      <c r="H92" t="s">
        <v>29</v>
      </c>
      <c r="I92" t="s">
        <v>285</v>
      </c>
      <c r="J92">
        <f t="shared" si="1"/>
        <v>3</v>
      </c>
    </row>
    <row r="93" spans="1:10" x14ac:dyDescent="0.3">
      <c r="A93">
        <v>92</v>
      </c>
      <c r="B93" t="s">
        <v>286</v>
      </c>
      <c r="C93" t="s">
        <v>287</v>
      </c>
      <c r="D93">
        <v>0</v>
      </c>
      <c r="E93">
        <v>1.3</v>
      </c>
      <c r="F93">
        <v>1.3</v>
      </c>
      <c r="G93" s="1">
        <v>45007</v>
      </c>
      <c r="H93" t="s">
        <v>141</v>
      </c>
      <c r="I93" t="s">
        <v>288</v>
      </c>
      <c r="J93">
        <f t="shared" si="1"/>
        <v>3</v>
      </c>
    </row>
    <row r="94" spans="1:10" x14ac:dyDescent="0.3">
      <c r="A94">
        <v>93</v>
      </c>
      <c r="B94" t="s">
        <v>289</v>
      </c>
      <c r="C94" t="s">
        <v>290</v>
      </c>
      <c r="D94">
        <v>0</v>
      </c>
      <c r="E94">
        <v>1</v>
      </c>
      <c r="F94">
        <v>1</v>
      </c>
      <c r="G94" s="1">
        <v>45007</v>
      </c>
      <c r="H94" t="s">
        <v>29</v>
      </c>
      <c r="I94" t="s">
        <v>291</v>
      </c>
      <c r="J94">
        <f t="shared" si="1"/>
        <v>3</v>
      </c>
    </row>
    <row r="95" spans="1:10" x14ac:dyDescent="0.3">
      <c r="A95">
        <v>94</v>
      </c>
      <c r="B95" t="s">
        <v>292</v>
      </c>
      <c r="C95" t="s">
        <v>293</v>
      </c>
      <c r="D95">
        <v>0</v>
      </c>
      <c r="E95">
        <v>1</v>
      </c>
      <c r="F95">
        <v>1</v>
      </c>
      <c r="G95" s="1">
        <v>45007</v>
      </c>
      <c r="H95" t="s">
        <v>36</v>
      </c>
      <c r="I95" t="s">
        <v>294</v>
      </c>
      <c r="J95">
        <f t="shared" si="1"/>
        <v>3</v>
      </c>
    </row>
    <row r="96" spans="1:10" x14ac:dyDescent="0.3">
      <c r="A96">
        <v>95</v>
      </c>
      <c r="B96" t="s">
        <v>295</v>
      </c>
      <c r="C96" t="s">
        <v>77</v>
      </c>
      <c r="D96">
        <v>0</v>
      </c>
      <c r="E96">
        <v>2.5</v>
      </c>
      <c r="F96">
        <v>2.5</v>
      </c>
      <c r="G96" s="1">
        <v>45007</v>
      </c>
      <c r="H96" t="s">
        <v>65</v>
      </c>
      <c r="I96" t="s">
        <v>296</v>
      </c>
      <c r="J96">
        <f t="shared" si="1"/>
        <v>2</v>
      </c>
    </row>
    <row r="97" spans="1:10" x14ac:dyDescent="0.3">
      <c r="A97">
        <v>96</v>
      </c>
      <c r="B97" t="s">
        <v>297</v>
      </c>
      <c r="C97" t="s">
        <v>298</v>
      </c>
      <c r="D97">
        <v>0</v>
      </c>
      <c r="E97">
        <v>1</v>
      </c>
      <c r="F97">
        <v>1</v>
      </c>
      <c r="G97" s="1">
        <v>45068</v>
      </c>
      <c r="H97" t="s">
        <v>299</v>
      </c>
      <c r="I97" t="s">
        <v>300</v>
      </c>
      <c r="J97">
        <f t="shared" si="1"/>
        <v>3</v>
      </c>
    </row>
    <row r="98" spans="1:10" x14ac:dyDescent="0.3">
      <c r="A98">
        <v>97</v>
      </c>
      <c r="B98" t="s">
        <v>301</v>
      </c>
      <c r="C98" t="s">
        <v>44</v>
      </c>
      <c r="D98">
        <v>0</v>
      </c>
      <c r="E98">
        <v>1.1000000000000001</v>
      </c>
      <c r="F98">
        <v>1.1000000000000001</v>
      </c>
      <c r="G98" s="1">
        <v>45099</v>
      </c>
      <c r="H98" t="s">
        <v>25</v>
      </c>
      <c r="I98" t="s">
        <v>302</v>
      </c>
      <c r="J98">
        <f t="shared" si="1"/>
        <v>1</v>
      </c>
    </row>
    <row r="99" spans="1:10" x14ac:dyDescent="0.3">
      <c r="A99">
        <v>98</v>
      </c>
      <c r="B99" t="s">
        <v>303</v>
      </c>
      <c r="C99" t="s">
        <v>101</v>
      </c>
      <c r="D99">
        <v>0</v>
      </c>
      <c r="E99">
        <v>1.1000000000000001</v>
      </c>
      <c r="F99">
        <v>1.1000000000000001</v>
      </c>
      <c r="G99" s="1">
        <v>45099</v>
      </c>
      <c r="H99" t="s">
        <v>65</v>
      </c>
      <c r="I99" t="s">
        <v>304</v>
      </c>
      <c r="J99">
        <f t="shared" si="1"/>
        <v>3</v>
      </c>
    </row>
    <row r="100" spans="1:10" x14ac:dyDescent="0.3">
      <c r="A100">
        <v>99</v>
      </c>
      <c r="B100" t="s">
        <v>305</v>
      </c>
      <c r="C100" t="s">
        <v>54</v>
      </c>
      <c r="D100">
        <v>0</v>
      </c>
      <c r="E100">
        <v>1</v>
      </c>
      <c r="F100">
        <v>1</v>
      </c>
      <c r="G100" s="1">
        <v>45099</v>
      </c>
      <c r="H100" t="s">
        <v>29</v>
      </c>
      <c r="I100" t="s">
        <v>306</v>
      </c>
      <c r="J100">
        <f t="shared" si="1"/>
        <v>2</v>
      </c>
    </row>
    <row r="101" spans="1:10" x14ac:dyDescent="0.3">
      <c r="A101">
        <v>100</v>
      </c>
      <c r="B101" t="s">
        <v>307</v>
      </c>
      <c r="C101" t="s">
        <v>249</v>
      </c>
      <c r="D101">
        <v>0</v>
      </c>
      <c r="E101">
        <v>1.3</v>
      </c>
      <c r="F101">
        <v>1.3</v>
      </c>
      <c r="G101" s="1">
        <v>45129</v>
      </c>
      <c r="H101" t="s">
        <v>145</v>
      </c>
      <c r="I101" t="s">
        <v>308</v>
      </c>
      <c r="J101">
        <f t="shared" si="1"/>
        <v>2</v>
      </c>
    </row>
    <row r="102" spans="1:10" x14ac:dyDescent="0.3">
      <c r="A102">
        <v>101</v>
      </c>
      <c r="B102" t="s">
        <v>309</v>
      </c>
      <c r="C102" t="s">
        <v>310</v>
      </c>
      <c r="D102">
        <v>0</v>
      </c>
      <c r="E102">
        <v>1.23</v>
      </c>
      <c r="F102">
        <v>1.23</v>
      </c>
      <c r="G102" s="1">
        <v>45160</v>
      </c>
      <c r="H102" t="s">
        <v>21</v>
      </c>
      <c r="I102" t="s">
        <v>311</v>
      </c>
      <c r="J102">
        <f t="shared" si="1"/>
        <v>3</v>
      </c>
    </row>
    <row r="103" spans="1:10" x14ac:dyDescent="0.3">
      <c r="A103">
        <v>102</v>
      </c>
      <c r="B103" t="s">
        <v>312</v>
      </c>
      <c r="C103" t="s">
        <v>313</v>
      </c>
      <c r="D103">
        <v>0</v>
      </c>
      <c r="E103">
        <v>1.53</v>
      </c>
      <c r="F103">
        <v>1.53</v>
      </c>
      <c r="G103" s="1">
        <v>45191</v>
      </c>
      <c r="H103" t="s">
        <v>314</v>
      </c>
      <c r="I103" t="s">
        <v>315</v>
      </c>
      <c r="J103">
        <f t="shared" si="1"/>
        <v>1</v>
      </c>
    </row>
  </sheetData>
  <autoFilter ref="A1:I103"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BC72B-4864-4A2A-AE92-53DBB7F17998}">
  <dimension ref="A1:A3"/>
  <sheetViews>
    <sheetView workbookViewId="0">
      <selection activeCell="B8" sqref="B8"/>
    </sheetView>
  </sheetViews>
  <sheetFormatPr defaultRowHeight="14.4" x14ac:dyDescent="0.3"/>
  <cols>
    <col min="1" max="1" width="51.5546875" bestFit="1" customWidth="1"/>
  </cols>
  <sheetData>
    <row r="1" spans="1:1" x14ac:dyDescent="0.3">
      <c r="A1" s="2" t="s">
        <v>320</v>
      </c>
    </row>
    <row r="2" spans="1:1" x14ac:dyDescent="0.3">
      <c r="A2" t="s">
        <v>321</v>
      </c>
    </row>
    <row r="3" spans="1:1" x14ac:dyDescent="0.3">
      <c r="A3" t="s">
        <v>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C8C9-2825-4B51-BDEF-7F84CEEFA9DB}">
  <dimension ref="A1:A4"/>
  <sheetViews>
    <sheetView workbookViewId="0">
      <selection activeCell="A18" sqref="A18"/>
    </sheetView>
  </sheetViews>
  <sheetFormatPr defaultRowHeight="14.4" x14ac:dyDescent="0.3"/>
  <cols>
    <col min="1" max="1" width="51.109375" customWidth="1"/>
  </cols>
  <sheetData>
    <row r="1" spans="1:1" x14ac:dyDescent="0.3">
      <c r="A1" s="2" t="s">
        <v>316</v>
      </c>
    </row>
    <row r="2" spans="1:1" x14ac:dyDescent="0.3">
      <c r="A2" t="s">
        <v>317</v>
      </c>
    </row>
    <row r="3" spans="1:1" x14ac:dyDescent="0.3">
      <c r="A3" t="s">
        <v>318</v>
      </c>
    </row>
    <row r="4" spans="1:1" x14ac:dyDescent="0.3">
      <c r="A4" t="s">
        <v>319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3D582-5C38-4037-883B-BE8DCCF3A55D}">
  <dimension ref="A1:N68"/>
  <sheetViews>
    <sheetView workbookViewId="0">
      <selection activeCell="F6" sqref="F6"/>
    </sheetView>
  </sheetViews>
  <sheetFormatPr defaultRowHeight="14.4" x14ac:dyDescent="0.3"/>
  <cols>
    <col min="1" max="1" width="22.21875" bestFit="1" customWidth="1"/>
    <col min="2" max="2" width="24.5546875" customWidth="1"/>
    <col min="3" max="3" width="25.5546875" bestFit="1" customWidth="1"/>
    <col min="4" max="4" width="21" bestFit="1" customWidth="1"/>
    <col min="7" max="7" width="29.109375" customWidth="1"/>
    <col min="8" max="8" width="19.33203125" customWidth="1"/>
    <col min="9" max="9" width="25.5546875" bestFit="1" customWidth="1"/>
    <col min="10" max="10" width="21" bestFit="1" customWidth="1"/>
    <col min="11" max="11" width="11.21875" bestFit="1" customWidth="1"/>
  </cols>
  <sheetData>
    <row r="1" spans="1:10" x14ac:dyDescent="0.3">
      <c r="A1" s="2" t="s">
        <v>7</v>
      </c>
      <c r="B1" s="2" t="s">
        <v>323</v>
      </c>
      <c r="C1" s="2" t="s">
        <v>343</v>
      </c>
      <c r="D1" s="2" t="s">
        <v>344</v>
      </c>
      <c r="G1" s="2" t="s">
        <v>2</v>
      </c>
      <c r="H1" s="2" t="s">
        <v>323</v>
      </c>
      <c r="I1" s="4" t="s">
        <v>345</v>
      </c>
      <c r="J1" s="5" t="s">
        <v>344</v>
      </c>
    </row>
    <row r="2" spans="1:10" x14ac:dyDescent="0.3">
      <c r="A2" t="s">
        <v>11</v>
      </c>
      <c r="B2">
        <f>COUNTIF(unicorns!H:H,A2)</f>
        <v>3</v>
      </c>
      <c r="C2" s="3">
        <f>SUMIFS(unicorns!E:E,unicorns!H:H,A2)</f>
        <v>3</v>
      </c>
      <c r="D2" s="3">
        <f>SUMIFS(unicorns!F:F,unicorns!H:H,A2)</f>
        <v>40.6</v>
      </c>
      <c r="G2" t="s">
        <v>324</v>
      </c>
      <c r="H2">
        <f>COUNTIF(unicorns!C:C,_xlfn.CONCAT(G2,"*"))</f>
        <v>1</v>
      </c>
      <c r="I2" s="3">
        <f>SUMIFS(unicorns!E:E,unicorns!C:C,_xlfn.CONCAT(G2,"*"))</f>
        <v>1</v>
      </c>
      <c r="J2" s="3">
        <f>SUMIFS(unicorns!F:F,unicorns!C:C,_xlfn.CONCAT(G2,"*"))</f>
        <v>1</v>
      </c>
    </row>
    <row r="3" spans="1:10" x14ac:dyDescent="0.3">
      <c r="A3" t="s">
        <v>18</v>
      </c>
      <c r="B3">
        <f>COUNTIF(unicorns!H:H,A3)</f>
        <v>1</v>
      </c>
      <c r="C3" s="3">
        <f>SUMIFS(unicorns!E:E,unicorns!H:H,A3)</f>
        <v>1</v>
      </c>
      <c r="D3" s="3">
        <f>SUMIFS(unicorns!F:F,unicorns!H:H,A3)</f>
        <v>1.5</v>
      </c>
      <c r="G3" t="s">
        <v>14</v>
      </c>
      <c r="H3">
        <f>COUNTIF(unicorns!C:C,_xlfn.CONCAT(G3,"*"))</f>
        <v>13</v>
      </c>
      <c r="I3" s="3">
        <f>SUMIFS(unicorns!E:E,unicorns!C:C,_xlfn.CONCAT(G3,"*"))</f>
        <v>18.22</v>
      </c>
      <c r="J3" s="3">
        <f>SUMIFS(unicorns!F:F,unicorns!C:C,_xlfn.CONCAT(G3,"*"))</f>
        <v>67.967999999999989</v>
      </c>
    </row>
    <row r="4" spans="1:10" x14ac:dyDescent="0.3">
      <c r="A4" t="s">
        <v>21</v>
      </c>
      <c r="B4">
        <f>COUNTIF(unicorns!H:H,A4)</f>
        <v>7</v>
      </c>
      <c r="C4" s="3">
        <f>SUMIFS(unicorns!E:E,unicorns!H:H,A4)</f>
        <v>11.53</v>
      </c>
      <c r="D4" s="3">
        <f>SUMIFS(unicorns!F:F,unicorns!H:H,A4)</f>
        <v>15.53</v>
      </c>
      <c r="G4" t="s">
        <v>325</v>
      </c>
      <c r="H4">
        <f>COUNTIF(unicorns!C:C,_xlfn.CONCAT(G4,"*"))</f>
        <v>16</v>
      </c>
      <c r="I4" s="3">
        <f>SUMIFS(unicorns!E:E,unicorns!C:C,_xlfn.CONCAT(G4,"*"))</f>
        <v>22.9</v>
      </c>
      <c r="J4" s="3">
        <f>SUMIFS(unicorns!F:F,unicorns!C:C,_xlfn.CONCAT(G4,"*"))</f>
        <v>38.5</v>
      </c>
    </row>
    <row r="5" spans="1:10" x14ac:dyDescent="0.3">
      <c r="A5" t="s">
        <v>25</v>
      </c>
      <c r="B5">
        <f>COUNTIF(unicorns!H:H,A5)</f>
        <v>4</v>
      </c>
      <c r="C5" s="3">
        <f>SUMIFS(unicorns!E:E,unicorns!H:H,A5)</f>
        <v>6.2999999999999989</v>
      </c>
      <c r="D5" s="3">
        <f>SUMIFS(unicorns!F:F,unicorns!H:H,A5)</f>
        <v>25.1</v>
      </c>
      <c r="G5" t="s">
        <v>326</v>
      </c>
      <c r="H5">
        <f>COUNTIF(unicorns!C:C,_xlfn.CONCAT(G5,"*"))</f>
        <v>17</v>
      </c>
      <c r="I5" s="3">
        <f>SUMIFS(unicorns!E:E,unicorns!C:C,_xlfn.CONCAT(G5,"*"))</f>
        <v>30.5</v>
      </c>
      <c r="J5" s="3">
        <f>SUMIFS(unicorns!F:F,unicorns!C:C,_xlfn.CONCAT(G5,"*"))</f>
        <v>64.5</v>
      </c>
    </row>
    <row r="6" spans="1:10" x14ac:dyDescent="0.3">
      <c r="A6" t="s">
        <v>29</v>
      </c>
      <c r="B6">
        <f>COUNTIF(unicorns!H:H,A6)</f>
        <v>33</v>
      </c>
      <c r="C6" s="3">
        <f>SUMIFS(unicorns!E:E,unicorns!H:H,A6)</f>
        <v>55.70000000000001</v>
      </c>
      <c r="D6" s="3">
        <f>SUMIFS(unicorns!F:F,unicorns!H:H,A6)</f>
        <v>127.30000000000001</v>
      </c>
      <c r="G6" t="s">
        <v>327</v>
      </c>
      <c r="H6">
        <f>COUNTIF(unicorns!C:C,_xlfn.CONCAT(G6,"*"))</f>
        <v>2</v>
      </c>
      <c r="I6" s="3">
        <f>SUMIFS(unicorns!E:E,unicorns!C:C,_xlfn.CONCAT(G6,"*"))</f>
        <v>2.7</v>
      </c>
      <c r="J6" s="3">
        <f>SUMIFS(unicorns!F:F,unicorns!C:C,_xlfn.CONCAT(G6,"*"))</f>
        <v>12.3</v>
      </c>
    </row>
    <row r="7" spans="1:10" x14ac:dyDescent="0.3">
      <c r="A7" t="s">
        <v>36</v>
      </c>
      <c r="B7">
        <f>COUNTIF(unicorns!H:H,A7)</f>
        <v>14</v>
      </c>
      <c r="C7" s="3">
        <f>SUMIFS(unicorns!E:E,unicorns!H:H,A7)</f>
        <v>20.369999999999997</v>
      </c>
      <c r="D7" s="3">
        <f>SUMIFS(unicorns!F:F,unicorns!H:H,A7)</f>
        <v>37.937999999999995</v>
      </c>
      <c r="G7" t="s">
        <v>329</v>
      </c>
      <c r="H7">
        <f>COUNTIF(unicorns!C:C,_xlfn.CONCAT(G7,"*"))</f>
        <v>9</v>
      </c>
      <c r="I7" s="3">
        <f>SUMIFS(unicorns!E:E,unicorns!C:C,_xlfn.CONCAT(G7,"*"))</f>
        <v>11.4</v>
      </c>
      <c r="J7" s="3">
        <f>SUMIFS(unicorns!F:F,unicorns!C:C,_xlfn.CONCAT(G7,"*"))</f>
        <v>16</v>
      </c>
    </row>
    <row r="8" spans="1:10" x14ac:dyDescent="0.3">
      <c r="A8" t="s">
        <v>55</v>
      </c>
      <c r="B8">
        <f>COUNTIF(unicorns!H:H,A8)</f>
        <v>1</v>
      </c>
      <c r="C8" s="3">
        <f>SUMIFS(unicorns!E:E,unicorns!H:H,A8)</f>
        <v>1.5</v>
      </c>
      <c r="D8" s="3">
        <f>SUMIFS(unicorns!F:F,unicorns!H:H,A8)</f>
        <v>3.5</v>
      </c>
      <c r="G8" t="s">
        <v>35</v>
      </c>
      <c r="H8">
        <f>COUNTIF(unicorns!C:C,_xlfn.CONCAT(G8,"*"))</f>
        <v>3</v>
      </c>
      <c r="I8" s="3">
        <f>SUMIFS(unicorns!E:E,unicorns!C:C,_xlfn.CONCAT(G8,"*"))</f>
        <v>3.8</v>
      </c>
      <c r="J8" s="3">
        <f>SUMIFS(unicorns!F:F,unicorns!C:C,_xlfn.CONCAT(G8,"*"))</f>
        <v>17.5</v>
      </c>
    </row>
    <row r="9" spans="1:10" x14ac:dyDescent="0.3">
      <c r="A9" t="s">
        <v>65</v>
      </c>
      <c r="B9">
        <f>COUNTIF(unicorns!H:H,A9)</f>
        <v>12</v>
      </c>
      <c r="C9" s="3">
        <f>SUMIFS(unicorns!E:E,unicorns!H:H,A9)</f>
        <v>18.3</v>
      </c>
      <c r="D9" s="3">
        <f>SUMIFS(unicorns!F:F,unicorns!H:H,A9)</f>
        <v>32.099999999999994</v>
      </c>
      <c r="G9" t="s">
        <v>330</v>
      </c>
      <c r="H9">
        <f>COUNTIF(unicorns!C:C,_xlfn.CONCAT(G9,"*"))</f>
        <v>2</v>
      </c>
      <c r="I9" s="3">
        <f>SUMIFS(unicorns!E:E,unicorns!C:C,_xlfn.CONCAT(G9,"*"))</f>
        <v>3.5</v>
      </c>
      <c r="J9" s="3">
        <f>SUMIFS(unicorns!F:F,unicorns!C:C,_xlfn.CONCAT(G9,"*"))</f>
        <v>6.3000000000000007</v>
      </c>
    </row>
    <row r="10" spans="1:10" x14ac:dyDescent="0.3">
      <c r="A10" t="s">
        <v>81</v>
      </c>
      <c r="B10">
        <f>COUNTIF(unicorns!H:H,A10)</f>
        <v>1</v>
      </c>
      <c r="C10" s="3">
        <f>SUMIFS(unicorns!E:E,unicorns!H:H,A10)</f>
        <v>1</v>
      </c>
      <c r="D10" s="3">
        <f>SUMIFS(unicorns!F:F,unicorns!H:H,A10)</f>
        <v>2</v>
      </c>
      <c r="G10" t="s">
        <v>44</v>
      </c>
      <c r="H10">
        <f>COUNTIF(unicorns!C:C,_xlfn.CONCAT(G10,"*"))</f>
        <v>7</v>
      </c>
      <c r="I10" s="3">
        <f>SUMIFS(unicorns!E:E,unicorns!C:C,_xlfn.CONCAT(G10,"*"))</f>
        <v>10</v>
      </c>
      <c r="J10" s="3">
        <f>SUMIFS(unicorns!F:F,unicorns!C:C,_xlfn.CONCAT(G10,"*"))</f>
        <v>34.049999999999997</v>
      </c>
    </row>
    <row r="11" spans="1:10" x14ac:dyDescent="0.3">
      <c r="A11" t="s">
        <v>85</v>
      </c>
      <c r="B11">
        <f>COUNTIF(unicorns!H:H,A11)</f>
        <v>1</v>
      </c>
      <c r="C11" s="3">
        <f>SUMIFS(unicorns!E:E,unicorns!H:H,A11)</f>
        <v>1</v>
      </c>
      <c r="D11" s="3">
        <f>SUMIFS(unicorns!F:F,unicorns!H:H,A11)</f>
        <v>5</v>
      </c>
      <c r="G11" t="s">
        <v>331</v>
      </c>
      <c r="H11">
        <f>COUNTIF(unicorns!C:C,_xlfn.CONCAT(G11,"*"))</f>
        <v>2</v>
      </c>
      <c r="I11" s="3">
        <f>SUMIFS(unicorns!E:E,unicorns!C:C,_xlfn.CONCAT(G11,"*"))</f>
        <v>5.9</v>
      </c>
      <c r="J11" s="3">
        <f>SUMIFS(unicorns!F:F,unicorns!C:C,_xlfn.CONCAT(G11,"*"))</f>
        <v>10.6</v>
      </c>
    </row>
    <row r="12" spans="1:10" x14ac:dyDescent="0.3">
      <c r="A12" t="s">
        <v>89</v>
      </c>
      <c r="B12">
        <f>COUNTIF(unicorns!H:H,A12)</f>
        <v>1</v>
      </c>
      <c r="C12" s="3">
        <f>SUMIFS(unicorns!E:E,unicorns!H:H,A12)</f>
        <v>1.1000000000000001</v>
      </c>
      <c r="D12" s="3">
        <f>SUMIFS(unicorns!F:F,unicorns!H:H,A12)</f>
        <v>1.1000000000000001</v>
      </c>
      <c r="G12" t="s">
        <v>332</v>
      </c>
      <c r="H12">
        <f>COUNTIF(unicorns!C:C,_xlfn.CONCAT(G12,"*"))</f>
        <v>3</v>
      </c>
      <c r="I12" s="3">
        <f>SUMIFS(unicorns!E:E,unicorns!C:C,_xlfn.CONCAT(G12,"*"))</f>
        <v>3</v>
      </c>
      <c r="J12" s="3">
        <f>SUMIFS(unicorns!F:F,unicorns!C:C,_xlfn.CONCAT(G12,"*"))</f>
        <v>8.1999999999999993</v>
      </c>
    </row>
    <row r="13" spans="1:10" x14ac:dyDescent="0.3">
      <c r="A13" t="s">
        <v>105</v>
      </c>
      <c r="B13">
        <f>COUNTIF(unicorns!H:H,A13)</f>
        <v>3</v>
      </c>
      <c r="C13" s="3">
        <f>SUMIFS(unicorns!E:E,unicorns!H:H,A13)</f>
        <v>4.5999999999999996</v>
      </c>
      <c r="D13" s="3">
        <f>SUMIFS(unicorns!F:F,unicorns!H:H,A13)</f>
        <v>8.2999999999999989</v>
      </c>
      <c r="G13" t="s">
        <v>333</v>
      </c>
      <c r="H13">
        <f>COUNTIF(unicorns!C:C,_xlfn.CONCAT(G13,"*"))</f>
        <v>5</v>
      </c>
      <c r="I13" s="3">
        <f>SUMIFS(unicorns!E:E,unicorns!C:C,_xlfn.CONCAT(G13,"*"))</f>
        <v>6.3</v>
      </c>
      <c r="J13" s="3">
        <f>SUMIFS(unicorns!F:F,unicorns!C:C,_xlfn.CONCAT(G13,"*"))</f>
        <v>7.7</v>
      </c>
    </row>
    <row r="14" spans="1:10" x14ac:dyDescent="0.3">
      <c r="A14" t="s">
        <v>120</v>
      </c>
      <c r="B14">
        <f>COUNTIF(unicorns!H:H,A14)</f>
        <v>1</v>
      </c>
      <c r="C14" s="3">
        <f>SUMIFS(unicorns!E:E,unicorns!H:H,A14)</f>
        <v>1</v>
      </c>
      <c r="D14" s="3">
        <f>SUMIFS(unicorns!F:F,unicorns!H:H,A14)</f>
        <v>1.5</v>
      </c>
      <c r="G14" t="s">
        <v>77</v>
      </c>
      <c r="H14">
        <f>COUNTIF(unicorns!C:C,_xlfn.CONCAT(G14,"*"))</f>
        <v>3</v>
      </c>
      <c r="I14" s="3">
        <f>SUMIFS(unicorns!E:E,unicorns!C:C,_xlfn.CONCAT(G14,"*"))</f>
        <v>5.8</v>
      </c>
      <c r="J14" s="3">
        <f>SUMIFS(unicorns!F:F,unicorns!C:C,_xlfn.CONCAT(G14,"*"))</f>
        <v>12.8</v>
      </c>
    </row>
    <row r="15" spans="1:10" x14ac:dyDescent="0.3">
      <c r="A15" t="s">
        <v>133</v>
      </c>
      <c r="B15">
        <f>COUNTIF(unicorns!H:H,A15)</f>
        <v>1</v>
      </c>
      <c r="C15" s="3">
        <f>SUMIFS(unicorns!E:E,unicorns!H:H,A15)</f>
        <v>1.3</v>
      </c>
      <c r="D15" s="3">
        <f>SUMIFS(unicorns!F:F,unicorns!H:H,A15)</f>
        <v>3.2</v>
      </c>
      <c r="G15" t="s">
        <v>334</v>
      </c>
      <c r="H15">
        <f>COUNTIF(unicorns!C:C,_xlfn.CONCAT(G15,"*"))</f>
        <v>1</v>
      </c>
      <c r="I15" s="3">
        <f>SUMIFS(unicorns!E:E,unicorns!C:C,_xlfn.CONCAT(G15,"*"))</f>
        <v>1.1000000000000001</v>
      </c>
      <c r="J15" s="3">
        <f>SUMIFS(unicorns!F:F,unicorns!C:C,_xlfn.CONCAT(G15,"*"))</f>
        <v>1.1000000000000001</v>
      </c>
    </row>
    <row r="16" spans="1:10" x14ac:dyDescent="0.3">
      <c r="A16" t="s">
        <v>137</v>
      </c>
      <c r="B16">
        <f>COUNTIF(unicorns!H:H,A16)</f>
        <v>1</v>
      </c>
      <c r="C16" s="3">
        <f>SUMIFS(unicorns!E:E,unicorns!H:H,A16)</f>
        <v>1</v>
      </c>
      <c r="D16" s="3">
        <f>SUMIFS(unicorns!F:F,unicorns!H:H,A16)</f>
        <v>2.5</v>
      </c>
      <c r="G16" t="s">
        <v>335</v>
      </c>
      <c r="H16">
        <f>COUNTIF(unicorns!C:C,_xlfn.CONCAT(G16,"*"))</f>
        <v>2</v>
      </c>
      <c r="I16" s="3">
        <f>SUMIFS(unicorns!E:E,unicorns!C:C,_xlfn.CONCAT(G16,"*"))</f>
        <v>2</v>
      </c>
      <c r="J16" s="3">
        <f>SUMIFS(unicorns!F:F,unicorns!C:C,_xlfn.CONCAT(G16,"*"))</f>
        <v>7</v>
      </c>
    </row>
    <row r="17" spans="1:10" x14ac:dyDescent="0.3">
      <c r="A17" t="s">
        <v>141</v>
      </c>
      <c r="B17">
        <f>COUNTIF(unicorns!H:H,A17)</f>
        <v>2</v>
      </c>
      <c r="C17" s="3">
        <f>SUMIFS(unicorns!E:E,unicorns!H:H,A17)</f>
        <v>2.7</v>
      </c>
      <c r="D17" s="3">
        <f>SUMIFS(unicorns!F:F,unicorns!H:H,A17)</f>
        <v>2.7</v>
      </c>
      <c r="G17" t="s">
        <v>140</v>
      </c>
      <c r="H17">
        <f>COUNTIF(unicorns!C:C,_xlfn.CONCAT(G17,"*"))</f>
        <v>2</v>
      </c>
      <c r="I17" s="3">
        <f>SUMIFS(unicorns!E:E,unicorns!C:C,_xlfn.CONCAT(G17,"*"))</f>
        <v>2.9</v>
      </c>
      <c r="J17" s="3">
        <f>SUMIFS(unicorns!F:F,unicorns!C:C,_xlfn.CONCAT(G17,"*"))</f>
        <v>6.4</v>
      </c>
    </row>
    <row r="18" spans="1:10" x14ac:dyDescent="0.3">
      <c r="A18" t="s">
        <v>145</v>
      </c>
      <c r="B18">
        <f>COUNTIF(unicorns!H:H,A18)</f>
        <v>4</v>
      </c>
      <c r="C18" s="3">
        <f>SUMIFS(unicorns!E:E,unicorns!H:H,A18)</f>
        <v>5.6</v>
      </c>
      <c r="D18" s="3">
        <f>SUMIFS(unicorns!F:F,unicorns!H:H,A18)</f>
        <v>5.6</v>
      </c>
      <c r="G18" t="s">
        <v>337</v>
      </c>
      <c r="H18">
        <f>COUNTIF(unicorns!C:C,_xlfn.CONCAT(G18,"*"))</f>
        <v>1</v>
      </c>
      <c r="I18" s="3">
        <f>SUMIFS(unicorns!E:E,unicorns!C:C,_xlfn.CONCAT(G18,"*"))</f>
        <v>1.4</v>
      </c>
      <c r="J18" s="3">
        <f>SUMIFS(unicorns!F:F,unicorns!C:C,_xlfn.CONCAT(G18,"*"))</f>
        <v>1.4</v>
      </c>
    </row>
    <row r="19" spans="1:10" x14ac:dyDescent="0.3">
      <c r="A19" t="s">
        <v>164</v>
      </c>
      <c r="B19">
        <f>COUNTIF(unicorns!H:H,A19)</f>
        <v>1</v>
      </c>
      <c r="C19" s="3">
        <f>SUMIFS(unicorns!E:E,unicorns!H:H,A19)</f>
        <v>1.4</v>
      </c>
      <c r="D19" s="3">
        <f>SUMIFS(unicorns!F:F,unicorns!H:H,A19)</f>
        <v>1.4</v>
      </c>
      <c r="G19" t="s">
        <v>338</v>
      </c>
      <c r="H19">
        <f>COUNTIF(unicorns!C:C,_xlfn.CONCAT(G19,"*"))</f>
        <v>2</v>
      </c>
      <c r="I19" s="3">
        <f>SUMIFS(unicorns!E:E,unicorns!C:C,_xlfn.CONCAT(G19,"*"))</f>
        <v>3</v>
      </c>
      <c r="J19" s="3">
        <f>SUMIFS(unicorns!F:F,unicorns!C:C,_xlfn.CONCAT(G19,"*"))</f>
        <v>4.05</v>
      </c>
    </row>
    <row r="20" spans="1:10" x14ac:dyDescent="0.3">
      <c r="A20" t="s">
        <v>168</v>
      </c>
      <c r="B20">
        <f>COUNTIF(unicorns!H:H,A20)</f>
        <v>1</v>
      </c>
      <c r="C20" s="3">
        <f>SUMIFS(unicorns!E:E,unicorns!H:H,A20)</f>
        <v>1.4</v>
      </c>
      <c r="D20" s="3">
        <f>SUMIFS(unicorns!F:F,unicorns!H:H,A20)</f>
        <v>3.5</v>
      </c>
      <c r="G20" t="s">
        <v>339</v>
      </c>
      <c r="H20">
        <f>COUNTIF(unicorns!C:C,_xlfn.CONCAT(G20,"*"))</f>
        <v>3</v>
      </c>
      <c r="I20" s="3">
        <f>SUMIFS(unicorns!E:E,unicorns!C:C,_xlfn.CONCAT(G20,"*"))</f>
        <v>3.2700000000000005</v>
      </c>
      <c r="J20" s="3">
        <f>SUMIFS(unicorns!F:F,unicorns!C:C,_xlfn.CONCAT(G20,"*"))</f>
        <v>3.5700000000000003</v>
      </c>
    </row>
    <row r="21" spans="1:10" x14ac:dyDescent="0.3">
      <c r="A21" t="s">
        <v>175</v>
      </c>
      <c r="B21">
        <f>COUNTIF(unicorns!H:H,A21)</f>
        <v>1</v>
      </c>
      <c r="C21" s="3">
        <f>SUMIFS(unicorns!E:E,unicorns!H:H,A21)</f>
        <v>1</v>
      </c>
      <c r="D21" s="3">
        <f>SUMIFS(unicorns!F:F,unicorns!H:H,A21)</f>
        <v>2.6</v>
      </c>
      <c r="G21" t="s">
        <v>340</v>
      </c>
      <c r="H21">
        <f>COUNTIF(unicorns!C:C,_xlfn.CONCAT(G21,"*"))</f>
        <v>3</v>
      </c>
      <c r="I21" s="3">
        <f>SUMIFS(unicorns!E:E,unicorns!C:C,_xlfn.CONCAT(G21,"*"))</f>
        <v>4.43</v>
      </c>
      <c r="J21" s="3">
        <f>SUMIFS(unicorns!F:F,unicorns!C:C,_xlfn.CONCAT(G21,"*"))</f>
        <v>4.43</v>
      </c>
    </row>
    <row r="22" spans="1:10" x14ac:dyDescent="0.3">
      <c r="A22" t="s">
        <v>182</v>
      </c>
      <c r="B22">
        <f>COUNTIF(unicorns!H:H,A22)</f>
        <v>1</v>
      </c>
      <c r="C22" s="3">
        <f>SUMIFS(unicorns!E:E,unicorns!H:H,A22)</f>
        <v>4</v>
      </c>
      <c r="D22" s="3">
        <f>SUMIFS(unicorns!F:F,unicorns!H:H,A22)</f>
        <v>4</v>
      </c>
      <c r="G22" t="s">
        <v>328</v>
      </c>
      <c r="H22">
        <f>COUNTIF(unicorns!C:C,_xlfn.CONCAT(G22,"*"))</f>
        <v>3</v>
      </c>
      <c r="I22" s="3">
        <f>SUMIFS(unicorns!E:E,unicorns!C:C,_xlfn.CONCAT(G22,"*"))</f>
        <v>3.53</v>
      </c>
      <c r="J22" s="3">
        <f>SUMIFS(unicorns!F:F,unicorns!C:C,_xlfn.CONCAT(G22,"*"))</f>
        <v>3.53</v>
      </c>
    </row>
    <row r="23" spans="1:10" x14ac:dyDescent="0.3">
      <c r="A23" t="s">
        <v>204</v>
      </c>
      <c r="B23">
        <f>COUNTIF(unicorns!H:H,A23)</f>
        <v>1</v>
      </c>
      <c r="C23" s="3">
        <f>SUMIFS(unicorns!E:E,unicorns!H:H,A23)</f>
        <v>3.2</v>
      </c>
      <c r="D23" s="3">
        <f>SUMIFS(unicorns!F:F,unicorns!H:H,A23)</f>
        <v>3.2</v>
      </c>
      <c r="G23" t="s">
        <v>341</v>
      </c>
      <c r="H23">
        <f>COUNTIF(unicorns!C:C,_xlfn.CONCAT(G23,"*"))</f>
        <v>1</v>
      </c>
      <c r="I23" s="3">
        <f>SUMIFS(unicorns!E:E,unicorns!C:C,_xlfn.CONCAT(G23,"*"))</f>
        <v>10</v>
      </c>
      <c r="J23" s="3">
        <f>SUMIFS(unicorns!F:F,unicorns!C:C,_xlfn.CONCAT(G23,"*"))</f>
        <v>10</v>
      </c>
    </row>
    <row r="24" spans="1:10" x14ac:dyDescent="0.3">
      <c r="A24" t="s">
        <v>227</v>
      </c>
      <c r="B24">
        <f>COUNTIF(unicorns!H:H,A24)</f>
        <v>2</v>
      </c>
      <c r="C24" s="3">
        <f>SUMIFS(unicorns!E:E,unicorns!H:H,A24)</f>
        <v>2.8200000000000003</v>
      </c>
      <c r="D24" s="3">
        <f>SUMIFS(unicorns!F:F,unicorns!H:H,A24)</f>
        <v>2.9</v>
      </c>
      <c r="G24" t="s">
        <v>342</v>
      </c>
      <c r="H24">
        <f>COUNTIF(unicorns!C:C,_xlfn.CONCAT(G24,"*"))</f>
        <v>1</v>
      </c>
      <c r="I24" s="3">
        <f>SUMIFS(unicorns!E:E,unicorns!C:C,_xlfn.CONCAT(G24,"*"))</f>
        <v>1.2</v>
      </c>
      <c r="J24" s="3">
        <f>SUMIFS(unicorns!F:F,unicorns!C:C,_xlfn.CONCAT(G24,"*"))</f>
        <v>1.2</v>
      </c>
    </row>
    <row r="25" spans="1:10" x14ac:dyDescent="0.3">
      <c r="A25" t="s">
        <v>259</v>
      </c>
      <c r="B25">
        <f>COUNTIF(unicorns!H:H,A25)</f>
        <v>1</v>
      </c>
      <c r="C25" s="3">
        <f>SUMIFS(unicorns!E:E,unicorns!H:H,A25)</f>
        <v>1</v>
      </c>
      <c r="D25" s="3">
        <f>SUMIFS(unicorns!F:F,unicorns!H:H,A25)</f>
        <v>1</v>
      </c>
    </row>
    <row r="26" spans="1:10" x14ac:dyDescent="0.3">
      <c r="A26" t="s">
        <v>265</v>
      </c>
      <c r="B26">
        <f>COUNTIF(unicorns!H:H,A26)</f>
        <v>1</v>
      </c>
      <c r="C26" s="3">
        <f>SUMIFS(unicorns!E:E,unicorns!H:H,A26)</f>
        <v>1</v>
      </c>
      <c r="D26" s="3">
        <f>SUMIFS(unicorns!F:F,unicorns!H:H,A26)</f>
        <v>1</v>
      </c>
    </row>
    <row r="27" spans="1:10" x14ac:dyDescent="0.3">
      <c r="A27" t="s">
        <v>281</v>
      </c>
      <c r="B27">
        <f>COUNTIF(unicorns!H:H,A27)</f>
        <v>1</v>
      </c>
      <c r="C27" s="3">
        <f>SUMIFS(unicorns!E:E,unicorns!H:H,A27)</f>
        <v>2.5</v>
      </c>
      <c r="D27" s="3">
        <f>SUMIFS(unicorns!F:F,unicorns!H:H,A27)</f>
        <v>2.5</v>
      </c>
    </row>
    <row r="28" spans="1:10" x14ac:dyDescent="0.3">
      <c r="A28" t="s">
        <v>299</v>
      </c>
      <c r="B28">
        <f>COUNTIF(unicorns!H:H,A28)</f>
        <v>1</v>
      </c>
      <c r="C28" s="3">
        <f>SUMIFS(unicorns!E:E,unicorns!H:H,A28)</f>
        <v>1</v>
      </c>
      <c r="D28" s="3">
        <f>SUMIFS(unicorns!F:F,unicorns!H:H,A28)</f>
        <v>1</v>
      </c>
    </row>
    <row r="29" spans="1:10" x14ac:dyDescent="0.3">
      <c r="A29" t="s">
        <v>314</v>
      </c>
      <c r="B29">
        <f>COUNTIF(unicorns!H:H,A29)</f>
        <v>1</v>
      </c>
      <c r="C29" s="3">
        <f>SUMIFS(unicorns!E:E,unicorns!H:H,A29)</f>
        <v>1.53</v>
      </c>
      <c r="D29" s="3">
        <f>SUMIFS(unicorns!F:F,unicorns!H:H,A29)</f>
        <v>1.53</v>
      </c>
    </row>
    <row r="68" spans="14:14" x14ac:dyDescent="0.3">
      <c r="N68" t="s">
        <v>336</v>
      </c>
    </row>
  </sheetData>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EE4BF-EA5B-4E14-A0DD-BFA96A4F7913}">
  <dimension ref="A1:C44"/>
  <sheetViews>
    <sheetView topLeftCell="A10" workbookViewId="0">
      <selection activeCell="P16" sqref="P16"/>
    </sheetView>
  </sheetViews>
  <sheetFormatPr defaultRowHeight="14.4" x14ac:dyDescent="0.3"/>
  <cols>
    <col min="1" max="1" width="12.5546875" bestFit="1" customWidth="1"/>
    <col min="2" max="2" width="30" bestFit="1" customWidth="1"/>
    <col min="3" max="4" width="25.44140625" bestFit="1" customWidth="1"/>
  </cols>
  <sheetData>
    <row r="1" spans="1:3" x14ac:dyDescent="0.3">
      <c r="A1" s="6" t="s">
        <v>347</v>
      </c>
      <c r="B1" t="s">
        <v>349</v>
      </c>
      <c r="C1" t="s">
        <v>350</v>
      </c>
    </row>
    <row r="2" spans="1:3" x14ac:dyDescent="0.3">
      <c r="A2" s="7">
        <v>33</v>
      </c>
      <c r="B2" s="8">
        <v>55.70000000000001</v>
      </c>
      <c r="C2" s="8">
        <v>127.30000000000001</v>
      </c>
    </row>
    <row r="3" spans="1:3" x14ac:dyDescent="0.3">
      <c r="A3" s="7" t="s">
        <v>348</v>
      </c>
      <c r="B3" s="8">
        <v>55.70000000000001</v>
      </c>
      <c r="C3" s="8">
        <v>127.30000000000001</v>
      </c>
    </row>
    <row r="42" spans="1:3" x14ac:dyDescent="0.3">
      <c r="A42" s="6" t="s">
        <v>347</v>
      </c>
      <c r="B42" t="s">
        <v>351</v>
      </c>
      <c r="C42" t="s">
        <v>350</v>
      </c>
    </row>
    <row r="43" spans="1:3" x14ac:dyDescent="0.3">
      <c r="A43" s="7">
        <v>1</v>
      </c>
      <c r="B43" s="8">
        <v>1</v>
      </c>
      <c r="C43" s="8">
        <v>1</v>
      </c>
    </row>
    <row r="44" spans="1:3" x14ac:dyDescent="0.3">
      <c r="A44" s="7" t="s">
        <v>348</v>
      </c>
      <c r="B44" s="8">
        <v>1</v>
      </c>
      <c r="C44" s="8">
        <v>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D7F2C-C9A5-4AB2-8A14-E1034B33CE54}">
  <dimension ref="A1"/>
  <sheetViews>
    <sheetView tabSelected="1" zoomScale="70" zoomScaleNormal="70" workbookViewId="0">
      <selection activeCell="T42" sqref="T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unicorns</vt:lpstr>
      <vt:lpstr>metrics</vt:lpstr>
      <vt:lpstr>steps</vt:lpstr>
      <vt:lpstr>tables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Siam Hasan</dc:creator>
  <cp:lastModifiedBy>HP</cp:lastModifiedBy>
  <dcterms:created xsi:type="dcterms:W3CDTF">2015-06-05T18:17:20Z</dcterms:created>
  <dcterms:modified xsi:type="dcterms:W3CDTF">2023-01-10T15:21:36Z</dcterms:modified>
</cp:coreProperties>
</file>