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Y\Desktop\Temp\"/>
    </mc:Choice>
  </mc:AlternateContent>
  <bookViews>
    <workbookView xWindow="240" yWindow="105" windowWidth="21075" windowHeight="8250"/>
  </bookViews>
  <sheets>
    <sheet name="Complexity Index" sheetId="4" r:id="rId1"/>
    <sheet name="Effort Index" sheetId="6" r:id="rId2"/>
    <sheet name="FTE estimations" sheetId="5" r:id="rId3"/>
  </sheets>
  <externalReferences>
    <externalReference r:id="rId4"/>
  </externalReferences>
  <definedNames>
    <definedName name="_xlnm._FilterDatabase" localSheetId="2" hidden="1">'FTE estimations'!$A$9:$AF$9</definedName>
    <definedName name="FTEPerChangeType">'[1]FTE Look Up'!$C$7:$D$10</definedName>
  </definedNames>
  <calcPr calcId="152511"/>
</workbook>
</file>

<file path=xl/calcChain.xml><?xml version="1.0" encoding="utf-8"?>
<calcChain xmlns="http://schemas.openxmlformats.org/spreadsheetml/2006/main">
  <c r="G27" i="5" l="1"/>
  <c r="T27" i="5" s="1"/>
  <c r="AE27" i="5" s="1"/>
  <c r="T26" i="5"/>
  <c r="AE26" i="5" s="1"/>
  <c r="G26" i="5"/>
  <c r="G25" i="5"/>
  <c r="T25" i="5" s="1"/>
  <c r="AE25" i="5" s="1"/>
  <c r="T24" i="5"/>
  <c r="AE24" i="5" s="1"/>
  <c r="G24" i="5"/>
  <c r="G23" i="5"/>
  <c r="T23" i="5" s="1"/>
  <c r="AE23" i="5" s="1"/>
  <c r="T22" i="5"/>
  <c r="AE22" i="5" s="1"/>
  <c r="G22" i="5"/>
  <c r="G21" i="5"/>
  <c r="T21" i="5" s="1"/>
  <c r="AE21" i="5" s="1"/>
  <c r="T20" i="5"/>
  <c r="AE20" i="5" s="1"/>
  <c r="G20" i="5"/>
  <c r="G19" i="5"/>
  <c r="T19" i="5" s="1"/>
  <c r="AE19" i="5" s="1"/>
  <c r="T18" i="5"/>
  <c r="AE18" i="5" s="1"/>
  <c r="G18" i="5"/>
  <c r="G17" i="5"/>
  <c r="T17" i="5" s="1"/>
  <c r="AE17" i="5" s="1"/>
  <c r="T16" i="5"/>
  <c r="AE16" i="5" s="1"/>
  <c r="G16" i="5"/>
  <c r="G15" i="5"/>
  <c r="T15" i="5" s="1"/>
  <c r="AE15" i="5" s="1"/>
  <c r="T14" i="5"/>
  <c r="AE14" i="5" s="1"/>
  <c r="G14" i="5"/>
  <c r="G13" i="5"/>
  <c r="T13" i="5" s="1"/>
  <c r="AE13" i="5" s="1"/>
  <c r="T12" i="5"/>
  <c r="AE12" i="5" s="1"/>
  <c r="G12" i="5"/>
  <c r="G11" i="5"/>
  <c r="T11" i="5" s="1"/>
  <c r="AE11" i="5" s="1"/>
  <c r="T10" i="5"/>
  <c r="AE10" i="5" s="1"/>
  <c r="G10" i="5"/>
  <c r="Q4" i="5" l="1"/>
  <c r="Q7" i="5"/>
  <c r="Q3" i="5"/>
  <c r="Q5" i="5"/>
  <c r="Q2" i="5"/>
  <c r="Y10" i="5"/>
  <c r="Y11" i="5"/>
  <c r="Y12" i="5"/>
  <c r="Y13" i="5"/>
  <c r="AC15" i="5"/>
  <c r="Y16" i="5"/>
  <c r="AC17" i="5"/>
  <c r="AC20" i="5"/>
  <c r="Y21" i="5"/>
  <c r="AC23" i="5"/>
  <c r="Y24" i="5"/>
  <c r="AC25" i="5"/>
  <c r="X10" i="5"/>
  <c r="AB10" i="5"/>
  <c r="X11" i="5"/>
  <c r="AB11" i="5"/>
  <c r="X12" i="5"/>
  <c r="AB12" i="5"/>
  <c r="X13" i="5"/>
  <c r="AB13" i="5"/>
  <c r="X14" i="5"/>
  <c r="AB14" i="5"/>
  <c r="X15" i="5"/>
  <c r="AB15" i="5"/>
  <c r="X16" i="5"/>
  <c r="AB16" i="5"/>
  <c r="X17" i="5"/>
  <c r="AB17" i="5"/>
  <c r="X18" i="5"/>
  <c r="AB18" i="5"/>
  <c r="X19" i="5"/>
  <c r="AB19" i="5"/>
  <c r="X20" i="5"/>
  <c r="AB20" i="5"/>
  <c r="X21" i="5"/>
  <c r="AB21" i="5"/>
  <c r="X22" i="5"/>
  <c r="AB22" i="5"/>
  <c r="X23" i="5"/>
  <c r="AB23" i="5"/>
  <c r="X24" i="5"/>
  <c r="AB24" i="5"/>
  <c r="X25" i="5"/>
  <c r="AB25" i="5"/>
  <c r="X26" i="5"/>
  <c r="AB26" i="5"/>
  <c r="X27" i="5"/>
  <c r="AB27" i="5"/>
  <c r="AC10" i="5"/>
  <c r="AC12" i="5"/>
  <c r="AC13" i="5"/>
  <c r="Y14" i="5"/>
  <c r="Y15" i="5"/>
  <c r="Y17" i="5"/>
  <c r="Y18" i="5"/>
  <c r="AC18" i="5"/>
  <c r="Y19" i="5"/>
  <c r="AC21" i="5"/>
  <c r="Y22" i="5"/>
  <c r="Y23" i="5"/>
  <c r="AC24" i="5"/>
  <c r="AC26" i="5"/>
  <c r="Y27" i="5"/>
  <c r="V10" i="5"/>
  <c r="Z10" i="5"/>
  <c r="AD10" i="5"/>
  <c r="V11" i="5"/>
  <c r="Z11" i="5"/>
  <c r="AD11" i="5"/>
  <c r="V12" i="5"/>
  <c r="Z12" i="5"/>
  <c r="AD12" i="5"/>
  <c r="V13" i="5"/>
  <c r="Z13" i="5"/>
  <c r="AD13" i="5"/>
  <c r="V14" i="5"/>
  <c r="Z14" i="5"/>
  <c r="AD14" i="5"/>
  <c r="V15" i="5"/>
  <c r="Z15" i="5"/>
  <c r="AD15" i="5"/>
  <c r="V16" i="5"/>
  <c r="Z16" i="5"/>
  <c r="AD16" i="5"/>
  <c r="V17" i="5"/>
  <c r="Z17" i="5"/>
  <c r="AD17" i="5"/>
  <c r="V18" i="5"/>
  <c r="Z18" i="5"/>
  <c r="AD18" i="5"/>
  <c r="V19" i="5"/>
  <c r="Z19" i="5"/>
  <c r="AD19" i="5"/>
  <c r="V20" i="5"/>
  <c r="Z20" i="5"/>
  <c r="AD20" i="5"/>
  <c r="V21" i="5"/>
  <c r="Z21" i="5"/>
  <c r="AD21" i="5"/>
  <c r="V22" i="5"/>
  <c r="Z22" i="5"/>
  <c r="AD22" i="5"/>
  <c r="V23" i="5"/>
  <c r="Z23" i="5"/>
  <c r="AD23" i="5"/>
  <c r="V24" i="5"/>
  <c r="Z24" i="5"/>
  <c r="AD24" i="5"/>
  <c r="V25" i="5"/>
  <c r="Z25" i="5"/>
  <c r="AD25" i="5"/>
  <c r="V26" i="5"/>
  <c r="Z26" i="5"/>
  <c r="AD26" i="5"/>
  <c r="V27" i="5"/>
  <c r="Z27" i="5"/>
  <c r="AD27" i="5"/>
  <c r="AC11" i="5"/>
  <c r="AC14" i="5"/>
  <c r="AC16" i="5"/>
  <c r="AC19" i="5"/>
  <c r="Y20" i="5"/>
  <c r="AC22" i="5"/>
  <c r="Y25" i="5"/>
  <c r="Y26" i="5"/>
  <c r="AC27" i="5"/>
  <c r="W10" i="5"/>
  <c r="AA10" i="5"/>
  <c r="W11" i="5"/>
  <c r="AA11" i="5"/>
  <c r="W12" i="5"/>
  <c r="AA12" i="5"/>
  <c r="W13" i="5"/>
  <c r="AA13" i="5"/>
  <c r="W14" i="5"/>
  <c r="AA14" i="5"/>
  <c r="W15" i="5"/>
  <c r="AA15" i="5"/>
  <c r="W16" i="5"/>
  <c r="AA16" i="5"/>
  <c r="W17" i="5"/>
  <c r="AA17" i="5"/>
  <c r="W18" i="5"/>
  <c r="AA18" i="5"/>
  <c r="W19" i="5"/>
  <c r="AA19" i="5"/>
  <c r="W20" i="5"/>
  <c r="AA20" i="5"/>
  <c r="W21" i="5"/>
  <c r="AA21" i="5"/>
  <c r="W22" i="5"/>
  <c r="AA22" i="5"/>
  <c r="W23" i="5"/>
  <c r="AA23" i="5"/>
  <c r="W24" i="5"/>
  <c r="AA24" i="5"/>
  <c r="W25" i="5"/>
  <c r="AA25" i="5"/>
  <c r="W26" i="5"/>
  <c r="AA26" i="5"/>
  <c r="W27" i="5"/>
  <c r="AA27" i="5"/>
  <c r="I4" i="5" l="1"/>
  <c r="O4" i="5"/>
  <c r="P4" i="5"/>
  <c r="O5" i="5"/>
  <c r="K4" i="5"/>
  <c r="J5" i="5"/>
  <c r="J3" i="5"/>
  <c r="J7" i="5"/>
  <c r="J2" i="5"/>
  <c r="K7" i="5"/>
  <c r="K2" i="5"/>
  <c r="I5" i="5"/>
  <c r="I7" i="5"/>
  <c r="I2" i="5"/>
  <c r="L5" i="5"/>
  <c r="M4" i="5"/>
  <c r="H5" i="5"/>
  <c r="H3" i="5"/>
  <c r="P7" i="5"/>
  <c r="P2" i="5"/>
  <c r="O3" i="5"/>
  <c r="N5" i="5"/>
  <c r="N3" i="5"/>
  <c r="N2" i="5"/>
  <c r="N7" i="5"/>
  <c r="O7" i="5"/>
  <c r="O2" i="5"/>
  <c r="M5" i="5"/>
  <c r="M3" i="5"/>
  <c r="M7" i="5"/>
  <c r="M2" i="5"/>
  <c r="P5" i="5"/>
  <c r="L4" i="5"/>
  <c r="P3" i="5"/>
  <c r="H7" i="5"/>
  <c r="H2" i="5"/>
  <c r="N4" i="5"/>
  <c r="L7" i="5"/>
  <c r="L8" i="5" s="1"/>
  <c r="L2" i="5"/>
  <c r="I3" i="5"/>
  <c r="H4" i="5"/>
  <c r="L3" i="5"/>
  <c r="J4" i="5"/>
  <c r="K5" i="5"/>
  <c r="K3" i="5"/>
  <c r="H8" i="5" l="1"/>
  <c r="Q8" i="5"/>
  <c r="P8" i="5"/>
  <c r="M8" i="5"/>
  <c r="N8" i="5"/>
  <c r="I8" i="5"/>
  <c r="O8" i="5"/>
  <c r="K8" i="5"/>
  <c r="J8" i="5"/>
  <c r="D1" i="4" l="1"/>
</calcChain>
</file>

<file path=xl/comments1.xml><?xml version="1.0" encoding="utf-8"?>
<comments xmlns="http://schemas.openxmlformats.org/spreadsheetml/2006/main">
  <authors>
    <author>Claire Sheppard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Claire Sheppard:</t>
        </r>
        <r>
          <rPr>
            <sz val="9"/>
            <color indexed="81"/>
            <rFont val="Tahoma"/>
            <family val="2"/>
          </rPr>
          <t xml:space="preserve">
assume 46 working weeks (allowing for public holidays/vacation) and 40 hrs per week.
</t>
        </r>
      </text>
    </comment>
  </commentList>
</comments>
</file>

<file path=xl/sharedStrings.xml><?xml version="1.0" encoding="utf-8"?>
<sst xmlns="http://schemas.openxmlformats.org/spreadsheetml/2006/main" count="202" uniqueCount="123">
  <si>
    <t>Plant Audit requirements</t>
  </si>
  <si>
    <t>Product/component registration</t>
  </si>
  <si>
    <t>Regulation</t>
  </si>
  <si>
    <t>Other contractual requirements</t>
  </si>
  <si>
    <r>
      <t xml:space="preserve">Overall supply chain including BCP capability
</t>
    </r>
    <r>
      <rPr>
        <sz val="10"/>
        <color rgb="FFFF0000"/>
        <rFont val="Arial"/>
        <family val="2"/>
      </rPr>
      <t xml:space="preserve">New supplier
source constraint
</t>
    </r>
  </si>
  <si>
    <t>Supply chain / Sourcing</t>
  </si>
  <si>
    <t>Distribution feasibility</t>
  </si>
  <si>
    <r>
      <t xml:space="preserve">% Premix
Annual premix volume (t)
Tool (ABB/MBB) 
Premix batch size (t)
# Batch/week
Impact on premix tool capacity ABB (%)
Mixers (Y/N)
Impact on premix tool capacity Mixers (%)
Process toolFP batch size (t)
#Batch/week
Impact on FP tool capacity (%)
Process bottlenecks (drain/ loops/ small batchs/ analysis)
</t>
    </r>
    <r>
      <rPr>
        <sz val="10"/>
        <color rgb="FFFF0000"/>
        <rFont val="Arial"/>
        <family val="2"/>
      </rPr>
      <t>minimum filling qty</t>
    </r>
  </si>
  <si>
    <t>Manufacturing / Process</t>
  </si>
  <si>
    <r>
      <t xml:space="preserve">Blending FP tool impact (volume &amp; time)
Blending Premix tool impact (volume &amp; time)
Mixers impact
Shelvis impact
Kegs &amp; Picking list impact
Blending tools bottlenecks (flow rate, analysis, drain…)
Total processing time (including premix)
Filtration recommendations
Connection to loading racks
Loading racks impact
Connection to large &amp; small packs
Packing impact
FP tank size
</t>
    </r>
    <r>
      <rPr>
        <sz val="10"/>
        <color rgb="FFFF0000"/>
        <rFont val="Arial"/>
        <family val="2"/>
      </rPr>
      <t>Minimum blend size
Capacity constraint</t>
    </r>
  </si>
  <si>
    <t xml:space="preserve">Manufacturing / Blending &amp; Storage </t>
  </si>
  <si>
    <r>
      <t xml:space="preserve">New packaging component?
New label requirement?
New article? 
</t>
    </r>
    <r>
      <rPr>
        <sz val="10"/>
        <color rgb="FFFF0000"/>
        <rFont val="Arial"/>
        <family val="2"/>
      </rPr>
      <t>Demand below MoQ (minimum order quantity)</t>
    </r>
    <r>
      <rPr>
        <sz val="10"/>
        <rFont val="Arial"/>
        <family val="2"/>
      </rPr>
      <t xml:space="preserve">
...</t>
    </r>
  </si>
  <si>
    <t>Packaging / Label</t>
  </si>
  <si>
    <t>Raw materials - Additives</t>
  </si>
  <si>
    <t>Raw materials - Base-oils</t>
  </si>
  <si>
    <t>Comments</t>
  </si>
  <si>
    <t>Questions to Ask</t>
  </si>
  <si>
    <t>Step reviewed</t>
  </si>
  <si>
    <r>
      <rPr>
        <sz val="10"/>
        <color rgb="FFFF0000"/>
        <rFont val="Arial"/>
        <family val="2"/>
      </rPr>
      <t>New</t>
    </r>
    <r>
      <rPr>
        <sz val="10"/>
        <rFont val="Arial"/>
        <family val="2"/>
      </rPr>
      <t xml:space="preserve"> component in plant
Handling in plant (unloading, storage, shelter occupancy)
</t>
    </r>
  </si>
  <si>
    <r>
      <rPr>
        <sz val="10"/>
        <color rgb="FFFF0000"/>
        <rFont val="Arial"/>
        <family val="2"/>
      </rPr>
      <t>New</t>
    </r>
    <r>
      <rPr>
        <sz val="10"/>
        <rFont val="Arial"/>
        <family val="2"/>
      </rPr>
      <t xml:space="preserve"> component in plant
Handling in plant (unloading, storage, shelter occupancy)
</t>
    </r>
    <r>
      <rPr>
        <sz val="10"/>
        <color rgb="FFFF0000"/>
        <rFont val="Arial"/>
        <family val="2"/>
      </rPr>
      <t>Additive supply insecurity
Below MoQ (minimum order quantity)
Short shelf life</t>
    </r>
    <r>
      <rPr>
        <sz val="10"/>
        <rFont val="Arial"/>
        <family val="2"/>
      </rPr>
      <t xml:space="preserve">
</t>
    </r>
  </si>
  <si>
    <r>
      <t xml:space="preserve">Truck requirements (cleaning etc..)
Truck availbility on market
Back-up hauliers
</t>
    </r>
    <r>
      <rPr>
        <sz val="10"/>
        <color rgb="FFFF0000"/>
        <rFont val="Arial"/>
        <family val="2"/>
      </rPr>
      <t>Other mode of transportation - add complexity?
Warehousing constraint</t>
    </r>
    <r>
      <rPr>
        <sz val="10"/>
        <rFont val="Arial"/>
        <family val="2"/>
      </rPr>
      <t xml:space="preserve">
</t>
    </r>
  </si>
  <si>
    <t xml:space="preserve">Complexity Index: </t>
  </si>
  <si>
    <t>New Import</t>
  </si>
  <si>
    <t>New Product</t>
  </si>
  <si>
    <t>Reformulation</t>
  </si>
  <si>
    <t>Package/Label Mod</t>
  </si>
  <si>
    <t>Sourcing Change</t>
  </si>
  <si>
    <t>Mfg Change</t>
  </si>
  <si>
    <t>Data Admin Ticket</t>
  </si>
  <si>
    <t>Label Mod (Haz/Reg Change)</t>
  </si>
  <si>
    <t>New Export</t>
  </si>
  <si>
    <t>Pdt/Pack Cancellation</t>
  </si>
  <si>
    <t>Input fields</t>
  </si>
  <si>
    <t>Funct FTE</t>
  </si>
  <si>
    <t># Products</t>
  </si>
  <si>
    <t>Mktg FTE</t>
  </si>
  <si>
    <t># New Labels</t>
  </si>
  <si>
    <t>Ops FTE</t>
  </si>
  <si>
    <t># Sale countries</t>
  </si>
  <si>
    <t>Tech FTE</t>
  </si>
  <si>
    <t># Source plants</t>
  </si>
  <si>
    <t>Output:  FTE &gt;&gt;</t>
  </si>
  <si>
    <t xml:space="preserve"> denotes input fields</t>
  </si>
  <si>
    <t>PLMOC type</t>
  </si>
  <si>
    <t>Calculation field</t>
  </si>
  <si>
    <t>Group</t>
  </si>
  <si>
    <t>Role</t>
  </si>
  <si>
    <t>Stage</t>
  </si>
  <si>
    <t>Action</t>
  </si>
  <si>
    <t>Hours</t>
  </si>
  <si>
    <t>NOTE</t>
  </si>
  <si>
    <t>FTE equivalent</t>
  </si>
  <si>
    <t>Calculated FTE</t>
  </si>
  <si>
    <t>PS&amp;RA</t>
  </si>
  <si>
    <t>Scoping</t>
  </si>
  <si>
    <t>???</t>
  </si>
  <si>
    <t>per product</t>
  </si>
  <si>
    <t xml:space="preserve">Law </t>
  </si>
  <si>
    <t>Execution</t>
  </si>
  <si>
    <t>New label review/endorsement</t>
  </si>
  <si>
    <t>FMA</t>
  </si>
  <si>
    <t>Communications</t>
  </si>
  <si>
    <t>per country</t>
  </si>
  <si>
    <t>Pricing</t>
  </si>
  <si>
    <t>Price positioning</t>
  </si>
  <si>
    <t>POA/Mktg SPOC</t>
  </si>
  <si>
    <t xml:space="preserve">New Global Product:  Alignment with zone &amp; global </t>
  </si>
  <si>
    <t>New import: review / alignment</t>
  </si>
  <si>
    <t>POA</t>
  </si>
  <si>
    <t>Other MOC type: review / alignment</t>
  </si>
  <si>
    <t>New label review/endorsement &amp; Comms</t>
  </si>
  <si>
    <t>per article</t>
  </si>
  <si>
    <t>ZMPA/Agency</t>
  </si>
  <si>
    <t>New label creation/endorsement</t>
  </si>
  <si>
    <t>Zone Packaging</t>
  </si>
  <si>
    <t>Evaluate feasibility</t>
  </si>
  <si>
    <t>Local &amp; Zone S&amp;D</t>
  </si>
  <si>
    <t>Local project mgrs</t>
  </si>
  <si>
    <t>Manage execution stage</t>
  </si>
  <si>
    <t>per source plant</t>
  </si>
  <si>
    <t>Mfg/S&amp;D/QA</t>
  </si>
  <si>
    <t>Plan &amp; prepare to execute</t>
  </si>
  <si>
    <t>NDA</t>
  </si>
  <si>
    <t>Create codes</t>
  </si>
  <si>
    <t>EMBSI</t>
  </si>
  <si>
    <t>Product review in PLMOC</t>
  </si>
  <si>
    <t>PTA</t>
  </si>
  <si>
    <t>DO NOT ADD ROWS HERE - ADD ABOVE &amp; INFORM TERENCE</t>
  </si>
  <si>
    <t>Very Low</t>
  </si>
  <si>
    <t>Low</t>
  </si>
  <si>
    <t>Medium</t>
  </si>
  <si>
    <t>High</t>
  </si>
  <si>
    <t>Very High</t>
  </si>
  <si>
    <t>Resourcing across multiple functions</t>
  </si>
  <si>
    <t>Addition to stock plan</t>
  </si>
  <si>
    <t>New Product Launch</t>
  </si>
  <si>
    <t>Existing product, new country</t>
  </si>
  <si>
    <t>Set to "Y" when factor relevant to PMoC</t>
  </si>
  <si>
    <t>0.030 to 0.047</t>
  </si>
  <si>
    <t>0.048 to 0.054</t>
  </si>
  <si>
    <t>0.060 to 0.076</t>
  </si>
  <si>
    <t>0.076 to 0.111</t>
  </si>
  <si>
    <t>Effort Index</t>
  </si>
  <si>
    <t>Minor Resourcing</t>
  </si>
  <si>
    <t>Resourcing</t>
  </si>
  <si>
    <t>New article</t>
  </si>
  <si>
    <t>Manufacturing change</t>
  </si>
  <si>
    <t>Packaging modification</t>
  </si>
  <si>
    <t>Product or package cancellation</t>
  </si>
  <si>
    <t>Sourcing change</t>
  </si>
  <si>
    <t>Changing a name on a product</t>
  </si>
  <si>
    <t>Reformulation - complex</t>
  </si>
  <si>
    <t>Sourcing change complex</t>
  </si>
  <si>
    <t>&lt;0.03</t>
  </si>
  <si>
    <t>&gt;0.33</t>
  </si>
  <si>
    <t>0.055 to 0.060</t>
  </si>
  <si>
    <t>0.111 to 0.133</t>
  </si>
  <si>
    <t>0.133 to 0.33</t>
  </si>
  <si>
    <r>
      <t>Qualitative Method: Use examples below as point of reference</t>
    </r>
    <r>
      <rPr>
        <b/>
        <sz val="11"/>
        <color rgb="FFFF0000"/>
        <rFont val="Calibri"/>
        <family val="2"/>
        <scheme val="minor"/>
      </rPr>
      <t xml:space="preserve"> </t>
    </r>
  </si>
  <si>
    <t>Quantitative Method: Use FTE estimations (see separate tab)</t>
  </si>
  <si>
    <t>Y</t>
  </si>
  <si>
    <t>test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</si>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</sst>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0_);_(* \(#,##0.000\);_(* &quot;-&quot;???_);_(@_)"/>
    <numFmt numFmtId="165" formatCode="0.000"/>
    <numFmt numFmtId="166" formatCode="_(* #,##0.000_);_(* \(#,##0.000\);_(* &quot;-&quot;??_);_(@_)"/>
    <numFmt numFmtId="167" formatCode="_(* #,##0.00000_);_(* \(#,##0.00000\);_(* &quot;-&quot;???_);_(@_)"/>
    <numFmt numFmtId="168" formatCode="_(* #,##0.000000_);_(* \(#,##0.000000\);_(* &quot;-&quot;?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1F497D"/>
      <name val="Symbol"/>
      <family val="1"/>
      <charset val="2"/>
    </font>
    <font>
      <sz val="11"/>
      <color rgb="FF1F497D"/>
      <name val="Calibri"/>
      <family val="2"/>
      <scheme val="minor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5" fillId="0" borderId="0"/>
  </cellStyleXfs>
  <cellXfs count="89">
    <xf numFmtId="0" fontId="0" fillId="0" borderId="0" xfId="0"/>
    <xf numFmtId="0" fontId="5" fillId="0" borderId="0" xfId="2"/>
    <xf numFmtId="0" fontId="6" fillId="0" borderId="0" xfId="0" applyFont="1" applyAlignment="1">
      <alignment horizontal="left" vertical="center" indent="5"/>
    </xf>
    <xf numFmtId="0" fontId="5" fillId="0" borderId="0" xfId="2" applyFont="1"/>
    <xf numFmtId="0" fontId="7" fillId="0" borderId="0" xfId="0" applyFont="1" applyAlignment="1">
      <alignment vertical="center"/>
    </xf>
    <xf numFmtId="0" fontId="5" fillId="0" borderId="0" xfId="2" applyBorder="1"/>
    <xf numFmtId="0" fontId="5" fillId="0" borderId="0" xfId="3" applyBorder="1" applyAlignment="1">
      <alignment horizontal="left" vertical="top" wrapText="1"/>
    </xf>
    <xf numFmtId="0" fontId="8" fillId="0" borderId="0" xfId="3" applyFont="1" applyBorder="1" applyAlignment="1">
      <alignment horizontal="left" vertical="top" wrapText="1"/>
    </xf>
    <xf numFmtId="0" fontId="5" fillId="0" borderId="1" xfId="2" applyBorder="1"/>
    <xf numFmtId="0" fontId="5" fillId="0" borderId="2" xfId="2" applyBorder="1"/>
    <xf numFmtId="0" fontId="5" fillId="0" borderId="2" xfId="3" applyBorder="1" applyAlignment="1">
      <alignment horizontal="left" vertical="top" wrapText="1"/>
    </xf>
    <xf numFmtId="0" fontId="5" fillId="0" borderId="3" xfId="3" applyBorder="1" applyAlignment="1">
      <alignment horizontal="left" vertical="top" wrapText="1"/>
    </xf>
    <xf numFmtId="0" fontId="5" fillId="0" borderId="4" xfId="2" applyBorder="1"/>
    <xf numFmtId="0" fontId="5" fillId="0" borderId="5" xfId="2" applyBorder="1"/>
    <xf numFmtId="0" fontId="8" fillId="0" borderId="5" xfId="3" applyFont="1" applyBorder="1" applyAlignment="1">
      <alignment horizontal="left" vertical="top" wrapText="1"/>
    </xf>
    <xf numFmtId="0" fontId="8" fillId="0" borderId="6" xfId="3" applyFont="1" applyBorder="1" applyAlignment="1">
      <alignment horizontal="left" vertical="top" wrapText="1"/>
    </xf>
    <xf numFmtId="0" fontId="5" fillId="0" borderId="7" xfId="2" applyBorder="1"/>
    <xf numFmtId="0" fontId="5" fillId="0" borderId="8" xfId="2" applyBorder="1"/>
    <xf numFmtId="0" fontId="5" fillId="0" borderId="8" xfId="3" applyBorder="1" applyAlignment="1">
      <alignment horizontal="left" vertical="top" wrapText="1"/>
    </xf>
    <xf numFmtId="0" fontId="5" fillId="0" borderId="9" xfId="3" applyBorder="1" applyAlignment="1">
      <alignment horizontal="left" vertical="top" wrapText="1"/>
    </xf>
    <xf numFmtId="0" fontId="5" fillId="0" borderId="8" xfId="3" applyFont="1" applyBorder="1" applyAlignment="1">
      <alignment horizontal="left" vertical="top" wrapText="1"/>
    </xf>
    <xf numFmtId="0" fontId="5" fillId="0" borderId="7" xfId="2" applyFont="1" applyBorder="1"/>
    <xf numFmtId="0" fontId="5" fillId="0" borderId="8" xfId="3" applyFill="1" applyBorder="1" applyAlignment="1">
      <alignment horizontal="left" vertical="top" wrapText="1"/>
    </xf>
    <xf numFmtId="0" fontId="5" fillId="0" borderId="0" xfId="2" applyAlignment="1">
      <alignment vertical="center"/>
    </xf>
    <xf numFmtId="0" fontId="0" fillId="0" borderId="0" xfId="0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0" fillId="0" borderId="0" xfId="0" applyFont="1" applyFill="1" applyAlignment="1">
      <alignment horizontal="right" vertical="top" indent="1"/>
    </xf>
    <xf numFmtId="164" fontId="10" fillId="0" borderId="0" xfId="0" applyNumberFormat="1" applyFont="1"/>
    <xf numFmtId="0" fontId="3" fillId="2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top"/>
    </xf>
    <xf numFmtId="165" fontId="0" fillId="0" borderId="0" xfId="0" applyNumberFormat="1" applyAlignment="1">
      <alignment vertical="top"/>
    </xf>
    <xf numFmtId="0" fontId="2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165" fontId="4" fillId="3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13" fillId="4" borderId="8" xfId="0" applyFont="1" applyFill="1" applyBorder="1" applyAlignment="1">
      <alignment horizontal="center" vertical="top"/>
    </xf>
    <xf numFmtId="0" fontId="0" fillId="0" borderId="0" xfId="0" quotePrefix="1" applyFont="1" applyFill="1" applyAlignment="1">
      <alignment vertical="top"/>
    </xf>
    <xf numFmtId="0" fontId="3" fillId="0" borderId="0" xfId="0" applyFont="1" applyAlignment="1">
      <alignment horizontal="right" vertical="top"/>
    </xf>
    <xf numFmtId="0" fontId="0" fillId="2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textRotation="90" wrapText="1"/>
    </xf>
    <xf numFmtId="0" fontId="3" fillId="0" borderId="0" xfId="0" applyFont="1" applyAlignment="1"/>
    <xf numFmtId="0" fontId="0" fillId="0" borderId="0" xfId="0" applyAlignment="1"/>
    <xf numFmtId="0" fontId="13" fillId="0" borderId="13" xfId="0" applyFont="1" applyFill="1" applyBorder="1" applyAlignment="1">
      <alignment vertical="top"/>
    </xf>
    <xf numFmtId="0" fontId="13" fillId="0" borderId="13" xfId="0" applyFont="1" applyBorder="1" applyAlignment="1">
      <alignment vertical="top"/>
    </xf>
    <xf numFmtId="0" fontId="13" fillId="4" borderId="13" xfId="0" applyFont="1" applyFill="1" applyBorder="1" applyAlignment="1">
      <alignment horizontal="center" vertical="top"/>
    </xf>
    <xf numFmtId="166" fontId="13" fillId="0" borderId="13" xfId="1" applyNumberFormat="1" applyFont="1" applyBorder="1" applyAlignment="1">
      <alignment vertical="top"/>
    </xf>
    <xf numFmtId="0" fontId="13" fillId="4" borderId="13" xfId="0" applyFont="1" applyFill="1" applyBorder="1" applyAlignment="1">
      <alignment vertical="top"/>
    </xf>
    <xf numFmtId="0" fontId="13" fillId="0" borderId="0" xfId="0" applyFont="1" applyBorder="1"/>
    <xf numFmtId="164" fontId="13" fillId="0" borderId="0" xfId="0" applyNumberFormat="1" applyFont="1" applyBorder="1" applyAlignment="1">
      <alignment vertical="top"/>
    </xf>
    <xf numFmtId="164" fontId="13" fillId="0" borderId="0" xfId="0" applyNumberFormat="1" applyFont="1" applyBorder="1"/>
    <xf numFmtId="167" fontId="13" fillId="0" borderId="0" xfId="0" applyNumberFormat="1" applyFont="1" applyBorder="1"/>
    <xf numFmtId="0" fontId="0" fillId="0" borderId="0" xfId="0" applyBorder="1"/>
    <xf numFmtId="0" fontId="13" fillId="0" borderId="14" xfId="0" applyFont="1" applyFill="1" applyBorder="1" applyAlignment="1">
      <alignment vertical="top"/>
    </xf>
    <xf numFmtId="0" fontId="13" fillId="0" borderId="14" xfId="0" applyFont="1" applyBorder="1" applyAlignment="1">
      <alignment vertical="top"/>
    </xf>
    <xf numFmtId="0" fontId="13" fillId="4" borderId="14" xfId="0" applyFont="1" applyFill="1" applyBorder="1" applyAlignment="1">
      <alignment horizontal="center" vertical="top"/>
    </xf>
    <xf numFmtId="166" fontId="13" fillId="0" borderId="14" xfId="1" applyNumberFormat="1" applyFont="1" applyBorder="1" applyAlignment="1">
      <alignment vertical="top"/>
    </xf>
    <xf numFmtId="0" fontId="13" fillId="4" borderId="14" xfId="0" applyFont="1" applyFill="1" applyBorder="1" applyAlignment="1">
      <alignment vertical="top"/>
    </xf>
    <xf numFmtId="0" fontId="14" fillId="0" borderId="0" xfId="0" applyFont="1" applyBorder="1"/>
    <xf numFmtId="0" fontId="13" fillId="0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3" fillId="4" borderId="0" xfId="0" applyFont="1" applyFill="1" applyBorder="1" applyAlignment="1">
      <alignment horizontal="center" vertical="top"/>
    </xf>
    <xf numFmtId="166" fontId="13" fillId="0" borderId="0" xfId="1" applyNumberFormat="1" applyFont="1" applyBorder="1" applyAlignment="1">
      <alignment vertical="top"/>
    </xf>
    <xf numFmtId="0" fontId="13" fillId="4" borderId="0" xfId="0" applyFont="1" applyFill="1" applyBorder="1" applyAlignment="1">
      <alignment vertical="top"/>
    </xf>
    <xf numFmtId="168" fontId="13" fillId="0" borderId="0" xfId="0" applyNumberFormat="1" applyFont="1" applyBorder="1" applyAlignment="1">
      <alignment vertical="top"/>
    </xf>
    <xf numFmtId="0" fontId="15" fillId="0" borderId="0" xfId="0" applyFont="1" applyBorder="1"/>
    <xf numFmtId="0" fontId="16" fillId="0" borderId="0" xfId="0" applyFont="1" applyBorder="1" applyAlignment="1">
      <alignment vertical="top"/>
    </xf>
    <xf numFmtId="43" fontId="13" fillId="0" borderId="0" xfId="0" applyNumberFormat="1" applyFont="1" applyBorder="1"/>
    <xf numFmtId="0" fontId="0" fillId="0" borderId="0" xfId="0" applyFill="1" applyAlignment="1">
      <alignment vertical="top"/>
    </xf>
    <xf numFmtId="0" fontId="9" fillId="5" borderId="0" xfId="2" applyFont="1" applyFill="1"/>
    <xf numFmtId="0" fontId="20" fillId="5" borderId="0" xfId="2" applyFont="1" applyFill="1" applyAlignment="1">
      <alignment horizontal="right" vertical="center"/>
    </xf>
    <xf numFmtId="0" fontId="20" fillId="5" borderId="0" xfId="2" applyFont="1" applyFill="1" applyAlignment="1">
      <alignment horizontal="center" vertical="center"/>
    </xf>
    <xf numFmtId="0" fontId="20" fillId="5" borderId="8" xfId="2" applyFont="1" applyFill="1" applyBorder="1" applyAlignment="1">
      <alignment horizontal="center" vertical="center"/>
    </xf>
    <xf numFmtId="0" fontId="13" fillId="6" borderId="0" xfId="2" applyFont="1" applyFill="1" applyBorder="1" applyAlignment="1">
      <alignment horizontal="center" vertical="center"/>
    </xf>
    <xf numFmtId="0" fontId="13" fillId="6" borderId="0" xfId="2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/>
    </xf>
    <xf numFmtId="0" fontId="21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13" fillId="6" borderId="12" xfId="2" applyFont="1" applyFill="1" applyBorder="1" applyAlignment="1">
      <alignment horizontal="left" vertical="center"/>
    </xf>
    <xf numFmtId="0" fontId="13" fillId="6" borderId="11" xfId="2" applyFont="1" applyFill="1" applyBorder="1" applyAlignment="1">
      <alignment horizontal="left" vertical="center"/>
    </xf>
    <xf numFmtId="0" fontId="13" fillId="6" borderId="11" xfId="2" applyFont="1" applyFill="1" applyBorder="1" applyAlignment="1">
      <alignment horizontal="center" vertical="center" wrapText="1"/>
    </xf>
    <xf numFmtId="0" fontId="13" fillId="6" borderId="10" xfId="2" applyFont="1" applyFill="1" applyBorder="1" applyAlignment="1">
      <alignment horizontal="center" vertical="center"/>
    </xf>
    <xf numFmtId="0" fontId="9" fillId="7" borderId="8" xfId="3" applyFont="1" applyFill="1" applyBorder="1" applyAlignment="1">
      <alignment horizontal="center" vertical="center" wrapText="1"/>
    </xf>
    <xf numFmtId="0" fontId="20" fillId="5" borderId="0" xfId="2" applyFont="1" applyFill="1" applyBorder="1" applyAlignment="1">
      <alignment horizontal="center" vertical="center"/>
    </xf>
  </cellXfs>
  <cellStyles count="9">
    <cellStyle name="Comma" xfId="1" builtinId="3"/>
    <cellStyle name="Comma 2" xfId="4"/>
    <cellStyle name="Normal" xfId="0" builtinId="0"/>
    <cellStyle name="Normal 2" xfId="2"/>
    <cellStyle name="Normal 2 2" xfId="3"/>
    <cellStyle name="Normal 3" xfId="5"/>
    <cellStyle name="Normal 4" xfId="6"/>
    <cellStyle name="Percent 2" xfId="7"/>
    <cellStyle name="常规_Time line 2007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4</xdr:row>
      <xdr:rowOff>114300</xdr:rowOff>
    </xdr:from>
    <xdr:to>
      <xdr:col>1</xdr:col>
      <xdr:colOff>1028700</xdr:colOff>
      <xdr:row>6</xdr:row>
      <xdr:rowOff>85725</xdr:rowOff>
    </xdr:to>
    <xdr:sp macro="" textlink="">
      <xdr:nvSpPr>
        <xdr:cNvPr id="4" name="Up Arrow 3"/>
        <xdr:cNvSpPr/>
      </xdr:nvSpPr>
      <xdr:spPr>
        <a:xfrm>
          <a:off x="714375" y="971550"/>
          <a:ext cx="409575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619125</xdr:colOff>
      <xdr:row>4</xdr:row>
      <xdr:rowOff>95250</xdr:rowOff>
    </xdr:from>
    <xdr:to>
      <xdr:col>3</xdr:col>
      <xdr:colOff>1028700</xdr:colOff>
      <xdr:row>6</xdr:row>
      <xdr:rowOff>66675</xdr:rowOff>
    </xdr:to>
    <xdr:sp macro="" textlink="">
      <xdr:nvSpPr>
        <xdr:cNvPr id="5" name="Up Arrow 4"/>
        <xdr:cNvSpPr/>
      </xdr:nvSpPr>
      <xdr:spPr>
        <a:xfrm>
          <a:off x="2752725" y="952500"/>
          <a:ext cx="409575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619125</xdr:colOff>
      <xdr:row>4</xdr:row>
      <xdr:rowOff>104775</xdr:rowOff>
    </xdr:from>
    <xdr:to>
      <xdr:col>5</xdr:col>
      <xdr:colOff>1028700</xdr:colOff>
      <xdr:row>6</xdr:row>
      <xdr:rowOff>76200</xdr:rowOff>
    </xdr:to>
    <xdr:sp macro="" textlink="">
      <xdr:nvSpPr>
        <xdr:cNvPr id="6" name="Up Arrow 5"/>
        <xdr:cNvSpPr/>
      </xdr:nvSpPr>
      <xdr:spPr>
        <a:xfrm>
          <a:off x="4791075" y="962025"/>
          <a:ext cx="409575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619125</xdr:colOff>
      <xdr:row>4</xdr:row>
      <xdr:rowOff>95250</xdr:rowOff>
    </xdr:from>
    <xdr:to>
      <xdr:col>7</xdr:col>
      <xdr:colOff>1028700</xdr:colOff>
      <xdr:row>6</xdr:row>
      <xdr:rowOff>66675</xdr:rowOff>
    </xdr:to>
    <xdr:sp macro="" textlink="">
      <xdr:nvSpPr>
        <xdr:cNvPr id="7" name="Up Arrow 6"/>
        <xdr:cNvSpPr/>
      </xdr:nvSpPr>
      <xdr:spPr>
        <a:xfrm>
          <a:off x="6829425" y="952500"/>
          <a:ext cx="409575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609600</xdr:colOff>
      <xdr:row>4</xdr:row>
      <xdr:rowOff>95250</xdr:rowOff>
    </xdr:from>
    <xdr:to>
      <xdr:col>9</xdr:col>
      <xdr:colOff>1019175</xdr:colOff>
      <xdr:row>6</xdr:row>
      <xdr:rowOff>66675</xdr:rowOff>
    </xdr:to>
    <xdr:sp macro="" textlink="">
      <xdr:nvSpPr>
        <xdr:cNvPr id="8" name="Up Arrow 7"/>
        <xdr:cNvSpPr/>
      </xdr:nvSpPr>
      <xdr:spPr>
        <a:xfrm>
          <a:off x="8858250" y="952500"/>
          <a:ext cx="409575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443707</xdr:colOff>
      <xdr:row>1</xdr:row>
      <xdr:rowOff>15347</xdr:rowOff>
    </xdr:from>
    <xdr:to>
      <xdr:col>5</xdr:col>
      <xdr:colOff>491331</xdr:colOff>
      <xdr:row>4</xdr:row>
      <xdr:rowOff>101072</xdr:rowOff>
    </xdr:to>
    <xdr:sp macro="" textlink="">
      <xdr:nvSpPr>
        <xdr:cNvPr id="2" name="TextBox 1"/>
        <xdr:cNvSpPr txBox="1"/>
      </xdr:nvSpPr>
      <xdr:spPr>
        <a:xfrm>
          <a:off x="3272632" y="205847"/>
          <a:ext cx="2714624" cy="657225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Placeholder values</a:t>
          </a:r>
          <a:r>
            <a:rPr lang="en-US" sz="1100" b="1" baseline="0">
              <a:solidFill>
                <a:schemeClr val="bg1"/>
              </a:solidFill>
            </a:rPr>
            <a:t> included </a:t>
          </a:r>
          <a:r>
            <a:rPr lang="en-US" sz="1100" b="1" u="sng" baseline="0">
              <a:solidFill>
                <a:schemeClr val="bg1"/>
              </a:solidFill>
            </a:rPr>
            <a:t>for illustration</a:t>
          </a:r>
        </a:p>
        <a:p>
          <a:r>
            <a:rPr lang="en-US" sz="1100" b="1" baseline="0">
              <a:solidFill>
                <a:schemeClr val="bg1"/>
              </a:solidFill>
            </a:rPr>
            <a:t>NEEDS review of Action &amp; Hours / weighting  by SME for each function.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ysite.na.xom.com/personal/ap_kwwong2/Shared%20Documents/Prod%20MoC%20Project%20Prioritization%20Model%20kmt%20(WWK%20edit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E estimations"/>
      <sheetName val="ppt slide on priority"/>
      <sheetName val="Effort v2"/>
      <sheetName val="Effort v1"/>
      <sheetName val="FTE Look Up"/>
      <sheetName val="Sheet3"/>
      <sheetName val="Complexity"/>
      <sheetName val="QFlow"/>
      <sheetName val="Feasibility (example)"/>
      <sheetName val="Scoring - draft"/>
      <sheetName val="Examples"/>
    </sheetNames>
    <sheetDataSet>
      <sheetData sheetId="0"/>
      <sheetData sheetId="1"/>
      <sheetData sheetId="2"/>
      <sheetData sheetId="3"/>
      <sheetData sheetId="4">
        <row r="7">
          <cell r="C7" t="str">
            <v>Launch</v>
          </cell>
          <cell r="D7">
            <v>3</v>
          </cell>
        </row>
        <row r="8">
          <cell r="C8" t="str">
            <v>Reformulation</v>
          </cell>
          <cell r="D8">
            <v>1</v>
          </cell>
        </row>
        <row r="9">
          <cell r="C9" t="str">
            <v>Export / Import</v>
          </cell>
          <cell r="D9">
            <v>1.2</v>
          </cell>
        </row>
        <row r="10">
          <cell r="C10" t="str">
            <v>Add Affiliate</v>
          </cell>
          <cell r="D10">
            <v>0.5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Right="0"/>
  </sheetPr>
  <dimension ref="B1:F23"/>
  <sheetViews>
    <sheetView tabSelected="1" zoomScaleNormal="100" workbookViewId="0">
      <selection activeCell="B4" sqref="B4"/>
    </sheetView>
  </sheetViews>
  <sheetFormatPr defaultRowHeight="12.75" x14ac:dyDescent="0.2"/>
  <cols>
    <col min="1" max="1" width="1.42578125" style="1" customWidth="1"/>
    <col min="2" max="2" width="29.42578125" style="1" bestFit="1" customWidth="1"/>
    <col min="3" max="3" width="50.42578125" style="1" customWidth="1"/>
    <col min="4" max="4" width="23.7109375" style="1" customWidth="1"/>
    <col min="5" max="5" width="42.5703125" style="1" bestFit="1" customWidth="1"/>
    <col min="6" max="8" width="9.140625" style="1"/>
    <col min="9" max="9" width="7.140625" style="1" bestFit="1" customWidth="1"/>
    <col min="10" max="16384" width="9.140625" style="1"/>
  </cols>
  <sheetData>
    <row r="1" spans="2:6" ht="24.75" customHeight="1" x14ac:dyDescent="0.2">
      <c r="B1" s="72"/>
      <c r="C1" s="73" t="s">
        <v>21</v>
      </c>
      <c r="D1" s="74">
        <f>+COUNTIF(D4:D13,"Y")</f>
        <v>3</v>
      </c>
      <c r="E1" s="72"/>
    </row>
    <row r="2" spans="2:6" ht="15.75" thickBot="1" x14ac:dyDescent="0.25">
      <c r="D2" s="4"/>
    </row>
    <row r="3" spans="2:6" s="23" customFormat="1" ht="31.5" customHeight="1" x14ac:dyDescent="0.25">
      <c r="B3" s="83" t="s">
        <v>17</v>
      </c>
      <c r="C3" s="84" t="s">
        <v>16</v>
      </c>
      <c r="D3" s="85" t="s">
        <v>97</v>
      </c>
      <c r="E3" s="86" t="s">
        <v>15</v>
      </c>
    </row>
    <row r="4" spans="2:6" ht="38.25" x14ac:dyDescent="0.2">
      <c r="B4" s="19" t="s">
        <v>14</v>
      </c>
      <c r="C4" s="22" t="s">
        <v>18</v>
      </c>
      <c r="D4" s="17" t="s">
        <v>120</v>
      </c>
      <c r="E4" s="21" t="s">
        <v>121</v>
      </c>
      <c r="F4" s="23"/>
    </row>
    <row r="5" spans="2:6" ht="76.5" x14ac:dyDescent="0.2">
      <c r="B5" s="19" t="s">
        <v>13</v>
      </c>
      <c r="C5" s="22" t="s">
        <v>19</v>
      </c>
      <c r="D5" s="17" t="s">
        <v>120</v>
      </c>
      <c r="E5" s="21" t="s">
        <v>122</v>
      </c>
    </row>
    <row r="6" spans="2:6" ht="63.75" x14ac:dyDescent="0.2">
      <c r="B6" s="19" t="s">
        <v>12</v>
      </c>
      <c r="C6" s="20" t="s">
        <v>11</v>
      </c>
      <c r="D6" s="17" t="s">
        <v>120</v>
      </c>
      <c r="E6" s="21"/>
    </row>
    <row r="7" spans="2:6" ht="191.25" x14ac:dyDescent="0.2">
      <c r="B7" s="19" t="s">
        <v>10</v>
      </c>
      <c r="C7" s="20" t="s">
        <v>9</v>
      </c>
      <c r="D7" s="17"/>
      <c r="E7" s="21"/>
    </row>
    <row r="8" spans="2:6" ht="165.75" x14ac:dyDescent="0.2">
      <c r="B8" s="19" t="s">
        <v>8</v>
      </c>
      <c r="C8" s="20" t="s">
        <v>7</v>
      </c>
      <c r="D8" s="17"/>
      <c r="E8" s="21"/>
    </row>
    <row r="9" spans="2:6" ht="76.5" x14ac:dyDescent="0.2">
      <c r="B9" s="19" t="s">
        <v>6</v>
      </c>
      <c r="C9" s="20" t="s">
        <v>20</v>
      </c>
      <c r="D9" s="17"/>
      <c r="E9" s="16"/>
    </row>
    <row r="10" spans="2:6" ht="51" x14ac:dyDescent="0.2">
      <c r="B10" s="19" t="s">
        <v>5</v>
      </c>
      <c r="C10" s="20" t="s">
        <v>4</v>
      </c>
      <c r="D10" s="17"/>
      <c r="E10" s="16"/>
    </row>
    <row r="11" spans="2:6" x14ac:dyDescent="0.2">
      <c r="B11" s="19" t="s">
        <v>3</v>
      </c>
      <c r="C11" s="18"/>
      <c r="D11" s="17"/>
      <c r="E11" s="16"/>
    </row>
    <row r="12" spans="2:6" x14ac:dyDescent="0.2">
      <c r="B12" s="15" t="s">
        <v>2</v>
      </c>
      <c r="C12" s="14" t="s">
        <v>1</v>
      </c>
      <c r="D12" s="13"/>
      <c r="E12" s="12"/>
    </row>
    <row r="13" spans="2:6" ht="13.5" thickBot="1" x14ac:dyDescent="0.25">
      <c r="B13" s="11" t="s">
        <v>0</v>
      </c>
      <c r="C13" s="10"/>
      <c r="D13" s="9"/>
      <c r="E13" s="8"/>
    </row>
    <row r="14" spans="2:6" x14ac:dyDescent="0.2">
      <c r="B14" s="7"/>
      <c r="C14" s="7"/>
      <c r="D14" s="5"/>
      <c r="E14" s="5"/>
    </row>
    <row r="15" spans="2:6" x14ac:dyDescent="0.2">
      <c r="B15" s="6"/>
      <c r="C15" s="6"/>
      <c r="D15" s="5"/>
      <c r="E15" s="5"/>
    </row>
    <row r="16" spans="2:6" x14ac:dyDescent="0.2">
      <c r="B16" s="6"/>
      <c r="C16" s="6"/>
      <c r="D16" s="5"/>
      <c r="E16" s="5"/>
    </row>
    <row r="17" spans="2:5" x14ac:dyDescent="0.2">
      <c r="B17" s="6"/>
      <c r="C17" s="6"/>
      <c r="D17" s="5"/>
      <c r="E17" s="5"/>
    </row>
    <row r="20" spans="2:5" ht="15" x14ac:dyDescent="0.2">
      <c r="D20" s="4"/>
    </row>
    <row r="21" spans="2:5" ht="15" x14ac:dyDescent="0.2">
      <c r="B21" s="3"/>
      <c r="D21" s="2"/>
    </row>
    <row r="22" spans="2:5" ht="15" x14ac:dyDescent="0.2">
      <c r="B22" s="3"/>
      <c r="D22" s="2"/>
    </row>
    <row r="23" spans="2:5" ht="15" x14ac:dyDescent="0.2">
      <c r="B23" s="3"/>
      <c r="D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J21"/>
  <sheetViews>
    <sheetView workbookViewId="0">
      <selection activeCell="B8" sqref="B8"/>
    </sheetView>
  </sheetViews>
  <sheetFormatPr defaultRowHeight="15" x14ac:dyDescent="0.25"/>
  <cols>
    <col min="1" max="1" width="1.42578125" customWidth="1"/>
    <col min="2" max="2" width="24.42578125" customWidth="1"/>
    <col min="3" max="3" width="6.140625" customWidth="1"/>
    <col min="4" max="4" width="24.42578125" customWidth="1"/>
    <col min="5" max="5" width="6.140625" customWidth="1"/>
    <col min="6" max="6" width="24.42578125" customWidth="1"/>
    <col min="7" max="7" width="6.140625" customWidth="1"/>
    <col min="8" max="8" width="24.42578125" customWidth="1"/>
    <col min="9" max="9" width="6.140625" customWidth="1"/>
    <col min="10" max="10" width="24.42578125" customWidth="1"/>
  </cols>
  <sheetData>
    <row r="1" spans="2:10" s="1" customFormat="1" ht="24.75" customHeight="1" x14ac:dyDescent="0.2">
      <c r="B1" s="88" t="s">
        <v>102</v>
      </c>
      <c r="C1" s="88"/>
      <c r="D1" s="88"/>
      <c r="E1" s="88"/>
      <c r="F1" s="88"/>
      <c r="G1" s="88"/>
      <c r="H1" s="88"/>
      <c r="I1" s="88"/>
      <c r="J1" s="88"/>
    </row>
    <row r="2" spans="2:10" ht="12" customHeight="1" x14ac:dyDescent="0.25"/>
    <row r="3" spans="2:10" x14ac:dyDescent="0.25">
      <c r="B3" s="87" t="s">
        <v>88</v>
      </c>
      <c r="C3" s="87"/>
      <c r="D3" s="87" t="s">
        <v>89</v>
      </c>
      <c r="E3" s="87"/>
      <c r="F3" s="87" t="s">
        <v>90</v>
      </c>
      <c r="G3" s="87"/>
      <c r="H3" s="87" t="s">
        <v>91</v>
      </c>
      <c r="I3" s="87"/>
      <c r="J3" s="87" t="s">
        <v>92</v>
      </c>
    </row>
    <row r="4" spans="2:10" ht="15.75" x14ac:dyDescent="0.25">
      <c r="B4" s="75">
        <v>1</v>
      </c>
      <c r="C4" s="75">
        <v>2</v>
      </c>
      <c r="D4" s="75">
        <v>3</v>
      </c>
      <c r="E4" s="75">
        <v>4</v>
      </c>
      <c r="F4" s="75">
        <v>5</v>
      </c>
      <c r="G4" s="75">
        <v>6</v>
      </c>
      <c r="H4" s="75">
        <v>7</v>
      </c>
      <c r="I4" s="75">
        <v>8</v>
      </c>
      <c r="J4" s="75">
        <v>9</v>
      </c>
    </row>
    <row r="8" spans="2:10" x14ac:dyDescent="0.25">
      <c r="B8" s="77" t="s">
        <v>119</v>
      </c>
      <c r="C8" s="76"/>
      <c r="D8" s="76"/>
      <c r="E8" s="76"/>
      <c r="F8" s="76"/>
      <c r="G8" s="76"/>
      <c r="H8" s="76"/>
      <c r="I8" s="76"/>
      <c r="J8" s="76"/>
    </row>
    <row r="9" spans="2:10" ht="47.25" customHeight="1" x14ac:dyDescent="0.25">
      <c r="B9" s="81" t="s">
        <v>113</v>
      </c>
      <c r="C9" s="81" t="s">
        <v>98</v>
      </c>
      <c r="D9" s="82" t="s">
        <v>99</v>
      </c>
      <c r="E9" s="82" t="s">
        <v>115</v>
      </c>
      <c r="F9" s="78" t="s">
        <v>100</v>
      </c>
      <c r="G9" s="78" t="s">
        <v>101</v>
      </c>
      <c r="H9" s="78" t="s">
        <v>116</v>
      </c>
      <c r="I9" s="78" t="s">
        <v>117</v>
      </c>
      <c r="J9" s="78" t="s">
        <v>114</v>
      </c>
    </row>
    <row r="10" spans="2:10" x14ac:dyDescent="0.25">
      <c r="B10" s="77" t="s">
        <v>118</v>
      </c>
      <c r="C10" s="77"/>
      <c r="D10" s="77"/>
      <c r="E10" s="77"/>
      <c r="F10" s="77"/>
      <c r="G10" s="77"/>
      <c r="H10" s="77"/>
      <c r="I10" s="77"/>
      <c r="J10" s="77"/>
    </row>
    <row r="11" spans="2:10" ht="30" x14ac:dyDescent="0.25">
      <c r="B11" s="79" t="s">
        <v>103</v>
      </c>
      <c r="C11" s="79"/>
      <c r="D11" s="79"/>
      <c r="E11" s="79"/>
      <c r="F11" s="79" t="s">
        <v>104</v>
      </c>
      <c r="G11" s="79"/>
      <c r="H11" s="79"/>
      <c r="I11" s="79"/>
      <c r="J11" s="79" t="s">
        <v>93</v>
      </c>
    </row>
    <row r="12" spans="2:10" x14ac:dyDescent="0.25">
      <c r="B12" s="79" t="s">
        <v>94</v>
      </c>
      <c r="C12" s="79"/>
      <c r="D12" s="79"/>
      <c r="E12" s="79"/>
      <c r="F12" s="79" t="s">
        <v>105</v>
      </c>
      <c r="G12" s="79"/>
      <c r="H12" s="79"/>
      <c r="I12" s="79"/>
      <c r="J12" s="79" t="s">
        <v>95</v>
      </c>
    </row>
    <row r="13" spans="2:10" ht="30" x14ac:dyDescent="0.25">
      <c r="B13" s="79" t="s">
        <v>96</v>
      </c>
      <c r="C13" s="79"/>
      <c r="D13" s="79"/>
      <c r="E13" s="79"/>
      <c r="F13" s="79" t="s">
        <v>106</v>
      </c>
      <c r="G13" s="79"/>
      <c r="H13" s="79"/>
      <c r="I13" s="79"/>
      <c r="J13" s="80"/>
    </row>
    <row r="14" spans="2:10" x14ac:dyDescent="0.25">
      <c r="B14" s="80"/>
      <c r="C14" s="80"/>
      <c r="D14" s="79"/>
      <c r="E14" s="79"/>
      <c r="F14" s="79" t="s">
        <v>24</v>
      </c>
      <c r="G14" s="79"/>
      <c r="H14" s="79"/>
      <c r="I14" s="79"/>
      <c r="J14" s="79" t="s">
        <v>111</v>
      </c>
    </row>
    <row r="15" spans="2:10" x14ac:dyDescent="0.25">
      <c r="B15" s="79"/>
      <c r="C15" s="79"/>
      <c r="D15" s="79"/>
      <c r="E15" s="79"/>
      <c r="F15" s="79" t="s">
        <v>107</v>
      </c>
      <c r="G15" s="79"/>
      <c r="H15" s="79"/>
      <c r="I15" s="79"/>
      <c r="J15" s="79"/>
    </row>
    <row r="16" spans="2:10" ht="30" x14ac:dyDescent="0.25">
      <c r="B16" s="79"/>
      <c r="C16" s="79"/>
      <c r="D16" s="79"/>
      <c r="E16" s="79"/>
      <c r="F16" s="79" t="s">
        <v>108</v>
      </c>
      <c r="G16" s="79"/>
      <c r="H16" s="79"/>
      <c r="I16" s="79"/>
      <c r="J16" s="79"/>
    </row>
    <row r="17" spans="2:10" x14ac:dyDescent="0.25">
      <c r="B17" s="79"/>
      <c r="C17" s="79"/>
      <c r="D17" s="79"/>
      <c r="E17" s="79"/>
      <c r="F17" s="79" t="s">
        <v>109</v>
      </c>
      <c r="G17" s="79"/>
      <c r="H17" s="79"/>
      <c r="I17" s="79"/>
      <c r="J17" s="79" t="s">
        <v>112</v>
      </c>
    </row>
    <row r="18" spans="2:10" ht="30" x14ac:dyDescent="0.25">
      <c r="B18" s="79"/>
      <c r="C18" s="79"/>
      <c r="D18" s="79"/>
      <c r="E18" s="79"/>
      <c r="F18" s="79" t="s">
        <v>110</v>
      </c>
      <c r="G18" s="79"/>
      <c r="H18" s="79"/>
      <c r="I18" s="79"/>
      <c r="J18" s="79"/>
    </row>
    <row r="19" spans="2:10" x14ac:dyDescent="0.25">
      <c r="B19" s="79"/>
      <c r="C19" s="79"/>
      <c r="D19" s="79"/>
      <c r="E19" s="79"/>
      <c r="F19" s="79"/>
      <c r="G19" s="79"/>
      <c r="H19" s="79"/>
      <c r="I19" s="79"/>
      <c r="J19" s="79"/>
    </row>
    <row r="20" spans="2:10" x14ac:dyDescent="0.25">
      <c r="B20" s="79"/>
      <c r="C20" s="79"/>
      <c r="D20" s="79"/>
      <c r="E20" s="79"/>
      <c r="F20" s="79"/>
      <c r="G20" s="79"/>
      <c r="H20" s="79"/>
      <c r="I20" s="79"/>
      <c r="J20" s="79"/>
    </row>
    <row r="21" spans="2:10" x14ac:dyDescent="0.25">
      <c r="B21" s="79"/>
      <c r="C21" s="79"/>
      <c r="D21" s="79"/>
      <c r="E21" s="79"/>
      <c r="F21" s="79"/>
      <c r="G21" s="79"/>
      <c r="H21" s="79"/>
      <c r="I21" s="79"/>
      <c r="J21" s="79"/>
    </row>
  </sheetData>
  <mergeCells count="1">
    <mergeCell ref="B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AF43"/>
  <sheetViews>
    <sheetView zoomScale="80" zoomScaleNormal="80" workbookViewId="0">
      <pane xSplit="7" ySplit="9" topLeftCell="H10" activePane="bottomRight" state="frozen"/>
      <selection pane="topRight" activeCell="F1" sqref="F1"/>
      <selection pane="bottomLeft" activeCell="A3" sqref="A3"/>
      <selection pane="bottomRight" activeCell="D34" sqref="D34"/>
    </sheetView>
  </sheetViews>
  <sheetFormatPr defaultRowHeight="15" x14ac:dyDescent="0.25"/>
  <cols>
    <col min="1" max="1" width="12.140625" style="24" customWidth="1"/>
    <col min="2" max="2" width="17.28515625" style="24" customWidth="1"/>
    <col min="3" max="3" width="13" style="24" customWidth="1"/>
    <col min="4" max="4" width="31.7109375" style="24" customWidth="1"/>
    <col min="5" max="5" width="8.28515625" style="24" bestFit="1" customWidth="1"/>
    <col min="6" max="6" width="17.28515625" style="24" bestFit="1" customWidth="1"/>
    <col min="7" max="7" width="11" style="24" customWidth="1"/>
    <col min="8" max="17" width="8.85546875" style="24" customWidth="1"/>
    <col min="18" max="19" width="9.42578125" customWidth="1"/>
    <col min="20" max="20" width="10.7109375" style="24" customWidth="1"/>
    <col min="21" max="22" width="9.140625" customWidth="1"/>
    <col min="23" max="23" width="11" customWidth="1"/>
    <col min="24" max="32" width="9.140625" customWidth="1"/>
  </cols>
  <sheetData>
    <row r="1" spans="1:32" x14ac:dyDescent="0.25">
      <c r="G1" s="25"/>
      <c r="H1" s="26" t="s">
        <v>22</v>
      </c>
      <c r="I1" s="26" t="s">
        <v>23</v>
      </c>
      <c r="J1" s="26" t="s">
        <v>24</v>
      </c>
      <c r="K1" s="26" t="s">
        <v>25</v>
      </c>
      <c r="L1" s="26" t="s">
        <v>26</v>
      </c>
      <c r="M1" s="26" t="s">
        <v>27</v>
      </c>
      <c r="N1" s="26" t="s">
        <v>28</v>
      </c>
      <c r="O1" s="26" t="s">
        <v>29</v>
      </c>
      <c r="P1" s="26" t="s">
        <v>30</v>
      </c>
      <c r="Q1" s="26" t="s">
        <v>31</v>
      </c>
    </row>
    <row r="2" spans="1:32" x14ac:dyDescent="0.25">
      <c r="B2" s="27" t="s">
        <v>32</v>
      </c>
      <c r="C2" s="28"/>
      <c r="G2" s="29" t="s">
        <v>33</v>
      </c>
      <c r="H2" s="30">
        <f t="shared" ref="H2:Q5" si="0">SUMIF($A$10:$A$28,$G2,V$10:V$28)</f>
        <v>1.6304347826086958E-3</v>
      </c>
      <c r="I2" s="30">
        <f t="shared" si="0"/>
        <v>1.6304347826086958E-3</v>
      </c>
      <c r="J2" s="30">
        <f t="shared" si="0"/>
        <v>1.6304347826086958E-3</v>
      </c>
      <c r="K2" s="30">
        <f t="shared" si="0"/>
        <v>5.4347826086956522E-4</v>
      </c>
      <c r="L2" s="30">
        <f t="shared" si="0"/>
        <v>5.4347826086956522E-4</v>
      </c>
      <c r="M2" s="30">
        <f t="shared" si="0"/>
        <v>0</v>
      </c>
      <c r="N2" s="30">
        <f t="shared" si="0"/>
        <v>0</v>
      </c>
      <c r="O2" s="30">
        <f t="shared" si="0"/>
        <v>5.4347826086956522E-4</v>
      </c>
      <c r="P2" s="30">
        <f t="shared" si="0"/>
        <v>0</v>
      </c>
      <c r="Q2" s="30">
        <f t="shared" si="0"/>
        <v>0</v>
      </c>
    </row>
    <row r="3" spans="1:32" x14ac:dyDescent="0.25">
      <c r="B3" s="28" t="s">
        <v>34</v>
      </c>
      <c r="C3" s="31">
        <v>1</v>
      </c>
      <c r="G3" s="29" t="s">
        <v>35</v>
      </c>
      <c r="H3" s="30">
        <f>SUMIF($A$10:$A$28,$G3,V$10:V$28)</f>
        <v>6.5217391304347823E-3</v>
      </c>
      <c r="I3" s="30">
        <f t="shared" si="0"/>
        <v>1.9565217391304346E-2</v>
      </c>
      <c r="J3" s="30">
        <f t="shared" si="0"/>
        <v>1.2500000000000001E-2</v>
      </c>
      <c r="K3" s="30">
        <f t="shared" si="0"/>
        <v>1.4673913043478261E-2</v>
      </c>
      <c r="L3" s="30">
        <f t="shared" si="0"/>
        <v>1.0869565217391304E-2</v>
      </c>
      <c r="M3" s="30">
        <f t="shared" si="0"/>
        <v>0</v>
      </c>
      <c r="N3" s="30">
        <f t="shared" si="0"/>
        <v>6.5217391304347823E-3</v>
      </c>
      <c r="O3" s="30">
        <f t="shared" si="0"/>
        <v>1.2500000000000001E-2</v>
      </c>
      <c r="P3" s="30">
        <f t="shared" si="0"/>
        <v>1.0869565217391304E-3</v>
      </c>
      <c r="Q3" s="30">
        <f t="shared" si="0"/>
        <v>1.0869565217391304E-3</v>
      </c>
    </row>
    <row r="4" spans="1:32" x14ac:dyDescent="0.25">
      <c r="B4" s="28" t="s">
        <v>36</v>
      </c>
      <c r="C4" s="31">
        <v>1</v>
      </c>
      <c r="G4" s="29" t="s">
        <v>37</v>
      </c>
      <c r="H4" s="30">
        <f t="shared" si="0"/>
        <v>3.3152173913043474E-2</v>
      </c>
      <c r="I4" s="30">
        <f t="shared" si="0"/>
        <v>7.9347826086956508E-2</v>
      </c>
      <c r="J4" s="30">
        <f t="shared" si="0"/>
        <v>5.2717391304347827E-2</v>
      </c>
      <c r="K4" s="30">
        <f t="shared" si="0"/>
        <v>3.6413043478260868E-2</v>
      </c>
      <c r="L4" s="30">
        <f t="shared" si="0"/>
        <v>3.3152173913043474E-2</v>
      </c>
      <c r="M4" s="30">
        <f t="shared" si="0"/>
        <v>3.858695652173913E-2</v>
      </c>
      <c r="N4" s="30">
        <f t="shared" si="0"/>
        <v>9.7826086956521729E-3</v>
      </c>
      <c r="O4" s="30">
        <f t="shared" si="0"/>
        <v>3.2065217391304343E-2</v>
      </c>
      <c r="P4" s="30">
        <f t="shared" si="0"/>
        <v>3.8043478260869562E-3</v>
      </c>
      <c r="Q4" s="30">
        <f t="shared" si="0"/>
        <v>3.8043478260869562E-3</v>
      </c>
    </row>
    <row r="5" spans="1:32" x14ac:dyDescent="0.25">
      <c r="B5" s="28" t="s">
        <v>38</v>
      </c>
      <c r="C5" s="31">
        <v>1</v>
      </c>
      <c r="G5" s="29" t="s">
        <v>39</v>
      </c>
      <c r="H5" s="30">
        <f t="shared" si="0"/>
        <v>7.0652173913043478E-3</v>
      </c>
      <c r="I5" s="30">
        <f t="shared" si="0"/>
        <v>1.0326086956521738E-2</v>
      </c>
      <c r="J5" s="30">
        <f t="shared" si="0"/>
        <v>1.0326086956521738E-2</v>
      </c>
      <c r="K5" s="30">
        <f t="shared" si="0"/>
        <v>2.1739130434782609E-3</v>
      </c>
      <c r="L5" s="30">
        <f t="shared" si="0"/>
        <v>5.9782608695652176E-3</v>
      </c>
      <c r="M5" s="30">
        <f t="shared" si="0"/>
        <v>4.3478260869565218E-3</v>
      </c>
      <c r="N5" s="30">
        <f t="shared" si="0"/>
        <v>0</v>
      </c>
      <c r="O5" s="30">
        <f t="shared" si="0"/>
        <v>5.9782608695652176E-3</v>
      </c>
      <c r="P5" s="30">
        <f t="shared" si="0"/>
        <v>5.4347826086956522E-4</v>
      </c>
      <c r="Q5" s="30">
        <f t="shared" si="0"/>
        <v>0</v>
      </c>
    </row>
    <row r="6" spans="1:32" x14ac:dyDescent="0.25">
      <c r="B6" s="28" t="s">
        <v>40</v>
      </c>
      <c r="C6" s="31">
        <v>1</v>
      </c>
      <c r="G6" s="32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32" x14ac:dyDescent="0.25">
      <c r="E7" s="34" t="s">
        <v>41</v>
      </c>
      <c r="F7" s="35"/>
      <c r="G7" s="34"/>
      <c r="H7" s="36">
        <f t="shared" ref="H7:Q7" si="1">SUM(V10:V28)</f>
        <v>4.8369565217391303E-2</v>
      </c>
      <c r="I7" s="36">
        <f t="shared" si="1"/>
        <v>0.11086956521739132</v>
      </c>
      <c r="J7" s="36">
        <f t="shared" si="1"/>
        <v>7.7173913043478273E-2</v>
      </c>
      <c r="K7" s="36">
        <f t="shared" si="1"/>
        <v>5.3804347826086944E-2</v>
      </c>
      <c r="L7" s="36">
        <f t="shared" si="1"/>
        <v>5.0543478260869558E-2</v>
      </c>
      <c r="M7" s="36">
        <f t="shared" si="1"/>
        <v>4.2934782608695647E-2</v>
      </c>
      <c r="N7" s="36">
        <f t="shared" si="1"/>
        <v>1.6304347826086956E-2</v>
      </c>
      <c r="O7" s="36">
        <f t="shared" si="1"/>
        <v>5.1086956521739127E-2</v>
      </c>
      <c r="P7" s="36">
        <f t="shared" si="1"/>
        <v>5.434782608695652E-3</v>
      </c>
      <c r="Q7" s="36">
        <f t="shared" si="1"/>
        <v>4.8913043478260865E-3</v>
      </c>
    </row>
    <row r="8" spans="1:32" x14ac:dyDescent="0.25">
      <c r="B8" s="37"/>
      <c r="C8" s="38"/>
      <c r="D8" s="39" t="s">
        <v>42</v>
      </c>
      <c r="E8" s="37"/>
      <c r="F8" s="37"/>
      <c r="G8" s="40" t="s">
        <v>43</v>
      </c>
      <c r="H8" s="41">
        <f>RANK(H7,$H$7:$Q$7,0)</f>
        <v>6</v>
      </c>
      <c r="I8" s="41">
        <f t="shared" ref="I8:Q8" si="2">RANK(I7,$H$7:$Q$7,0)</f>
        <v>1</v>
      </c>
      <c r="J8" s="41">
        <f t="shared" si="2"/>
        <v>2</v>
      </c>
      <c r="K8" s="41">
        <f t="shared" si="2"/>
        <v>3</v>
      </c>
      <c r="L8" s="41">
        <f t="shared" si="2"/>
        <v>5</v>
      </c>
      <c r="M8" s="41">
        <f t="shared" si="2"/>
        <v>7</v>
      </c>
      <c r="N8" s="41">
        <f t="shared" si="2"/>
        <v>8</v>
      </c>
      <c r="O8" s="41">
        <f t="shared" si="2"/>
        <v>4</v>
      </c>
      <c r="P8" s="41">
        <f t="shared" si="2"/>
        <v>9</v>
      </c>
      <c r="Q8" s="41">
        <f t="shared" si="2"/>
        <v>10</v>
      </c>
      <c r="V8" t="s">
        <v>44</v>
      </c>
    </row>
    <row r="9" spans="1:32" s="45" customFormat="1" ht="85.5" customHeight="1" x14ac:dyDescent="0.25">
      <c r="A9" s="42" t="s">
        <v>45</v>
      </c>
      <c r="B9" s="42" t="s">
        <v>46</v>
      </c>
      <c r="C9" s="42" t="s">
        <v>47</v>
      </c>
      <c r="D9" s="42" t="s">
        <v>48</v>
      </c>
      <c r="E9" s="42" t="s">
        <v>49</v>
      </c>
      <c r="F9" s="42" t="s">
        <v>50</v>
      </c>
      <c r="G9" s="42" t="s">
        <v>51</v>
      </c>
      <c r="H9" s="43" t="s">
        <v>22</v>
      </c>
      <c r="I9" s="43" t="s">
        <v>23</v>
      </c>
      <c r="J9" s="43" t="s">
        <v>24</v>
      </c>
      <c r="K9" s="43" t="s">
        <v>25</v>
      </c>
      <c r="L9" s="43" t="s">
        <v>26</v>
      </c>
      <c r="M9" s="43" t="s">
        <v>27</v>
      </c>
      <c r="N9" s="43" t="s">
        <v>28</v>
      </c>
      <c r="O9" s="43" t="s">
        <v>29</v>
      </c>
      <c r="P9" s="43" t="s">
        <v>30</v>
      </c>
      <c r="Q9" s="43" t="s">
        <v>31</v>
      </c>
      <c r="R9" s="44"/>
      <c r="S9" s="44"/>
      <c r="T9" s="37" t="s">
        <v>52</v>
      </c>
      <c r="V9" s="37" t="s">
        <v>22</v>
      </c>
      <c r="W9" s="37" t="s">
        <v>23</v>
      </c>
      <c r="X9" s="37" t="s">
        <v>24</v>
      </c>
      <c r="Y9" s="37" t="s">
        <v>25</v>
      </c>
      <c r="Z9" s="37" t="s">
        <v>26</v>
      </c>
      <c r="AA9" s="37" t="s">
        <v>27</v>
      </c>
      <c r="AB9" s="37" t="s">
        <v>28</v>
      </c>
      <c r="AC9" s="37" t="s">
        <v>29</v>
      </c>
      <c r="AD9" s="37" t="s">
        <v>30</v>
      </c>
      <c r="AE9" s="37" t="s">
        <v>31</v>
      </c>
      <c r="AF9" s="44"/>
    </row>
    <row r="10" spans="1:32" s="55" customFormat="1" x14ac:dyDescent="0.25">
      <c r="A10" s="46" t="s">
        <v>33</v>
      </c>
      <c r="B10" s="47" t="s">
        <v>53</v>
      </c>
      <c r="C10" s="47" t="s">
        <v>54</v>
      </c>
      <c r="D10" s="47" t="s">
        <v>55</v>
      </c>
      <c r="E10" s="48">
        <v>2</v>
      </c>
      <c r="F10" s="47" t="s">
        <v>56</v>
      </c>
      <c r="G10" s="49">
        <f>E10/(46*40)</f>
        <v>1.0869565217391304E-3</v>
      </c>
      <c r="H10" s="50">
        <v>1</v>
      </c>
      <c r="I10" s="50">
        <v>1</v>
      </c>
      <c r="J10" s="50">
        <v>1</v>
      </c>
      <c r="K10" s="50"/>
      <c r="L10" s="50"/>
      <c r="M10" s="50"/>
      <c r="N10" s="50"/>
      <c r="O10" s="50"/>
      <c r="P10" s="50"/>
      <c r="Q10" s="50"/>
      <c r="R10" s="51"/>
      <c r="S10" s="51"/>
      <c r="T10" s="52">
        <f>G10*$C$3</f>
        <v>1.0869565217391304E-3</v>
      </c>
      <c r="U10" s="51"/>
      <c r="V10" s="53">
        <f>$T10*H10</f>
        <v>1.0869565217391304E-3</v>
      </c>
      <c r="W10" s="54">
        <f t="shared" ref="W10:AE25" si="3">$T10*I10</f>
        <v>1.0869565217391304E-3</v>
      </c>
      <c r="X10" s="53">
        <f t="shared" si="3"/>
        <v>1.0869565217391304E-3</v>
      </c>
      <c r="Y10" s="53">
        <f t="shared" si="3"/>
        <v>0</v>
      </c>
      <c r="Z10" s="53">
        <f t="shared" si="3"/>
        <v>0</v>
      </c>
      <c r="AA10" s="53">
        <f t="shared" si="3"/>
        <v>0</v>
      </c>
      <c r="AB10" s="53">
        <f t="shared" si="3"/>
        <v>0</v>
      </c>
      <c r="AC10" s="53">
        <f t="shared" si="3"/>
        <v>0</v>
      </c>
      <c r="AD10" s="53">
        <f t="shared" si="3"/>
        <v>0</v>
      </c>
      <c r="AE10" s="53">
        <f t="shared" si="3"/>
        <v>0</v>
      </c>
      <c r="AF10" s="53"/>
    </row>
    <row r="11" spans="1:32" s="55" customFormat="1" x14ac:dyDescent="0.25">
      <c r="A11" s="56" t="s">
        <v>33</v>
      </c>
      <c r="B11" s="57" t="s">
        <v>57</v>
      </c>
      <c r="C11" s="57" t="s">
        <v>58</v>
      </c>
      <c r="D11" s="57" t="s">
        <v>59</v>
      </c>
      <c r="E11" s="58">
        <v>1</v>
      </c>
      <c r="F11" s="57" t="s">
        <v>56</v>
      </c>
      <c r="G11" s="59">
        <f>E11/(46*40)</f>
        <v>5.4347826086956522E-4</v>
      </c>
      <c r="H11" s="60">
        <v>1</v>
      </c>
      <c r="I11" s="60">
        <v>1</v>
      </c>
      <c r="J11" s="60">
        <v>1</v>
      </c>
      <c r="K11" s="60">
        <v>1</v>
      </c>
      <c r="L11" s="60">
        <v>1</v>
      </c>
      <c r="M11" s="60"/>
      <c r="N11" s="60"/>
      <c r="O11" s="60">
        <v>1</v>
      </c>
      <c r="P11" s="60"/>
      <c r="Q11" s="60"/>
      <c r="R11" s="51"/>
      <c r="S11" s="51"/>
      <c r="T11" s="52">
        <f>G11*$C$3</f>
        <v>5.4347826086956522E-4</v>
      </c>
      <c r="U11" s="51"/>
      <c r="V11" s="53">
        <f t="shared" ref="V11:AE27" si="4">$T11*H11</f>
        <v>5.4347826086956522E-4</v>
      </c>
      <c r="W11" s="53">
        <f t="shared" si="3"/>
        <v>5.4347826086956522E-4</v>
      </c>
      <c r="X11" s="53">
        <f t="shared" si="3"/>
        <v>5.4347826086956522E-4</v>
      </c>
      <c r="Y11" s="53">
        <f t="shared" si="3"/>
        <v>5.4347826086956522E-4</v>
      </c>
      <c r="Z11" s="53">
        <f t="shared" si="3"/>
        <v>5.4347826086956522E-4</v>
      </c>
      <c r="AA11" s="53">
        <f t="shared" si="3"/>
        <v>0</v>
      </c>
      <c r="AB11" s="53">
        <f t="shared" si="3"/>
        <v>0</v>
      </c>
      <c r="AC11" s="53">
        <f t="shared" si="3"/>
        <v>5.4347826086956522E-4</v>
      </c>
      <c r="AD11" s="53">
        <f t="shared" si="3"/>
        <v>0</v>
      </c>
      <c r="AE11" s="53">
        <f t="shared" si="3"/>
        <v>0</v>
      </c>
      <c r="AF11" s="53"/>
    </row>
    <row r="12" spans="1:32" s="61" customFormat="1" x14ac:dyDescent="0.25">
      <c r="A12" s="46" t="s">
        <v>35</v>
      </c>
      <c r="B12" s="47" t="s">
        <v>60</v>
      </c>
      <c r="C12" s="47" t="s">
        <v>58</v>
      </c>
      <c r="D12" s="47" t="s">
        <v>61</v>
      </c>
      <c r="E12" s="48">
        <v>3</v>
      </c>
      <c r="F12" s="47" t="s">
        <v>62</v>
      </c>
      <c r="G12" s="49">
        <f t="shared" ref="G12:G27" si="5">E12/(46*40)</f>
        <v>1.6304347826086956E-3</v>
      </c>
      <c r="H12" s="50">
        <v>1</v>
      </c>
      <c r="I12" s="50">
        <v>1</v>
      </c>
      <c r="J12" s="50">
        <v>1</v>
      </c>
      <c r="K12" s="50">
        <v>1</v>
      </c>
      <c r="L12" s="50"/>
      <c r="M12" s="50"/>
      <c r="N12" s="50">
        <v>1</v>
      </c>
      <c r="O12" s="50">
        <v>1</v>
      </c>
      <c r="P12" s="50"/>
      <c r="Q12" s="50"/>
      <c r="R12" s="51"/>
      <c r="S12" s="51"/>
      <c r="T12" s="52">
        <f>C5*G12</f>
        <v>1.6304347826086956E-3</v>
      </c>
      <c r="U12" s="51"/>
      <c r="V12" s="53">
        <f t="shared" si="4"/>
        <v>1.6304347826086956E-3</v>
      </c>
      <c r="W12" s="53">
        <f t="shared" si="3"/>
        <v>1.6304347826086956E-3</v>
      </c>
      <c r="X12" s="53">
        <f t="shared" si="3"/>
        <v>1.6304347826086956E-3</v>
      </c>
      <c r="Y12" s="53">
        <f t="shared" si="3"/>
        <v>1.6304347826086956E-3</v>
      </c>
      <c r="Z12" s="53">
        <f t="shared" si="3"/>
        <v>0</v>
      </c>
      <c r="AA12" s="53">
        <f t="shared" si="3"/>
        <v>0</v>
      </c>
      <c r="AB12" s="53">
        <f t="shared" si="3"/>
        <v>1.6304347826086956E-3</v>
      </c>
      <c r="AC12" s="53">
        <f t="shared" si="3"/>
        <v>1.6304347826086956E-3</v>
      </c>
      <c r="AD12" s="53">
        <f t="shared" si="3"/>
        <v>0</v>
      </c>
      <c r="AE12" s="53">
        <f t="shared" si="3"/>
        <v>0</v>
      </c>
      <c r="AF12" s="53"/>
    </row>
    <row r="13" spans="1:32" s="61" customFormat="1" x14ac:dyDescent="0.25">
      <c r="A13" s="62" t="s">
        <v>35</v>
      </c>
      <c r="B13" s="63" t="s">
        <v>63</v>
      </c>
      <c r="C13" s="63" t="s">
        <v>58</v>
      </c>
      <c r="D13" s="63" t="s">
        <v>64</v>
      </c>
      <c r="E13" s="64">
        <v>3</v>
      </c>
      <c r="F13" s="63" t="s">
        <v>56</v>
      </c>
      <c r="G13" s="65">
        <f t="shared" si="5"/>
        <v>1.6304347826086956E-3</v>
      </c>
      <c r="H13" s="66">
        <v>1</v>
      </c>
      <c r="I13" s="66">
        <v>1</v>
      </c>
      <c r="J13" s="66"/>
      <c r="K13" s="66"/>
      <c r="L13" s="66"/>
      <c r="M13" s="66"/>
      <c r="N13" s="66">
        <v>3</v>
      </c>
      <c r="O13" s="66"/>
      <c r="P13" s="66"/>
      <c r="Q13" s="66"/>
      <c r="R13" s="51"/>
      <c r="S13" s="51"/>
      <c r="T13" s="52">
        <f>G13*$C$3</f>
        <v>1.6304347826086956E-3</v>
      </c>
      <c r="U13" s="51"/>
      <c r="V13" s="53">
        <f t="shared" si="4"/>
        <v>1.6304347826086956E-3</v>
      </c>
      <c r="W13" s="53">
        <f t="shared" si="3"/>
        <v>1.6304347826086956E-3</v>
      </c>
      <c r="X13" s="53">
        <f t="shared" si="3"/>
        <v>0</v>
      </c>
      <c r="Y13" s="53">
        <f t="shared" si="3"/>
        <v>0</v>
      </c>
      <c r="Z13" s="53">
        <f t="shared" si="3"/>
        <v>0</v>
      </c>
      <c r="AA13" s="53">
        <f t="shared" si="3"/>
        <v>0</v>
      </c>
      <c r="AB13" s="53">
        <f t="shared" si="3"/>
        <v>4.8913043478260865E-3</v>
      </c>
      <c r="AC13" s="53">
        <f t="shared" si="3"/>
        <v>0</v>
      </c>
      <c r="AD13" s="53">
        <f t="shared" si="3"/>
        <v>0</v>
      </c>
      <c r="AE13" s="53">
        <f t="shared" si="3"/>
        <v>0</v>
      </c>
      <c r="AF13" s="53"/>
    </row>
    <row r="14" spans="1:32" s="61" customFormat="1" x14ac:dyDescent="0.25">
      <c r="A14" s="62" t="s">
        <v>35</v>
      </c>
      <c r="B14" s="63" t="s">
        <v>65</v>
      </c>
      <c r="C14" s="63" t="s">
        <v>54</v>
      </c>
      <c r="D14" s="63" t="s">
        <v>66</v>
      </c>
      <c r="E14" s="64">
        <v>12</v>
      </c>
      <c r="F14" s="63" t="s">
        <v>56</v>
      </c>
      <c r="G14" s="65">
        <f t="shared" si="5"/>
        <v>6.5217391304347823E-3</v>
      </c>
      <c r="H14" s="66"/>
      <c r="I14" s="66">
        <v>1</v>
      </c>
      <c r="J14" s="66"/>
      <c r="K14" s="66"/>
      <c r="L14" s="66"/>
      <c r="M14" s="66"/>
      <c r="N14" s="66"/>
      <c r="O14" s="66"/>
      <c r="P14" s="66"/>
      <c r="Q14" s="66"/>
      <c r="R14" s="51"/>
      <c r="S14" s="51"/>
      <c r="T14" s="52">
        <f>G14*$C$3</f>
        <v>6.5217391304347823E-3</v>
      </c>
      <c r="U14" s="51"/>
      <c r="V14" s="53">
        <f t="shared" si="4"/>
        <v>0</v>
      </c>
      <c r="W14" s="53">
        <f t="shared" si="3"/>
        <v>6.5217391304347823E-3</v>
      </c>
      <c r="X14" s="53">
        <f t="shared" si="3"/>
        <v>0</v>
      </c>
      <c r="Y14" s="53">
        <f t="shared" si="3"/>
        <v>0</v>
      </c>
      <c r="Z14" s="53">
        <f t="shared" si="3"/>
        <v>0</v>
      </c>
      <c r="AA14" s="53">
        <f t="shared" si="3"/>
        <v>0</v>
      </c>
      <c r="AB14" s="53">
        <f t="shared" si="3"/>
        <v>0</v>
      </c>
      <c r="AC14" s="53">
        <f t="shared" si="3"/>
        <v>0</v>
      </c>
      <c r="AD14" s="53">
        <f t="shared" si="3"/>
        <v>0</v>
      </c>
      <c r="AE14" s="53">
        <f t="shared" si="3"/>
        <v>0</v>
      </c>
      <c r="AF14" s="53"/>
    </row>
    <row r="15" spans="1:32" s="61" customFormat="1" x14ac:dyDescent="0.25">
      <c r="A15" s="62" t="s">
        <v>35</v>
      </c>
      <c r="B15" s="63" t="s">
        <v>65</v>
      </c>
      <c r="C15" s="63" t="s">
        <v>54</v>
      </c>
      <c r="D15" s="63" t="s">
        <v>67</v>
      </c>
      <c r="E15" s="64">
        <v>4</v>
      </c>
      <c r="F15" s="63" t="s">
        <v>56</v>
      </c>
      <c r="G15" s="65">
        <f t="shared" si="5"/>
        <v>2.1739130434782609E-3</v>
      </c>
      <c r="H15" s="66">
        <v>1</v>
      </c>
      <c r="I15" s="66"/>
      <c r="J15" s="66"/>
      <c r="K15" s="66"/>
      <c r="L15" s="66"/>
      <c r="M15" s="66"/>
      <c r="N15" s="66"/>
      <c r="O15" s="66"/>
      <c r="P15" s="66"/>
      <c r="Q15" s="66"/>
      <c r="R15" s="51"/>
      <c r="S15" s="51"/>
      <c r="T15" s="52">
        <f>G15*$C$3</f>
        <v>2.1739130434782609E-3</v>
      </c>
      <c r="U15" s="51"/>
      <c r="V15" s="53">
        <f t="shared" si="4"/>
        <v>2.1739130434782609E-3</v>
      </c>
      <c r="W15" s="53">
        <f t="shared" si="3"/>
        <v>0</v>
      </c>
      <c r="X15" s="53">
        <f t="shared" si="3"/>
        <v>0</v>
      </c>
      <c r="Y15" s="53">
        <f t="shared" si="3"/>
        <v>0</v>
      </c>
      <c r="Z15" s="53">
        <f t="shared" si="3"/>
        <v>0</v>
      </c>
      <c r="AA15" s="53">
        <f t="shared" si="3"/>
        <v>0</v>
      </c>
      <c r="AB15" s="53">
        <f t="shared" si="3"/>
        <v>0</v>
      </c>
      <c r="AC15" s="53">
        <f t="shared" si="3"/>
        <v>0</v>
      </c>
      <c r="AD15" s="53">
        <f t="shared" si="3"/>
        <v>0</v>
      </c>
      <c r="AE15" s="53">
        <f t="shared" si="3"/>
        <v>0</v>
      </c>
      <c r="AF15" s="53"/>
    </row>
    <row r="16" spans="1:32" s="61" customFormat="1" x14ac:dyDescent="0.25">
      <c r="A16" s="62" t="s">
        <v>35</v>
      </c>
      <c r="B16" s="63" t="s">
        <v>68</v>
      </c>
      <c r="C16" s="63" t="s">
        <v>54</v>
      </c>
      <c r="D16" s="63" t="s">
        <v>69</v>
      </c>
      <c r="E16" s="64">
        <v>2</v>
      </c>
      <c r="F16" s="63" t="s">
        <v>56</v>
      </c>
      <c r="G16" s="65">
        <f t="shared" si="5"/>
        <v>1.0869565217391304E-3</v>
      </c>
      <c r="H16" s="66">
        <v>1</v>
      </c>
      <c r="I16" s="66"/>
      <c r="J16" s="66">
        <v>1</v>
      </c>
      <c r="K16" s="66">
        <v>1</v>
      </c>
      <c r="L16" s="66">
        <v>1</v>
      </c>
      <c r="M16" s="66"/>
      <c r="N16" s="66"/>
      <c r="O16" s="66">
        <v>1</v>
      </c>
      <c r="P16" s="66">
        <v>1</v>
      </c>
      <c r="Q16" s="66">
        <v>1</v>
      </c>
      <c r="R16" s="51"/>
      <c r="S16" s="51"/>
      <c r="T16" s="52">
        <f>G16*$C$3</f>
        <v>1.0869565217391304E-3</v>
      </c>
      <c r="U16" s="51"/>
      <c r="V16" s="53">
        <f t="shared" si="4"/>
        <v>1.0869565217391304E-3</v>
      </c>
      <c r="W16" s="53">
        <f t="shared" si="3"/>
        <v>0</v>
      </c>
      <c r="X16" s="53">
        <f t="shared" si="3"/>
        <v>1.0869565217391304E-3</v>
      </c>
      <c r="Y16" s="53">
        <f t="shared" si="3"/>
        <v>1.0869565217391304E-3</v>
      </c>
      <c r="Z16" s="53">
        <f t="shared" si="3"/>
        <v>1.0869565217391304E-3</v>
      </c>
      <c r="AA16" s="53">
        <f t="shared" si="3"/>
        <v>0</v>
      </c>
      <c r="AB16" s="53">
        <f t="shared" si="3"/>
        <v>0</v>
      </c>
      <c r="AC16" s="53">
        <f t="shared" si="3"/>
        <v>1.0869565217391304E-3</v>
      </c>
      <c r="AD16" s="53">
        <f t="shared" si="3"/>
        <v>1.0869565217391304E-3</v>
      </c>
      <c r="AE16" s="53">
        <f t="shared" si="3"/>
        <v>1.0869565217391304E-3</v>
      </c>
      <c r="AF16" s="53"/>
    </row>
    <row r="17" spans="1:32" s="61" customFormat="1" x14ac:dyDescent="0.25">
      <c r="A17" s="62" t="s">
        <v>35</v>
      </c>
      <c r="B17" s="63" t="s">
        <v>68</v>
      </c>
      <c r="C17" s="63" t="s">
        <v>58</v>
      </c>
      <c r="D17" s="63" t="s">
        <v>70</v>
      </c>
      <c r="E17" s="64">
        <v>2</v>
      </c>
      <c r="F17" s="63" t="s">
        <v>71</v>
      </c>
      <c r="G17" s="65">
        <f t="shared" si="5"/>
        <v>1.0869565217391304E-3</v>
      </c>
      <c r="H17" s="66"/>
      <c r="I17" s="66">
        <v>1</v>
      </c>
      <c r="J17" s="66">
        <v>1</v>
      </c>
      <c r="K17" s="66">
        <v>3</v>
      </c>
      <c r="L17" s="66">
        <v>1</v>
      </c>
      <c r="M17" s="66"/>
      <c r="N17" s="66"/>
      <c r="O17" s="66">
        <v>1</v>
      </c>
      <c r="P17" s="66"/>
      <c r="Q17" s="66"/>
      <c r="R17" s="51"/>
      <c r="S17" s="51"/>
      <c r="T17" s="52">
        <f>G17*$C$4</f>
        <v>1.0869565217391304E-3</v>
      </c>
      <c r="U17" s="51"/>
      <c r="V17" s="53">
        <f t="shared" si="4"/>
        <v>0</v>
      </c>
      <c r="W17" s="53">
        <f t="shared" si="3"/>
        <v>1.0869565217391304E-3</v>
      </c>
      <c r="X17" s="53">
        <f t="shared" si="3"/>
        <v>1.0869565217391304E-3</v>
      </c>
      <c r="Y17" s="53">
        <f t="shared" si="3"/>
        <v>3.2608695652173916E-3</v>
      </c>
      <c r="Z17" s="53">
        <f t="shared" si="3"/>
        <v>1.0869565217391304E-3</v>
      </c>
      <c r="AA17" s="53">
        <f t="shared" si="3"/>
        <v>0</v>
      </c>
      <c r="AB17" s="53">
        <f t="shared" si="3"/>
        <v>0</v>
      </c>
      <c r="AC17" s="53">
        <f t="shared" si="3"/>
        <v>1.0869565217391304E-3</v>
      </c>
      <c r="AD17" s="53">
        <f t="shared" si="3"/>
        <v>0</v>
      </c>
      <c r="AE17" s="53">
        <f t="shared" si="3"/>
        <v>0</v>
      </c>
      <c r="AF17" s="53"/>
    </row>
    <row r="18" spans="1:32" s="61" customFormat="1" x14ac:dyDescent="0.25">
      <c r="A18" s="56" t="s">
        <v>35</v>
      </c>
      <c r="B18" s="57" t="s">
        <v>72</v>
      </c>
      <c r="C18" s="57" t="s">
        <v>58</v>
      </c>
      <c r="D18" s="57" t="s">
        <v>73</v>
      </c>
      <c r="E18" s="58">
        <v>16</v>
      </c>
      <c r="F18" s="57" t="s">
        <v>71</v>
      </c>
      <c r="G18" s="59">
        <f t="shared" si="5"/>
        <v>8.6956521739130436E-3</v>
      </c>
      <c r="H18" s="60"/>
      <c r="I18" s="60">
        <v>1</v>
      </c>
      <c r="J18" s="60">
        <v>1</v>
      </c>
      <c r="K18" s="60">
        <v>1</v>
      </c>
      <c r="L18" s="60">
        <v>1</v>
      </c>
      <c r="M18" s="60"/>
      <c r="N18" s="60"/>
      <c r="O18" s="60">
        <v>1</v>
      </c>
      <c r="P18" s="60"/>
      <c r="Q18" s="60"/>
      <c r="R18" s="51"/>
      <c r="S18" s="51"/>
      <c r="T18" s="52">
        <f>G18*$C$4</f>
        <v>8.6956521739130436E-3</v>
      </c>
      <c r="U18" s="51"/>
      <c r="V18" s="53">
        <f t="shared" si="4"/>
        <v>0</v>
      </c>
      <c r="W18" s="53">
        <f t="shared" si="3"/>
        <v>8.6956521739130436E-3</v>
      </c>
      <c r="X18" s="53">
        <f t="shared" si="3"/>
        <v>8.6956521739130436E-3</v>
      </c>
      <c r="Y18" s="53">
        <f t="shared" si="3"/>
        <v>8.6956521739130436E-3</v>
      </c>
      <c r="Z18" s="53">
        <f t="shared" si="3"/>
        <v>8.6956521739130436E-3</v>
      </c>
      <c r="AA18" s="53">
        <f t="shared" si="3"/>
        <v>0</v>
      </c>
      <c r="AB18" s="53">
        <f t="shared" si="3"/>
        <v>0</v>
      </c>
      <c r="AC18" s="53">
        <f t="shared" si="3"/>
        <v>8.6956521739130436E-3</v>
      </c>
      <c r="AD18" s="53">
        <f t="shared" si="3"/>
        <v>0</v>
      </c>
      <c r="AE18" s="53">
        <f t="shared" si="3"/>
        <v>0</v>
      </c>
      <c r="AF18" s="53"/>
    </row>
    <row r="19" spans="1:32" s="55" customFormat="1" x14ac:dyDescent="0.25">
      <c r="A19" s="62" t="s">
        <v>37</v>
      </c>
      <c r="B19" s="63" t="s">
        <v>74</v>
      </c>
      <c r="C19" s="63" t="s">
        <v>54</v>
      </c>
      <c r="D19" s="63" t="s">
        <v>75</v>
      </c>
      <c r="E19" s="64">
        <v>2</v>
      </c>
      <c r="F19" s="63" t="s">
        <v>71</v>
      </c>
      <c r="G19" s="65">
        <f t="shared" si="5"/>
        <v>1.0869565217391304E-3</v>
      </c>
      <c r="H19" s="66">
        <v>1</v>
      </c>
      <c r="I19" s="66">
        <v>1</v>
      </c>
      <c r="J19" s="66"/>
      <c r="K19" s="66">
        <v>5</v>
      </c>
      <c r="L19" s="66">
        <v>1</v>
      </c>
      <c r="M19" s="66">
        <v>1</v>
      </c>
      <c r="N19" s="66"/>
      <c r="O19" s="66">
        <v>1</v>
      </c>
      <c r="P19" s="66">
        <v>1</v>
      </c>
      <c r="Q19" s="66">
        <v>1</v>
      </c>
      <c r="R19" s="51"/>
      <c r="S19" s="51"/>
      <c r="T19" s="67">
        <f>G19*$C$4</f>
        <v>1.0869565217391304E-3</v>
      </c>
      <c r="U19" s="51"/>
      <c r="V19" s="53">
        <f t="shared" si="4"/>
        <v>1.0869565217391304E-3</v>
      </c>
      <c r="W19" s="53">
        <f t="shared" si="3"/>
        <v>1.0869565217391304E-3</v>
      </c>
      <c r="X19" s="53">
        <f t="shared" si="3"/>
        <v>0</v>
      </c>
      <c r="Y19" s="53">
        <f t="shared" si="3"/>
        <v>5.434782608695652E-3</v>
      </c>
      <c r="Z19" s="53">
        <f t="shared" si="3"/>
        <v>1.0869565217391304E-3</v>
      </c>
      <c r="AA19" s="53">
        <f t="shared" si="3"/>
        <v>1.0869565217391304E-3</v>
      </c>
      <c r="AB19" s="53">
        <f t="shared" si="3"/>
        <v>0</v>
      </c>
      <c r="AC19" s="53">
        <f t="shared" si="3"/>
        <v>1.0869565217391304E-3</v>
      </c>
      <c r="AD19" s="53">
        <f t="shared" si="3"/>
        <v>1.0869565217391304E-3</v>
      </c>
      <c r="AE19" s="53">
        <f t="shared" si="3"/>
        <v>1.0869565217391304E-3</v>
      </c>
      <c r="AF19" s="53"/>
    </row>
    <row r="20" spans="1:32" s="55" customFormat="1" x14ac:dyDescent="0.25">
      <c r="A20" s="62" t="s">
        <v>37</v>
      </c>
      <c r="B20" s="63" t="s">
        <v>76</v>
      </c>
      <c r="C20" s="63" t="s">
        <v>54</v>
      </c>
      <c r="D20" s="63" t="s">
        <v>75</v>
      </c>
      <c r="E20" s="64">
        <v>5</v>
      </c>
      <c r="F20" s="63" t="s">
        <v>71</v>
      </c>
      <c r="G20" s="65">
        <f t="shared" si="5"/>
        <v>2.717391304347826E-3</v>
      </c>
      <c r="H20" s="66">
        <v>1</v>
      </c>
      <c r="I20" s="66">
        <v>2</v>
      </c>
      <c r="J20" s="66">
        <v>1</v>
      </c>
      <c r="K20" s="66">
        <v>1</v>
      </c>
      <c r="L20" s="66">
        <v>1</v>
      </c>
      <c r="M20" s="66">
        <v>3</v>
      </c>
      <c r="N20" s="66"/>
      <c r="O20" s="66">
        <v>1</v>
      </c>
      <c r="P20" s="66">
        <v>1</v>
      </c>
      <c r="Q20" s="66">
        <v>1</v>
      </c>
      <c r="R20" s="51"/>
      <c r="S20" s="51"/>
      <c r="T20" s="52">
        <f>G20*$C$4</f>
        <v>2.717391304347826E-3</v>
      </c>
      <c r="U20" s="51"/>
      <c r="V20" s="53">
        <f t="shared" si="4"/>
        <v>2.717391304347826E-3</v>
      </c>
      <c r="W20" s="53">
        <f t="shared" si="3"/>
        <v>5.434782608695652E-3</v>
      </c>
      <c r="X20" s="53">
        <f t="shared" si="3"/>
        <v>2.717391304347826E-3</v>
      </c>
      <c r="Y20" s="53">
        <f t="shared" si="3"/>
        <v>2.717391304347826E-3</v>
      </c>
      <c r="Z20" s="53">
        <f t="shared" si="3"/>
        <v>2.717391304347826E-3</v>
      </c>
      <c r="AA20" s="53">
        <f t="shared" si="3"/>
        <v>8.152173913043478E-3</v>
      </c>
      <c r="AB20" s="53">
        <f t="shared" si="3"/>
        <v>0</v>
      </c>
      <c r="AC20" s="53">
        <f t="shared" si="3"/>
        <v>2.717391304347826E-3</v>
      </c>
      <c r="AD20" s="53">
        <f t="shared" si="3"/>
        <v>2.717391304347826E-3</v>
      </c>
      <c r="AE20" s="53">
        <f t="shared" si="3"/>
        <v>2.717391304347826E-3</v>
      </c>
      <c r="AF20" s="53"/>
    </row>
    <row r="21" spans="1:32" s="55" customFormat="1" x14ac:dyDescent="0.25">
      <c r="A21" s="62" t="s">
        <v>37</v>
      </c>
      <c r="B21" s="63" t="s">
        <v>77</v>
      </c>
      <c r="C21" s="63" t="s">
        <v>58</v>
      </c>
      <c r="D21" s="63" t="s">
        <v>78</v>
      </c>
      <c r="E21" s="64">
        <v>12</v>
      </c>
      <c r="F21" s="63" t="s">
        <v>79</v>
      </c>
      <c r="G21" s="65">
        <f t="shared" si="5"/>
        <v>6.5217391304347823E-3</v>
      </c>
      <c r="H21" s="66">
        <v>1</v>
      </c>
      <c r="I21" s="66">
        <v>1</v>
      </c>
      <c r="J21" s="66">
        <v>1</v>
      </c>
      <c r="K21" s="66">
        <v>1</v>
      </c>
      <c r="L21" s="66">
        <v>1</v>
      </c>
      <c r="M21" s="66">
        <v>1</v>
      </c>
      <c r="N21" s="66">
        <v>1</v>
      </c>
      <c r="O21" s="66">
        <v>1</v>
      </c>
      <c r="P21" s="66"/>
      <c r="Q21" s="66"/>
      <c r="R21" s="51"/>
      <c r="S21" s="51"/>
      <c r="T21" s="52">
        <f>G21*$C$6</f>
        <v>6.5217391304347823E-3</v>
      </c>
      <c r="U21" s="51"/>
      <c r="V21" s="53">
        <f t="shared" si="4"/>
        <v>6.5217391304347823E-3</v>
      </c>
      <c r="W21" s="53">
        <f t="shared" si="3"/>
        <v>6.5217391304347823E-3</v>
      </c>
      <c r="X21" s="53">
        <f t="shared" si="3"/>
        <v>6.5217391304347823E-3</v>
      </c>
      <c r="Y21" s="53">
        <f t="shared" si="3"/>
        <v>6.5217391304347823E-3</v>
      </c>
      <c r="Z21" s="53">
        <f t="shared" si="3"/>
        <v>6.5217391304347823E-3</v>
      </c>
      <c r="AA21" s="53">
        <f t="shared" si="3"/>
        <v>6.5217391304347823E-3</v>
      </c>
      <c r="AB21" s="53">
        <f t="shared" si="3"/>
        <v>6.5217391304347823E-3</v>
      </c>
      <c r="AC21" s="53">
        <f t="shared" si="3"/>
        <v>6.5217391304347823E-3</v>
      </c>
      <c r="AD21" s="53">
        <f t="shared" si="3"/>
        <v>0</v>
      </c>
      <c r="AE21" s="53">
        <f t="shared" si="3"/>
        <v>0</v>
      </c>
      <c r="AF21" s="53"/>
    </row>
    <row r="22" spans="1:32" s="55" customFormat="1" x14ac:dyDescent="0.25">
      <c r="A22" s="62" t="s">
        <v>37</v>
      </c>
      <c r="B22" s="63" t="s">
        <v>80</v>
      </c>
      <c r="C22" s="63" t="s">
        <v>58</v>
      </c>
      <c r="D22" s="63" t="s">
        <v>81</v>
      </c>
      <c r="E22" s="64">
        <v>40</v>
      </c>
      <c r="F22" s="63" t="s">
        <v>79</v>
      </c>
      <c r="G22" s="65">
        <f t="shared" si="5"/>
        <v>2.1739130434782608E-2</v>
      </c>
      <c r="H22" s="66">
        <v>1</v>
      </c>
      <c r="I22" s="66">
        <v>3</v>
      </c>
      <c r="J22" s="66">
        <v>2</v>
      </c>
      <c r="K22" s="66">
        <v>1</v>
      </c>
      <c r="L22" s="66">
        <v>1</v>
      </c>
      <c r="M22" s="66">
        <v>1</v>
      </c>
      <c r="N22" s="66"/>
      <c r="O22" s="66">
        <v>1</v>
      </c>
      <c r="P22" s="66"/>
      <c r="Q22" s="66"/>
      <c r="R22" s="51"/>
      <c r="S22" s="51"/>
      <c r="T22" s="52">
        <f>G22*$C$6</f>
        <v>2.1739130434782608E-2</v>
      </c>
      <c r="U22" s="51"/>
      <c r="V22" s="53">
        <f t="shared" si="4"/>
        <v>2.1739130434782608E-2</v>
      </c>
      <c r="W22" s="53">
        <f t="shared" si="3"/>
        <v>6.5217391304347824E-2</v>
      </c>
      <c r="X22" s="53">
        <f t="shared" si="3"/>
        <v>4.3478260869565216E-2</v>
      </c>
      <c r="Y22" s="53">
        <f t="shared" si="3"/>
        <v>2.1739130434782608E-2</v>
      </c>
      <c r="Z22" s="53">
        <f t="shared" si="3"/>
        <v>2.1739130434782608E-2</v>
      </c>
      <c r="AA22" s="53">
        <f t="shared" si="3"/>
        <v>2.1739130434782608E-2</v>
      </c>
      <c r="AB22" s="53">
        <f t="shared" si="3"/>
        <v>0</v>
      </c>
      <c r="AC22" s="53">
        <f t="shared" si="3"/>
        <v>2.1739130434782608E-2</v>
      </c>
      <c r="AD22" s="53">
        <f t="shared" si="3"/>
        <v>0</v>
      </c>
      <c r="AE22" s="53">
        <f t="shared" si="3"/>
        <v>0</v>
      </c>
      <c r="AF22" s="53"/>
    </row>
    <row r="23" spans="1:32" s="55" customFormat="1" x14ac:dyDescent="0.25">
      <c r="A23" s="62" t="s">
        <v>37</v>
      </c>
      <c r="B23" s="63" t="s">
        <v>82</v>
      </c>
      <c r="C23" s="63" t="s">
        <v>58</v>
      </c>
      <c r="D23" s="63" t="s">
        <v>83</v>
      </c>
      <c r="E23" s="64">
        <v>2</v>
      </c>
      <c r="F23" s="63" t="s">
        <v>71</v>
      </c>
      <c r="G23" s="65">
        <f t="shared" si="5"/>
        <v>1.0869565217391304E-3</v>
      </c>
      <c r="H23" s="66">
        <v>1</v>
      </c>
      <c r="I23" s="66">
        <v>1</v>
      </c>
      <c r="J23" s="66"/>
      <c r="K23" s="66"/>
      <c r="L23" s="66">
        <v>1</v>
      </c>
      <c r="M23" s="66">
        <v>1</v>
      </c>
      <c r="N23" s="66">
        <v>3</v>
      </c>
      <c r="O23" s="66"/>
      <c r="P23" s="66"/>
      <c r="Q23" s="66"/>
      <c r="R23" s="51"/>
      <c r="S23" s="51"/>
      <c r="T23" s="52">
        <f>G23*$C$4</f>
        <v>1.0869565217391304E-3</v>
      </c>
      <c r="U23" s="51"/>
      <c r="V23" s="53">
        <f t="shared" si="4"/>
        <v>1.0869565217391304E-3</v>
      </c>
      <c r="W23" s="53">
        <f t="shared" si="3"/>
        <v>1.0869565217391304E-3</v>
      </c>
      <c r="X23" s="53">
        <f t="shared" si="3"/>
        <v>0</v>
      </c>
      <c r="Y23" s="53">
        <f t="shared" si="3"/>
        <v>0</v>
      </c>
      <c r="Z23" s="53">
        <f t="shared" si="3"/>
        <v>1.0869565217391304E-3</v>
      </c>
      <c r="AA23" s="53">
        <f t="shared" si="3"/>
        <v>1.0869565217391304E-3</v>
      </c>
      <c r="AB23" s="53">
        <f t="shared" si="3"/>
        <v>3.2608695652173916E-3</v>
      </c>
      <c r="AC23" s="53">
        <f t="shared" si="3"/>
        <v>0</v>
      </c>
      <c r="AD23" s="53">
        <f t="shared" si="3"/>
        <v>0</v>
      </c>
      <c r="AE23" s="53">
        <f t="shared" si="3"/>
        <v>0</v>
      </c>
      <c r="AF23" s="53"/>
    </row>
    <row r="24" spans="1:32" s="68" customFormat="1" x14ac:dyDescent="0.25">
      <c r="A24" s="46" t="s">
        <v>39</v>
      </c>
      <c r="B24" s="47" t="s">
        <v>84</v>
      </c>
      <c r="C24" s="47" t="s">
        <v>54</v>
      </c>
      <c r="D24" s="47" t="s">
        <v>85</v>
      </c>
      <c r="E24" s="48">
        <v>7</v>
      </c>
      <c r="F24" s="47" t="s">
        <v>56</v>
      </c>
      <c r="G24" s="49">
        <f t="shared" si="5"/>
        <v>3.8043478260869567E-3</v>
      </c>
      <c r="H24" s="50">
        <v>1</v>
      </c>
      <c r="I24" s="50">
        <v>1</v>
      </c>
      <c r="J24" s="50">
        <v>1</v>
      </c>
      <c r="K24" s="50"/>
      <c r="L24" s="50">
        <v>1</v>
      </c>
      <c r="M24" s="50">
        <v>1</v>
      </c>
      <c r="N24" s="50"/>
      <c r="O24" s="50">
        <v>1</v>
      </c>
      <c r="P24" s="50"/>
      <c r="Q24" s="50"/>
      <c r="R24" s="51"/>
      <c r="S24" s="51"/>
      <c r="T24" s="52">
        <f>G24*$C$3</f>
        <v>3.8043478260869567E-3</v>
      </c>
      <c r="U24" s="51"/>
      <c r="V24" s="53">
        <f t="shared" si="4"/>
        <v>3.8043478260869567E-3</v>
      </c>
      <c r="W24" s="53">
        <f t="shared" si="3"/>
        <v>3.8043478260869567E-3</v>
      </c>
      <c r="X24" s="53">
        <f t="shared" si="3"/>
        <v>3.8043478260869567E-3</v>
      </c>
      <c r="Y24" s="53">
        <f t="shared" si="3"/>
        <v>0</v>
      </c>
      <c r="Z24" s="53">
        <f t="shared" si="3"/>
        <v>3.8043478260869567E-3</v>
      </c>
      <c r="AA24" s="53">
        <f t="shared" si="3"/>
        <v>3.8043478260869567E-3</v>
      </c>
      <c r="AB24" s="53">
        <f t="shared" si="3"/>
        <v>0</v>
      </c>
      <c r="AC24" s="53">
        <f t="shared" si="3"/>
        <v>3.8043478260869567E-3</v>
      </c>
      <c r="AD24" s="53">
        <f t="shared" si="3"/>
        <v>0</v>
      </c>
      <c r="AE24" s="53">
        <f t="shared" si="3"/>
        <v>0</v>
      </c>
      <c r="AF24" s="53"/>
    </row>
    <row r="25" spans="1:32" s="68" customFormat="1" x14ac:dyDescent="0.25">
      <c r="A25" s="62" t="s">
        <v>39</v>
      </c>
      <c r="B25" s="63" t="s">
        <v>86</v>
      </c>
      <c r="C25" s="63" t="s">
        <v>54</v>
      </c>
      <c r="D25" s="63" t="s">
        <v>85</v>
      </c>
      <c r="E25" s="64">
        <v>1</v>
      </c>
      <c r="F25" s="63" t="s">
        <v>56</v>
      </c>
      <c r="G25" s="65">
        <f t="shared" si="5"/>
        <v>5.4347826086956522E-4</v>
      </c>
      <c r="H25" s="66">
        <v>1</v>
      </c>
      <c r="I25" s="66">
        <v>3</v>
      </c>
      <c r="J25" s="66">
        <v>3</v>
      </c>
      <c r="K25" s="66">
        <v>1</v>
      </c>
      <c r="L25" s="66">
        <v>1</v>
      </c>
      <c r="M25" s="66">
        <v>1</v>
      </c>
      <c r="N25" s="66"/>
      <c r="O25" s="66">
        <v>1</v>
      </c>
      <c r="P25" s="66">
        <v>1</v>
      </c>
      <c r="Q25" s="66"/>
      <c r="R25" s="51"/>
      <c r="S25" s="51"/>
      <c r="T25" s="52">
        <f>G25*$C$3</f>
        <v>5.4347826086956522E-4</v>
      </c>
      <c r="U25" s="51"/>
      <c r="V25" s="53">
        <f t="shared" si="4"/>
        <v>5.4347826086956522E-4</v>
      </c>
      <c r="W25" s="53">
        <f t="shared" si="3"/>
        <v>1.6304347826086958E-3</v>
      </c>
      <c r="X25" s="53">
        <f t="shared" si="3"/>
        <v>1.6304347826086958E-3</v>
      </c>
      <c r="Y25" s="53">
        <f t="shared" si="3"/>
        <v>5.4347826086956522E-4</v>
      </c>
      <c r="Z25" s="53">
        <f t="shared" si="3"/>
        <v>5.4347826086956522E-4</v>
      </c>
      <c r="AA25" s="53">
        <f t="shared" si="3"/>
        <v>5.4347826086956522E-4</v>
      </c>
      <c r="AB25" s="53">
        <f t="shared" si="3"/>
        <v>0</v>
      </c>
      <c r="AC25" s="53">
        <f t="shared" si="3"/>
        <v>5.4347826086956522E-4</v>
      </c>
      <c r="AD25" s="53">
        <f t="shared" si="3"/>
        <v>5.4347826086956522E-4</v>
      </c>
      <c r="AE25" s="53">
        <f t="shared" si="3"/>
        <v>0</v>
      </c>
      <c r="AF25" s="53"/>
    </row>
    <row r="26" spans="1:32" s="68" customFormat="1" x14ac:dyDescent="0.25">
      <c r="A26" s="62" t="s">
        <v>39</v>
      </c>
      <c r="B26" s="63" t="s">
        <v>84</v>
      </c>
      <c r="C26" s="63" t="s">
        <v>58</v>
      </c>
      <c r="D26" s="63" t="s">
        <v>59</v>
      </c>
      <c r="E26" s="64">
        <v>1</v>
      </c>
      <c r="F26" s="63" t="s">
        <v>71</v>
      </c>
      <c r="G26" s="65">
        <f t="shared" si="5"/>
        <v>5.4347826086956522E-4</v>
      </c>
      <c r="H26" s="66">
        <v>3</v>
      </c>
      <c r="I26" s="66">
        <v>3</v>
      </c>
      <c r="J26" s="66">
        <v>3</v>
      </c>
      <c r="K26" s="66">
        <v>1</v>
      </c>
      <c r="L26" s="66">
        <v>1</v>
      </c>
      <c r="M26" s="66"/>
      <c r="N26" s="66"/>
      <c r="O26" s="66">
        <v>1</v>
      </c>
      <c r="P26" s="66"/>
      <c r="Q26" s="66"/>
      <c r="R26" s="51"/>
      <c r="S26" s="51"/>
      <c r="T26" s="52">
        <f>G26*$C$4</f>
        <v>5.4347826086956522E-4</v>
      </c>
      <c r="U26" s="51"/>
      <c r="V26" s="53">
        <f t="shared" si="4"/>
        <v>1.6304347826086958E-3</v>
      </c>
      <c r="W26" s="53">
        <f t="shared" si="4"/>
        <v>1.6304347826086958E-3</v>
      </c>
      <c r="X26" s="53">
        <f t="shared" si="4"/>
        <v>1.6304347826086958E-3</v>
      </c>
      <c r="Y26" s="53">
        <f t="shared" si="4"/>
        <v>5.4347826086956522E-4</v>
      </c>
      <c r="Z26" s="53">
        <f t="shared" si="4"/>
        <v>5.4347826086956522E-4</v>
      </c>
      <c r="AA26" s="53">
        <f t="shared" si="4"/>
        <v>0</v>
      </c>
      <c r="AB26" s="53">
        <f t="shared" si="4"/>
        <v>0</v>
      </c>
      <c r="AC26" s="53">
        <f t="shared" si="4"/>
        <v>5.4347826086956522E-4</v>
      </c>
      <c r="AD26" s="53">
        <f t="shared" si="4"/>
        <v>0</v>
      </c>
      <c r="AE26" s="53">
        <f t="shared" si="4"/>
        <v>0</v>
      </c>
      <c r="AF26" s="53"/>
    </row>
    <row r="27" spans="1:32" s="68" customFormat="1" x14ac:dyDescent="0.25">
      <c r="A27" s="56" t="s">
        <v>39</v>
      </c>
      <c r="B27" s="57" t="s">
        <v>86</v>
      </c>
      <c r="C27" s="57" t="s">
        <v>58</v>
      </c>
      <c r="D27" s="57" t="s">
        <v>59</v>
      </c>
      <c r="E27" s="58">
        <v>2</v>
      </c>
      <c r="F27" s="57" t="s">
        <v>71</v>
      </c>
      <c r="G27" s="59">
        <f t="shared" si="5"/>
        <v>1.0869565217391304E-3</v>
      </c>
      <c r="H27" s="60">
        <v>1</v>
      </c>
      <c r="I27" s="60">
        <v>3</v>
      </c>
      <c r="J27" s="60">
        <v>3</v>
      </c>
      <c r="K27" s="60">
        <v>1</v>
      </c>
      <c r="L27" s="60">
        <v>1</v>
      </c>
      <c r="M27" s="60"/>
      <c r="N27" s="60"/>
      <c r="O27" s="60">
        <v>1</v>
      </c>
      <c r="P27" s="60"/>
      <c r="Q27" s="60"/>
      <c r="R27" s="51"/>
      <c r="S27" s="51"/>
      <c r="T27" s="52">
        <f>G27*$C$4</f>
        <v>1.0869565217391304E-3</v>
      </c>
      <c r="U27" s="51"/>
      <c r="V27" s="53">
        <f t="shared" si="4"/>
        <v>1.0869565217391304E-3</v>
      </c>
      <c r="W27" s="53">
        <f t="shared" si="4"/>
        <v>3.2608695652173916E-3</v>
      </c>
      <c r="X27" s="53">
        <f t="shared" si="4"/>
        <v>3.2608695652173916E-3</v>
      </c>
      <c r="Y27" s="53">
        <f t="shared" si="4"/>
        <v>1.0869565217391304E-3</v>
      </c>
      <c r="Z27" s="53">
        <f t="shared" si="4"/>
        <v>1.0869565217391304E-3</v>
      </c>
      <c r="AA27" s="53">
        <f t="shared" si="4"/>
        <v>0</v>
      </c>
      <c r="AB27" s="53">
        <f t="shared" si="4"/>
        <v>0</v>
      </c>
      <c r="AC27" s="53">
        <f t="shared" si="4"/>
        <v>1.0869565217391304E-3</v>
      </c>
      <c r="AD27" s="53">
        <f t="shared" si="4"/>
        <v>0</v>
      </c>
      <c r="AE27" s="53">
        <f t="shared" si="4"/>
        <v>0</v>
      </c>
      <c r="AF27" s="53"/>
    </row>
    <row r="28" spans="1:32" s="51" customFormat="1" x14ac:dyDescent="0.25">
      <c r="A28" s="69" t="s">
        <v>87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T28" s="52"/>
      <c r="V28" s="70"/>
      <c r="W28" s="70"/>
      <c r="X28" s="70"/>
      <c r="Y28" s="70"/>
      <c r="Z28" s="70"/>
      <c r="AA28" s="70"/>
    </row>
    <row r="29" spans="1:32" x14ac:dyDescent="0.25">
      <c r="H29" s="71"/>
      <c r="I29" s="71"/>
      <c r="J29" s="71"/>
      <c r="K29" s="71"/>
      <c r="L29" s="71"/>
      <c r="M29" s="71"/>
      <c r="N29" s="71"/>
      <c r="O29" s="71"/>
      <c r="P29" s="71"/>
      <c r="Q29" s="71"/>
    </row>
    <row r="30" spans="1:32" x14ac:dyDescent="0.25">
      <c r="D30" s="71"/>
      <c r="K30" s="33"/>
    </row>
    <row r="31" spans="1:32" x14ac:dyDescent="0.25">
      <c r="D31" s="71"/>
    </row>
    <row r="32" spans="1:32" x14ac:dyDescent="0.25">
      <c r="D32" s="71"/>
    </row>
    <row r="33" spans="4:4" x14ac:dyDescent="0.25">
      <c r="D33" s="71"/>
    </row>
    <row r="34" spans="4:4" x14ac:dyDescent="0.25">
      <c r="D34" s="71"/>
    </row>
    <row r="35" spans="4:4" x14ac:dyDescent="0.25">
      <c r="D35" s="71"/>
    </row>
    <row r="36" spans="4:4" x14ac:dyDescent="0.25">
      <c r="D36" s="71"/>
    </row>
    <row r="37" spans="4:4" x14ac:dyDescent="0.25">
      <c r="D37" s="71"/>
    </row>
    <row r="38" spans="4:4" x14ac:dyDescent="0.25">
      <c r="D38" s="71"/>
    </row>
    <row r="39" spans="4:4" x14ac:dyDescent="0.25">
      <c r="D39" s="71"/>
    </row>
    <row r="40" spans="4:4" x14ac:dyDescent="0.25">
      <c r="D40" s="71"/>
    </row>
    <row r="41" spans="4:4" x14ac:dyDescent="0.25">
      <c r="D41" s="71"/>
    </row>
    <row r="42" spans="4:4" x14ac:dyDescent="0.25">
      <c r="D42" s="71"/>
    </row>
    <row r="43" spans="4:4" x14ac:dyDescent="0.25">
      <c r="D43" s="71"/>
    </row>
  </sheetData>
  <autoFilter ref="A9:AF9"/>
  <printOptions horizontalCentered="1"/>
  <pageMargins left="0.2" right="0.2" top="0.5" bottom="0.5" header="0.3" footer="0.3"/>
  <pageSetup paperSize="9" scale="66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Complexity Index</vt:lpstr>
      <vt:lpstr>Effort Index</vt:lpstr>
      <vt:lpstr>FTE estimations</vt:lpstr>
    </vt:vector>
  </TitlesOfParts>
  <Company>ExxonMobil or an Affiliate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Echegut, Frederic</dc:creator>
  <cp:lastModifiedBy>Chairat (Par) Onyaem</cp:lastModifiedBy>
  <dcterms:created xsi:type="dcterms:W3CDTF">2014-05-30T17:10:09Z</dcterms:created>
  <dcterms:modified xsi:type="dcterms:W3CDTF">2017-07-12T07:06:23Z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2044256562</vt:i4>
  </property>
  <property fmtid="{D5CDD505-2E9C-101B-9397-08002B2CF9AE}" pid="3" name="_NewReviewCycle">
    <vt:lpwstr/>
  </property>
  <property fmtid="{D5CDD505-2E9C-101B-9397-08002B2CF9AE}" pid="4" name="_EmailSubject">
    <vt:lpwstr>Document templates</vt:lpwstr>
  </property>
  <property fmtid="{D5CDD505-2E9C-101B-9397-08002B2CF9AE}" pid="5" name="_AuthorEmail">
    <vt:lpwstr>frederic.echegut@exxonmobil.com</vt:lpwstr>
  </property>
  <property fmtid="{D5CDD505-2E9C-101B-9397-08002B2CF9AE}" pid="6" name="_AuthorEmailDisplayName">
    <vt:lpwstr>Echegut, Frederic</vt:lpwstr>
  </property>
  <property fmtid="{D5CDD505-2E9C-101B-9397-08002B2CF9AE}" pid="7" name="_ReviewingToolsShownOnce">
    <vt:lpwstr/>
  </property>
</Properties>
</file>