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18200" windowHeight="16820" tabRatio="688" activeTab="5"/>
  </bookViews>
  <sheets>
    <sheet name="Scratch" sheetId="1" r:id="rId1"/>
    <sheet name="ArcTests" sheetId="2" r:id="rId2"/>
    <sheet name="Arc 45 degree points" sheetId="4" r:id="rId3"/>
    <sheet name="Sheet1" sheetId="5" r:id="rId4"/>
    <sheet name="Sheet2" sheetId="6" r:id="rId5"/>
    <sheet name="Direction Tests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7" l="1"/>
  <c r="K11" i="7"/>
  <c r="K9" i="7"/>
  <c r="K7" i="7"/>
  <c r="I2" i="7"/>
  <c r="I3" i="7"/>
  <c r="I4" i="7"/>
  <c r="I5" i="7"/>
  <c r="C32" i="4"/>
  <c r="C9" i="4"/>
  <c r="C38" i="4"/>
  <c r="D32" i="4"/>
  <c r="D9" i="4"/>
  <c r="D38" i="4"/>
  <c r="E32" i="4"/>
  <c r="E9" i="4"/>
  <c r="E38" i="4"/>
  <c r="F32" i="4"/>
  <c r="F9" i="4"/>
  <c r="F38" i="4"/>
  <c r="G32" i="4"/>
  <c r="G9" i="4"/>
  <c r="G38" i="4"/>
  <c r="H32" i="4"/>
  <c r="H9" i="4"/>
  <c r="H38" i="4"/>
  <c r="I32" i="4"/>
  <c r="I9" i="4"/>
  <c r="I38" i="4"/>
  <c r="J32" i="4"/>
  <c r="J9" i="4"/>
  <c r="J38" i="4"/>
  <c r="K32" i="4"/>
  <c r="K9" i="4"/>
  <c r="K38" i="4"/>
  <c r="L32" i="4"/>
  <c r="L9" i="4"/>
  <c r="L38" i="4"/>
  <c r="M32" i="4"/>
  <c r="M9" i="4"/>
  <c r="M38" i="4"/>
  <c r="N32" i="4"/>
  <c r="N9" i="4"/>
  <c r="N38" i="4"/>
  <c r="O32" i="4"/>
  <c r="O9" i="4"/>
  <c r="O38" i="4"/>
  <c r="P32" i="4"/>
  <c r="P9" i="4"/>
  <c r="P38" i="4"/>
  <c r="Q32" i="4"/>
  <c r="Q9" i="4"/>
  <c r="Q38" i="4"/>
  <c r="B38" i="4"/>
  <c r="C17" i="4"/>
  <c r="C23" i="4"/>
  <c r="D17" i="4"/>
  <c r="D23" i="4"/>
  <c r="E17" i="4"/>
  <c r="E23" i="4"/>
  <c r="F17" i="4"/>
  <c r="F23" i="4"/>
  <c r="G17" i="4"/>
  <c r="G23" i="4"/>
  <c r="H17" i="4"/>
  <c r="H23" i="4"/>
  <c r="I17" i="4"/>
  <c r="I23" i="4"/>
  <c r="J17" i="4"/>
  <c r="J23" i="4"/>
  <c r="K17" i="4"/>
  <c r="K23" i="4"/>
  <c r="L17" i="4"/>
  <c r="L23" i="4"/>
  <c r="M17" i="4"/>
  <c r="M23" i="4"/>
  <c r="N17" i="4"/>
  <c r="N23" i="4"/>
  <c r="O17" i="4"/>
  <c r="O23" i="4"/>
  <c r="P17" i="4"/>
  <c r="P23" i="4"/>
  <c r="Q17" i="4"/>
  <c r="Q23" i="4"/>
  <c r="B2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Q3" i="4"/>
  <c r="Q4" i="4"/>
  <c r="Q14" i="4"/>
  <c r="Q43" i="4"/>
  <c r="P3" i="4"/>
  <c r="P4" i="4"/>
  <c r="P14" i="4"/>
  <c r="P43" i="4"/>
  <c r="O2" i="4"/>
  <c r="O3" i="4"/>
  <c r="O4" i="4"/>
  <c r="O14" i="4"/>
  <c r="O43" i="4"/>
  <c r="N3" i="4"/>
  <c r="N4" i="4"/>
  <c r="N14" i="4"/>
  <c r="N43" i="4"/>
  <c r="M3" i="4"/>
  <c r="M4" i="4"/>
  <c r="M14" i="4"/>
  <c r="M43" i="4"/>
  <c r="L3" i="4"/>
  <c r="L4" i="4"/>
  <c r="L14" i="4"/>
  <c r="L43" i="4"/>
  <c r="K2" i="4"/>
  <c r="K3" i="4"/>
  <c r="K4" i="4"/>
  <c r="K14" i="4"/>
  <c r="K43" i="4"/>
  <c r="J3" i="4"/>
  <c r="J4" i="4"/>
  <c r="J14" i="4"/>
  <c r="J43" i="4"/>
  <c r="I3" i="4"/>
  <c r="I4" i="4"/>
  <c r="I14" i="4"/>
  <c r="I43" i="4"/>
  <c r="H3" i="4"/>
  <c r="H4" i="4"/>
  <c r="H14" i="4"/>
  <c r="H43" i="4"/>
  <c r="G3" i="4"/>
  <c r="G4" i="4"/>
  <c r="G14" i="4"/>
  <c r="G43" i="4"/>
  <c r="F3" i="4"/>
  <c r="F4" i="4"/>
  <c r="F14" i="4"/>
  <c r="F43" i="4"/>
  <c r="E3" i="4"/>
  <c r="E4" i="4"/>
  <c r="E14" i="4"/>
  <c r="E43" i="4"/>
  <c r="D3" i="4"/>
  <c r="D4" i="4"/>
  <c r="D14" i="4"/>
  <c r="D43" i="4"/>
  <c r="C3" i="4"/>
  <c r="C4" i="4"/>
  <c r="C14" i="4"/>
  <c r="C43" i="4"/>
  <c r="B3" i="4"/>
  <c r="B4" i="4"/>
  <c r="B14" i="4"/>
  <c r="B4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Q5" i="4"/>
  <c r="Q13" i="4"/>
  <c r="Q42" i="4"/>
  <c r="P5" i="4"/>
  <c r="P13" i="4"/>
  <c r="P42" i="4"/>
  <c r="O5" i="4"/>
  <c r="O13" i="4"/>
  <c r="O42" i="4"/>
  <c r="N5" i="4"/>
  <c r="N13" i="4"/>
  <c r="N42" i="4"/>
  <c r="M5" i="4"/>
  <c r="M13" i="4"/>
  <c r="M42" i="4"/>
  <c r="L5" i="4"/>
  <c r="L13" i="4"/>
  <c r="L42" i="4"/>
  <c r="K5" i="4"/>
  <c r="K13" i="4"/>
  <c r="K42" i="4"/>
  <c r="J5" i="4"/>
  <c r="J13" i="4"/>
  <c r="J42" i="4"/>
  <c r="I5" i="4"/>
  <c r="I13" i="4"/>
  <c r="I42" i="4"/>
  <c r="H5" i="4"/>
  <c r="H13" i="4"/>
  <c r="H42" i="4"/>
  <c r="G5" i="4"/>
  <c r="G13" i="4"/>
  <c r="G42" i="4"/>
  <c r="F5" i="4"/>
  <c r="F13" i="4"/>
  <c r="F42" i="4"/>
  <c r="E5" i="4"/>
  <c r="E13" i="4"/>
  <c r="E42" i="4"/>
  <c r="D5" i="4"/>
  <c r="D13" i="4"/>
  <c r="D42" i="4"/>
  <c r="C5" i="4"/>
  <c r="C13" i="4"/>
  <c r="C42" i="4"/>
  <c r="B5" i="4"/>
  <c r="B13" i="4"/>
  <c r="B42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C310" i="2"/>
  <c r="C216" i="2"/>
  <c r="C194" i="2"/>
  <c r="C333" i="2"/>
  <c r="C172" i="2"/>
  <c r="C131" i="2"/>
  <c r="C91" i="2"/>
  <c r="C70" i="2"/>
  <c r="C29" i="2"/>
  <c r="C150" i="2"/>
  <c r="C111" i="2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C18" i="4"/>
  <c r="C27" i="4"/>
  <c r="D18" i="4"/>
  <c r="D27" i="4"/>
  <c r="E18" i="4"/>
  <c r="E27" i="4"/>
  <c r="F18" i="4"/>
  <c r="F27" i="4"/>
  <c r="G18" i="4"/>
  <c r="G27" i="4"/>
  <c r="H18" i="4"/>
  <c r="H27" i="4"/>
  <c r="I18" i="4"/>
  <c r="I27" i="4"/>
  <c r="J18" i="4"/>
  <c r="J27" i="4"/>
  <c r="K18" i="4"/>
  <c r="K27" i="4"/>
  <c r="L18" i="4"/>
  <c r="L27" i="4"/>
  <c r="M18" i="4"/>
  <c r="M27" i="4"/>
  <c r="N18" i="4"/>
  <c r="N27" i="4"/>
  <c r="O18" i="4"/>
  <c r="O27" i="4"/>
  <c r="P18" i="4"/>
  <c r="P27" i="4"/>
  <c r="Q18" i="4"/>
  <c r="Q27" i="4"/>
  <c r="C19" i="4"/>
  <c r="C28" i="4"/>
  <c r="D19" i="4"/>
  <c r="D28" i="4"/>
  <c r="E19" i="4"/>
  <c r="E28" i="4"/>
  <c r="F19" i="4"/>
  <c r="F28" i="4"/>
  <c r="G19" i="4"/>
  <c r="G28" i="4"/>
  <c r="H19" i="4"/>
  <c r="H28" i="4"/>
  <c r="I19" i="4"/>
  <c r="I28" i="4"/>
  <c r="J19" i="4"/>
  <c r="J28" i="4"/>
  <c r="K19" i="4"/>
  <c r="K28" i="4"/>
  <c r="L19" i="4"/>
  <c r="L28" i="4"/>
  <c r="M19" i="4"/>
  <c r="M28" i="4"/>
  <c r="N19" i="4"/>
  <c r="N28" i="4"/>
  <c r="O19" i="4"/>
  <c r="O28" i="4"/>
  <c r="P19" i="4"/>
  <c r="P28" i="4"/>
  <c r="Q19" i="4"/>
  <c r="Q28" i="4"/>
  <c r="B28" i="4"/>
  <c r="B2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C86" i="1"/>
  <c r="D86" i="1"/>
  <c r="D77" i="1"/>
  <c r="D79" i="1"/>
  <c r="D87" i="1"/>
  <c r="E86" i="1"/>
  <c r="E77" i="1"/>
  <c r="E79" i="1"/>
  <c r="E87" i="1"/>
  <c r="F86" i="1"/>
  <c r="F77" i="1"/>
  <c r="F79" i="1"/>
  <c r="F87" i="1"/>
  <c r="G86" i="1"/>
  <c r="G77" i="1"/>
  <c r="G79" i="1"/>
  <c r="G87" i="1"/>
  <c r="H86" i="1"/>
  <c r="H76" i="1"/>
  <c r="H77" i="1"/>
  <c r="H79" i="1"/>
  <c r="H87" i="1"/>
  <c r="I86" i="1"/>
  <c r="I77" i="1"/>
  <c r="I79" i="1"/>
  <c r="I87" i="1"/>
  <c r="J86" i="1"/>
  <c r="J76" i="1"/>
  <c r="J77" i="1"/>
  <c r="J79" i="1"/>
  <c r="J87" i="1"/>
  <c r="K86" i="1"/>
  <c r="K77" i="1"/>
  <c r="K79" i="1"/>
  <c r="K87" i="1"/>
  <c r="D78" i="1"/>
  <c r="D88" i="1"/>
  <c r="E78" i="1"/>
  <c r="E88" i="1"/>
  <c r="F78" i="1"/>
  <c r="F88" i="1"/>
  <c r="G78" i="1"/>
  <c r="G88" i="1"/>
  <c r="H78" i="1"/>
  <c r="H88" i="1"/>
  <c r="I78" i="1"/>
  <c r="I88" i="1"/>
  <c r="J78" i="1"/>
  <c r="J88" i="1"/>
  <c r="K78" i="1"/>
  <c r="K88" i="1"/>
  <c r="C77" i="1"/>
  <c r="C78" i="1"/>
  <c r="C88" i="1"/>
  <c r="C79" i="1"/>
  <c r="C87" i="1"/>
  <c r="C85" i="1"/>
  <c r="D85" i="1"/>
  <c r="E85" i="1"/>
  <c r="F85" i="1"/>
  <c r="G85" i="1"/>
  <c r="C84" i="1"/>
  <c r="D84" i="1"/>
  <c r="E84" i="1"/>
  <c r="F84" i="1"/>
  <c r="G84" i="1"/>
  <c r="H85" i="1"/>
  <c r="I85" i="1"/>
  <c r="J85" i="1"/>
  <c r="K85" i="1"/>
  <c r="H84" i="1"/>
  <c r="I84" i="1"/>
  <c r="J84" i="1"/>
  <c r="K84" i="1"/>
  <c r="D83" i="1"/>
  <c r="E83" i="1"/>
  <c r="F83" i="1"/>
  <c r="G83" i="1"/>
  <c r="H83" i="1"/>
  <c r="I83" i="1"/>
  <c r="J83" i="1"/>
  <c r="K83" i="1"/>
  <c r="D82" i="1"/>
  <c r="E82" i="1"/>
  <c r="F82" i="1"/>
  <c r="G82" i="1"/>
  <c r="H82" i="1"/>
  <c r="I82" i="1"/>
  <c r="J82" i="1"/>
  <c r="K82" i="1"/>
  <c r="D81" i="1"/>
  <c r="E81" i="1"/>
  <c r="F81" i="1"/>
  <c r="G81" i="1"/>
  <c r="H81" i="1"/>
  <c r="I81" i="1"/>
  <c r="J81" i="1"/>
  <c r="K81" i="1"/>
  <c r="D80" i="1"/>
  <c r="E80" i="1"/>
  <c r="F80" i="1"/>
  <c r="G80" i="1"/>
  <c r="H80" i="1"/>
  <c r="I80" i="1"/>
  <c r="J80" i="1"/>
  <c r="K80" i="1"/>
  <c r="C72" i="1"/>
  <c r="D72" i="1"/>
  <c r="E72" i="1"/>
  <c r="F72" i="1"/>
  <c r="G72" i="1"/>
  <c r="H72" i="1"/>
  <c r="I72" i="1"/>
  <c r="J72" i="1"/>
  <c r="K72" i="1"/>
  <c r="C70" i="1"/>
  <c r="D70" i="1"/>
  <c r="E70" i="1"/>
  <c r="F70" i="1"/>
  <c r="G70" i="1"/>
  <c r="H70" i="1"/>
  <c r="I70" i="1"/>
  <c r="J70" i="1"/>
  <c r="K70" i="1"/>
  <c r="C71" i="1"/>
  <c r="D71" i="1"/>
  <c r="E71" i="1"/>
  <c r="F71" i="1"/>
  <c r="G71" i="1"/>
  <c r="H71" i="1"/>
  <c r="I71" i="1"/>
  <c r="J71" i="1"/>
  <c r="K71" i="1"/>
  <c r="D68" i="1"/>
  <c r="E68" i="1"/>
  <c r="F68" i="1"/>
  <c r="G68" i="1"/>
  <c r="H68" i="1"/>
  <c r="I68" i="1"/>
  <c r="J68" i="1"/>
  <c r="K68" i="1"/>
  <c r="D69" i="1"/>
  <c r="E69" i="1"/>
  <c r="F69" i="1"/>
  <c r="G69" i="1"/>
  <c r="H69" i="1"/>
  <c r="I69" i="1"/>
  <c r="J69" i="1"/>
  <c r="K69" i="1"/>
  <c r="D66" i="1"/>
  <c r="E66" i="1"/>
  <c r="F66" i="1"/>
  <c r="G66" i="1"/>
  <c r="H66" i="1"/>
  <c r="I66" i="1"/>
  <c r="J66" i="1"/>
  <c r="K66" i="1"/>
  <c r="D67" i="1"/>
  <c r="E67" i="1"/>
  <c r="F67" i="1"/>
  <c r="G67" i="1"/>
  <c r="H67" i="1"/>
  <c r="I67" i="1"/>
  <c r="J67" i="1"/>
  <c r="K67" i="1"/>
  <c r="H62" i="1"/>
  <c r="H63" i="1"/>
  <c r="H64" i="1"/>
  <c r="I63" i="1"/>
  <c r="I64" i="1"/>
  <c r="J62" i="1"/>
  <c r="J63" i="1"/>
  <c r="J64" i="1"/>
  <c r="K63" i="1"/>
  <c r="K64" i="1"/>
  <c r="H65" i="1"/>
  <c r="I65" i="1"/>
  <c r="J65" i="1"/>
  <c r="K65" i="1"/>
  <c r="G63" i="1"/>
  <c r="G65" i="1"/>
  <c r="G74" i="1"/>
  <c r="F63" i="1"/>
  <c r="F65" i="1"/>
  <c r="F74" i="1"/>
  <c r="E63" i="1"/>
  <c r="E65" i="1"/>
  <c r="E74" i="1"/>
  <c r="D63" i="1"/>
  <c r="D65" i="1"/>
  <c r="D74" i="1"/>
  <c r="C63" i="1"/>
  <c r="C65" i="1"/>
  <c r="C74" i="1"/>
  <c r="G64" i="1"/>
  <c r="G73" i="1"/>
  <c r="F64" i="1"/>
  <c r="F73" i="1"/>
  <c r="E64" i="1"/>
  <c r="E73" i="1"/>
  <c r="D64" i="1"/>
  <c r="D73" i="1"/>
  <c r="C64" i="1"/>
  <c r="C73" i="1"/>
  <c r="C56" i="1"/>
  <c r="C48" i="1"/>
  <c r="C50" i="1"/>
  <c r="C57" i="1"/>
  <c r="C59" i="1"/>
  <c r="C55" i="1"/>
  <c r="C49" i="1"/>
  <c r="C58" i="1"/>
  <c r="E56" i="1"/>
  <c r="E48" i="1"/>
  <c r="E50" i="1"/>
  <c r="E57" i="1"/>
  <c r="E59" i="1"/>
  <c r="F56" i="1"/>
  <c r="F48" i="1"/>
  <c r="F50" i="1"/>
  <c r="F57" i="1"/>
  <c r="F59" i="1"/>
  <c r="G56" i="1"/>
  <c r="G48" i="1"/>
  <c r="G50" i="1"/>
  <c r="G57" i="1"/>
  <c r="G59" i="1"/>
  <c r="D56" i="1"/>
  <c r="D48" i="1"/>
  <c r="D50" i="1"/>
  <c r="D57" i="1"/>
  <c r="D59" i="1"/>
  <c r="E55" i="1"/>
  <c r="E49" i="1"/>
  <c r="E58" i="1"/>
  <c r="F55" i="1"/>
  <c r="F49" i="1"/>
  <c r="F58" i="1"/>
  <c r="G55" i="1"/>
  <c r="G49" i="1"/>
  <c r="G58" i="1"/>
  <c r="D55" i="1"/>
  <c r="D49" i="1"/>
  <c r="D58" i="1"/>
  <c r="B42" i="1"/>
  <c r="D41" i="1"/>
  <c r="D42" i="1"/>
  <c r="D43" i="1"/>
  <c r="F43" i="1"/>
  <c r="G43" i="1"/>
  <c r="D44" i="1"/>
  <c r="D39" i="1"/>
  <c r="E39" i="1"/>
  <c r="F39" i="1"/>
  <c r="G39" i="1"/>
  <c r="H39" i="1"/>
  <c r="I39" i="1"/>
  <c r="J39" i="1"/>
  <c r="C39" i="1"/>
  <c r="D1" i="1"/>
  <c r="G16" i="1"/>
  <c r="G19" i="1"/>
  <c r="F16" i="1"/>
  <c r="F18" i="1"/>
  <c r="F19" i="1"/>
  <c r="E16" i="1"/>
  <c r="E18" i="1"/>
  <c r="E19" i="1"/>
  <c r="D16" i="1"/>
  <c r="D18" i="1"/>
  <c r="D19" i="1"/>
  <c r="G12" i="1"/>
  <c r="G13" i="1"/>
  <c r="G15" i="1"/>
  <c r="F15" i="1"/>
  <c r="E15" i="1"/>
  <c r="D15" i="1"/>
  <c r="F26" i="1"/>
  <c r="E26" i="1"/>
  <c r="D26" i="1"/>
  <c r="F30" i="1"/>
  <c r="E30" i="1"/>
  <c r="D30" i="1"/>
  <c r="F29" i="1"/>
  <c r="E29" i="1"/>
  <c r="D29" i="1"/>
  <c r="F28" i="1"/>
  <c r="E28" i="1"/>
  <c r="D28" i="1"/>
</calcChain>
</file>

<file path=xl/sharedStrings.xml><?xml version="1.0" encoding="utf-8"?>
<sst xmlns="http://schemas.openxmlformats.org/spreadsheetml/2006/main" count="1556" uniqueCount="647">
  <si>
    <t>Radius (computed)</t>
  </si>
  <si>
    <t>Test inverse feed rate arc</t>
  </si>
  <si>
    <t>G2 X10 Y10 R5 F10 G93</t>
  </si>
  <si>
    <t>Should take 6 seconds to execute the arc</t>
  </si>
  <si>
    <t>Set XZ plane, cancel motion mode</t>
  </si>
  <si>
    <t>Set YZ plane, cancel motion mode</t>
  </si>
  <si>
    <t>G18 G80</t>
  </si>
  <si>
    <t>G19 G80</t>
  </si>
  <si>
    <t>STAT_ARC_SPECIFICATION_ERROR</t>
  </si>
  <si>
    <t>G2 R5</t>
  </si>
  <si>
    <t>Radius mode arc has no axes</t>
  </si>
  <si>
    <t>Radius mode arc has too-small radius</t>
  </si>
  <si>
    <t>G17 G80 G90.1</t>
  </si>
  <si>
    <t>G2 X10 Y5</t>
  </si>
  <si>
    <t>G0X4Y4Z0</t>
    <phoneticPr fontId="4" type="noConversion"/>
  </si>
  <si>
    <t>Center format arcs - XZ, MM, Incremental mode</t>
    <phoneticPr fontId="4" type="noConversion"/>
  </si>
  <si>
    <t>G17 G21 G94 G90.1</t>
    <phoneticPr fontId="4" type="noConversion"/>
  </si>
  <si>
    <t>G2 R-25 X100.01 Y100.01 P1</t>
    <phoneticPr fontId="4" type="noConversion"/>
  </si>
  <si>
    <t>G2 R-25 X100.01 Y100.01 P2</t>
    <phoneticPr fontId="4" type="noConversion"/>
  </si>
  <si>
    <t>G3 R-25 X99.99 Y99.99 P1</t>
    <phoneticPr fontId="4" type="noConversion"/>
  </si>
  <si>
    <t>G3 R-25 X99.99 Y99.99 P2</t>
    <phoneticPr fontId="4" type="noConversion"/>
  </si>
  <si>
    <t>G2 R-25 X100.01 Y100.01 P1</t>
    <phoneticPr fontId="4" type="noConversion"/>
  </si>
  <si>
    <t>G2 R-25 X100.01 Y100.01 P2</t>
    <phoneticPr fontId="4" type="noConversion"/>
  </si>
  <si>
    <t>G3 R-25 X99.99 Y99.99 P2</t>
    <phoneticPr fontId="4" type="noConversion"/>
  </si>
  <si>
    <t>Ill-formed arc - bad offsets</t>
  </si>
  <si>
    <t>G2 X10 Y10 I2 F100</t>
  </si>
  <si>
    <t>g2 x10 y10 i5 j5 f10 g93</t>
  </si>
  <si>
    <t>Execute the arc in 6 seconds</t>
  </si>
  <si>
    <t>g2 x10 y10 i5 j5 f222.144</t>
  </si>
  <si>
    <t>Length</t>
  </si>
  <si>
    <t>ARC TESTS</t>
  </si>
  <si>
    <t>General</t>
  </si>
  <si>
    <t>Test string</t>
  </si>
  <si>
    <t>Setup string</t>
  </si>
  <si>
    <t>G17 G21</t>
  </si>
  <si>
    <t>G17 G20</t>
  </si>
  <si>
    <t>G28.2 X0 Y0 Z0</t>
  </si>
  <si>
    <t>Status</t>
  </si>
  <si>
    <t>Set mm, absolute</t>
  </si>
  <si>
    <t>G21 G90</t>
  </si>
  <si>
    <t>Set feed rate appropriate to machine running tests</t>
  </si>
  <si>
    <t>F1000</t>
  </si>
  <si>
    <t>G17</t>
  </si>
  <si>
    <t>Set XY plane for this set of tests</t>
  </si>
  <si>
    <t>CW 360 circle - full circle test</t>
  </si>
  <si>
    <t>G17 arcs</t>
    <phoneticPr fontId="16" type="noConversion"/>
  </si>
  <si>
    <t>Unit circle arcs</t>
    <phoneticPr fontId="16" type="noConversion"/>
  </si>
  <si>
    <t>G18 arcs</t>
    <phoneticPr fontId="16" type="noConversion"/>
  </si>
  <si>
    <t>(Y is translated to Z and J is translated to K)</t>
    <phoneticPr fontId="16" type="noConversion"/>
  </si>
  <si>
    <t>translate Z</t>
    <phoneticPr fontId="16" type="noConversion"/>
  </si>
  <si>
    <t>Z start</t>
    <phoneticPr fontId="16" type="noConversion"/>
  </si>
  <si>
    <t>K offset</t>
    <phoneticPr fontId="16" type="noConversion"/>
  </si>
  <si>
    <t>Z endpoint</t>
    <phoneticPr fontId="16" type="noConversion"/>
  </si>
  <si>
    <t>Radius format arcs - XY, MM, Incremental mode</t>
  </si>
  <si>
    <t>Center format arcs - XY, Inches, Absolute mode</t>
  </si>
  <si>
    <t>G2 I25 X125 Y125</t>
  </si>
  <si>
    <t>G3 I25 X125 Y75</t>
  </si>
  <si>
    <t>G2 I25 X150</t>
  </si>
  <si>
    <t>G3 I25 X150</t>
  </si>
  <si>
    <t>G2 I25</t>
  </si>
  <si>
    <t>G3 I25</t>
  </si>
  <si>
    <t>G2 I25 X150 P1</t>
  </si>
  <si>
    <t>G3 I25 X150 P1</t>
  </si>
  <si>
    <t>G2 I25 P2</t>
  </si>
  <si>
    <t>G3 I25 P2</t>
  </si>
  <si>
    <t>G2 I25 Z-25 P2</t>
  </si>
  <si>
    <t>G3 I25 Z-25 P2</t>
  </si>
  <si>
    <t>G2 I125 J100 X125 Y125</t>
  </si>
  <si>
    <t>G3 I125 J100 X125 Y75</t>
  </si>
  <si>
    <t>G2 I125 J100 X150</t>
  </si>
  <si>
    <t>G3 I125 J100 X150</t>
  </si>
  <si>
    <t>G2 I125 J100</t>
  </si>
  <si>
    <t>G3 I125 J100</t>
  </si>
  <si>
    <t>G2 I125 J100 X150 P1</t>
  </si>
  <si>
    <t>G3 I125 J100 X150 P1</t>
  </si>
  <si>
    <t>G2 I125 J100 P2</t>
  </si>
  <si>
    <t>G3 I125 J100 P2</t>
  </si>
  <si>
    <t>G2 I125 J100 Z-25 P2</t>
  </si>
  <si>
    <t>G3 I125 J100 Z-25 P2</t>
  </si>
  <si>
    <t>G3 I1 X5 Y3</t>
  </si>
  <si>
    <t>G2 I1 X6</t>
  </si>
  <si>
    <t>G3 I1 X6</t>
  </si>
  <si>
    <t>G2 I1</t>
  </si>
  <si>
    <t>G3 I1</t>
  </si>
  <si>
    <t>G2 I1 X6 P1</t>
  </si>
  <si>
    <t>G3 I1 X6 P1</t>
  </si>
  <si>
    <t>G2 I1 P6</t>
  </si>
  <si>
    <t>G3 I1 P6</t>
  </si>
  <si>
    <t>G2 I1 Z-1 P2</t>
  </si>
  <si>
    <t>G3 I1 Z-1 P2</t>
  </si>
  <si>
    <t>G2 I20 X40 Y-25 (msg 180 CW helix)</t>
  </si>
  <si>
    <t>G3 I20 X40 Y-25 (msg 180 CCW helix)</t>
  </si>
  <si>
    <t>Set absolute coordinates</t>
  </si>
  <si>
    <t>Move to G55 zero - middle of work volume</t>
  </si>
  <si>
    <t>Machine Parameters</t>
  </si>
  <si>
    <t>G17</t>
    <phoneticPr fontId="4" type="noConversion"/>
  </si>
  <si>
    <t>G91.1</t>
    <phoneticPr fontId="4" type="noConversion"/>
  </si>
  <si>
    <t>N846</t>
  </si>
  <si>
    <t>X arg</t>
  </si>
  <si>
    <t>Y arg</t>
  </si>
  <si>
    <t>N847</t>
  </si>
  <si>
    <t>N848</t>
  </si>
  <si>
    <t>Theta-raw</t>
  </si>
  <si>
    <t>All these tests should fail with a return status code</t>
  </si>
  <si>
    <t>Missing feed rate</t>
  </si>
  <si>
    <t>STAT_GCODE_FEEDRATE_NOT_SPECIFIED</t>
  </si>
  <si>
    <t>STAT_ARC_RADIUS_OUT_OF_TOLERANCE</t>
  </si>
  <si>
    <t>G2 X10 Y10 R0.00001</t>
  </si>
  <si>
    <t>G2 I5 J4 X5 Y5</t>
    <phoneticPr fontId="4" type="noConversion"/>
  </si>
  <si>
    <t>(Note: Feed rate must follow the all-in-one line)</t>
  </si>
  <si>
    <t>G3 I20 X20 Z-20</t>
    <phoneticPr fontId="4" type="noConversion"/>
  </si>
  <si>
    <t>G2 K20 X-20 Z20</t>
    <phoneticPr fontId="4" type="noConversion"/>
  </si>
  <si>
    <t>G3 K20 Z40</t>
    <phoneticPr fontId="4" type="noConversion"/>
  </si>
  <si>
    <t>Impossible center point</t>
    <phoneticPr fontId="4" type="noConversion"/>
  </si>
  <si>
    <t>G2 I25 X125 Z-50</t>
    <phoneticPr fontId="4" type="noConversion"/>
  </si>
  <si>
    <t>CW 270 degree arc - THIS IS WRONG</t>
    <phoneticPr fontId="4" type="noConversion"/>
  </si>
  <si>
    <t>X delta</t>
  </si>
  <si>
    <t>Y delta</t>
  </si>
  <si>
    <t>Delta</t>
  </si>
  <si>
    <t>Angular travel</t>
  </si>
  <si>
    <t>Theta-start</t>
  </si>
  <si>
    <t>Theta-end</t>
  </si>
  <si>
    <t>Theta-returned</t>
  </si>
  <si>
    <t>Theta delta</t>
  </si>
  <si>
    <t>Degrees</t>
  </si>
  <si>
    <t>Radians</t>
  </si>
  <si>
    <t>Gcode</t>
  </si>
  <si>
    <t>X</t>
  </si>
  <si>
    <t>Y</t>
  </si>
  <si>
    <t>I</t>
  </si>
  <si>
    <t>J</t>
  </si>
  <si>
    <t>N849</t>
  </si>
  <si>
    <t>G word</t>
  </si>
  <si>
    <t>G3</t>
  </si>
  <si>
    <t>atan()</t>
  </si>
  <si>
    <t>sum in degrees</t>
  </si>
  <si>
    <t>prev pos</t>
    <phoneticPr fontId="4" type="noConversion"/>
  </si>
  <si>
    <t>Radius mode arc in mm</t>
  </si>
  <si>
    <t>Radius mode arc in inches</t>
  </si>
  <si>
    <t>G2 X10 Y10 R5 F2000</t>
  </si>
  <si>
    <t>G21</t>
  </si>
  <si>
    <t>G0X0Y0</t>
  </si>
  <si>
    <t>G20</t>
  </si>
  <si>
    <t>G2 X1 Y1 R0.5 F100</t>
  </si>
  <si>
    <t>STAT_ARC_ENDPOINT_IS_STARTING_POINT</t>
  </si>
  <si>
    <t>G2 X10 Y10 I5 J5</t>
  </si>
  <si>
    <t>G91.1</t>
  </si>
  <si>
    <t>P word is non-integer</t>
  </si>
  <si>
    <t>P word is negative</t>
  </si>
  <si>
    <t xml:space="preserve"> </t>
    <phoneticPr fontId="4" type="noConversion"/>
  </si>
  <si>
    <t>G3 R25 X125 Y75</t>
    <phoneticPr fontId="4" type="noConversion"/>
  </si>
  <si>
    <t>G2 R25 X150</t>
    <phoneticPr fontId="4" type="noConversion"/>
  </si>
  <si>
    <t>G3 R25 X150</t>
    <phoneticPr fontId="4" type="noConversion"/>
  </si>
  <si>
    <t>G2 R-25 X125 Y75</t>
    <phoneticPr fontId="4" type="noConversion"/>
  </si>
  <si>
    <t>G0X4Y4Z0F40</t>
    <phoneticPr fontId="4" type="noConversion"/>
  </si>
  <si>
    <t>G2 I5 J4</t>
    <phoneticPr fontId="4" type="noConversion"/>
  </si>
  <si>
    <t>G3 I5 J4</t>
    <phoneticPr fontId="4" type="noConversion"/>
  </si>
  <si>
    <t>G2 I5 J4 X6 P1</t>
    <phoneticPr fontId="4" type="noConversion"/>
  </si>
  <si>
    <t>G3 I5 J4 X6 P1</t>
    <phoneticPr fontId="4" type="noConversion"/>
  </si>
  <si>
    <t>G2 I5 J4 P2</t>
    <phoneticPr fontId="4" type="noConversion"/>
  </si>
  <si>
    <t>G3 I5 J4 P2</t>
    <phoneticPr fontId="4" type="noConversion"/>
  </si>
  <si>
    <t>G2 I5 J4 Z-1 P2</t>
    <phoneticPr fontId="4" type="noConversion"/>
  </si>
  <si>
    <t>G3 I5 J4 Z-1 P2</t>
    <phoneticPr fontId="4" type="noConversion"/>
  </si>
  <si>
    <t>G0X4Y4Z0</t>
    <phoneticPr fontId="4" type="noConversion"/>
  </si>
  <si>
    <t>G17 Tests - XY Plane</t>
    <phoneticPr fontId="4" type="noConversion"/>
  </si>
  <si>
    <t>G0X100Y100Z0</t>
    <phoneticPr fontId="4" type="noConversion"/>
  </si>
  <si>
    <t>G2 R25 X125 Y125</t>
    <phoneticPr fontId="4" type="noConversion"/>
  </si>
  <si>
    <t>…should be identical to this</t>
  </si>
  <si>
    <t>G2 X10 Y10 R5 F31.4159</t>
  </si>
  <si>
    <t>G0 X0 Y0 Z0</t>
  </si>
  <si>
    <t>Setup for all tests</t>
  </si>
  <si>
    <t>Before All</t>
  </si>
  <si>
    <t>Before Each</t>
  </si>
  <si>
    <t>G3 R-1 X3.999 Y3.999 P1</t>
  </si>
  <si>
    <t>Radius format arcs - XY, Inches, Absolute mode</t>
  </si>
  <si>
    <t>Note: Should be identical to incemental mode as offsets are not used</t>
  </si>
  <si>
    <t>CCW 359 degree arc (ill advised)</t>
  </si>
  <si>
    <t>CCW 540 degree helix (1.5 rotations w/Z plunge)</t>
  </si>
  <si>
    <t>CCW 719 degree circle (ill advised)</t>
  </si>
  <si>
    <t>CCW  360 circle - full circle test</t>
  </si>
  <si>
    <t>Description / Expected Results</t>
  </si>
  <si>
    <t>G0X0Y0Z0</t>
  </si>
  <si>
    <t>CW 180 arc</t>
  </si>
  <si>
    <t>CW  360 helix  - full circle test</t>
  </si>
  <si>
    <t>CCW  360 helix - full circle test</t>
  </si>
  <si>
    <t>CW 180 helix</t>
  </si>
  <si>
    <t>CCW 180 arc</t>
  </si>
  <si>
    <t>CCW 180 helix</t>
  </si>
  <si>
    <t>G2 I20 (msg 360 CW circle)</t>
  </si>
  <si>
    <t>XY plane</t>
  </si>
  <si>
    <t>incremental arc distance mode</t>
  </si>
  <si>
    <t>mm units</t>
  </si>
  <si>
    <t>G2 I25</t>
    <phoneticPr fontId="4" type="noConversion"/>
  </si>
  <si>
    <t>I25</t>
    <phoneticPr fontId="4" type="noConversion"/>
  </si>
  <si>
    <t>Should perform one 360 deg circle for each motion command</t>
    <phoneticPr fontId="4" type="noConversion"/>
  </si>
  <si>
    <t>F2000</t>
    <phoneticPr fontId="4" type="noConversion"/>
  </si>
  <si>
    <t>P2.3</t>
    <phoneticPr fontId="4" type="noConversion"/>
  </si>
  <si>
    <t>Should accept new P word with no action or error</t>
    <phoneticPr fontId="4" type="noConversion"/>
  </si>
  <si>
    <t>T6</t>
    <phoneticPr fontId="4" type="noConversion"/>
  </si>
  <si>
    <t>M3</t>
    <phoneticPr fontId="4" type="noConversion"/>
  </si>
  <si>
    <t>Should accept new F word with no error</t>
  </si>
  <si>
    <t>Expected Results</t>
  </si>
  <si>
    <t>(all on one line)</t>
  </si>
  <si>
    <t>Y zero is measured from the left side of the machine as zero, positive moving "away"</t>
    <phoneticPr fontId="4" type="noConversion"/>
  </si>
  <si>
    <t>G3 I5 J4 X5 Y3</t>
    <phoneticPr fontId="4" type="noConversion"/>
  </si>
  <si>
    <t>G3 I5 J4 X6</t>
    <phoneticPr fontId="4" type="noConversion"/>
  </si>
  <si>
    <t>G2 I5 J4 X6</t>
    <phoneticPr fontId="4" type="noConversion"/>
  </si>
  <si>
    <t>inch units</t>
  </si>
  <si>
    <t>feed rate in mm/min</t>
  </si>
  <si>
    <t>feed rate in inches/min</t>
  </si>
  <si>
    <t>inches/min</t>
  </si>
  <si>
    <t>G3 I20 (msg 360 CCW circle)</t>
  </si>
  <si>
    <t>G2 I20 X40 (msg 180 CW arc)</t>
  </si>
  <si>
    <t>G3 I20 X40 (msg 180 CCW arc)</t>
  </si>
  <si>
    <t>(or perform manual homing operation)</t>
  </si>
  <si>
    <t>G10 L20 P2 X-50 Y-50 Z30</t>
  </si>
  <si>
    <t>Test arc movement in XZ plane (G18 moves)</t>
  </si>
  <si>
    <t>G18</t>
  </si>
  <si>
    <t>G2 I20 Y-25 (msg 360 CW helix)</t>
  </si>
  <si>
    <t>G3 I20 Y-25 (msg 360 CCW helix)</t>
  </si>
  <si>
    <t>Maximum</t>
    <phoneticPr fontId="4" type="noConversion"/>
  </si>
  <si>
    <t>X zero is measured from the left side of the machine as zero, positive moving right</t>
    <phoneticPr fontId="4" type="noConversion"/>
  </si>
  <si>
    <t>Center format arcs - XY, MM, Absolute mode</t>
  </si>
  <si>
    <t>G90.1</t>
  </si>
  <si>
    <t>Center format arcs - XY, MM, Incremental mode</t>
  </si>
  <si>
    <t>Arc specification error tests</t>
  </si>
  <si>
    <t>G18 arcs with movement in Z  (Offset K)</t>
    <phoneticPr fontId="4" type="noConversion"/>
  </si>
  <si>
    <t>G2 K20</t>
    <phoneticPr fontId="4" type="noConversion"/>
  </si>
  <si>
    <t>G3 K20</t>
    <phoneticPr fontId="4" type="noConversion"/>
  </si>
  <si>
    <t>G2 I20</t>
    <phoneticPr fontId="4" type="noConversion"/>
  </si>
  <si>
    <t>G2 I20 X40</t>
    <phoneticPr fontId="4" type="noConversion"/>
  </si>
  <si>
    <t>G3 I20 X40</t>
    <phoneticPr fontId="4" type="noConversion"/>
  </si>
  <si>
    <t>G2 K20 Z40</t>
    <phoneticPr fontId="4" type="noConversion"/>
  </si>
  <si>
    <t>G3 K20 Z20 X20</t>
    <phoneticPr fontId="4" type="noConversion"/>
  </si>
  <si>
    <t>Supposed to accept these commands w/o errors</t>
    <phoneticPr fontId="4" type="noConversion"/>
  </si>
  <si>
    <t>S6980 M3</t>
  </si>
  <si>
    <r>
      <t xml:space="preserve">G17 G21 </t>
    </r>
    <r>
      <rPr>
        <sz val="12"/>
        <color indexed="8"/>
        <rFont val="Calibri"/>
        <family val="2"/>
      </rPr>
      <t xml:space="preserve">G94 </t>
    </r>
    <r>
      <rPr>
        <sz val="12"/>
        <color rgb="FF000000"/>
        <rFont val="Calibri"/>
        <family val="2"/>
        <scheme val="minor"/>
      </rPr>
      <t>G91.1</t>
    </r>
    <phoneticPr fontId="4" type="noConversion"/>
  </si>
  <si>
    <t>G2 X10 R1</t>
  </si>
  <si>
    <t>STAT_ARC_AXIS_MISSING_FOR_SELECTED_PLANE</t>
  </si>
  <si>
    <t>Set feed rate for remaining tests</t>
  </si>
  <si>
    <t>F0 G17</t>
  </si>
  <si>
    <t>G2 Z10 R1</t>
  </si>
  <si>
    <t>G17 G80</t>
  </si>
  <si>
    <t>Set XY plane, cancel motion mode</t>
  </si>
  <si>
    <t>CW 90 degree arc</t>
  </si>
  <si>
    <t>CW 180 degree arc</t>
  </si>
  <si>
    <t>CW 270 degree arc</t>
  </si>
  <si>
    <t>CW 359 degree arc (ill advised)</t>
  </si>
  <si>
    <t>CW 360 degree circle - tests full circle specification</t>
  </si>
  <si>
    <t>CW 720 degree circle (2 rotations)</t>
  </si>
  <si>
    <t>CW 540 degree circle (1.5 rotations)</t>
  </si>
  <si>
    <t>CW 720 degree helix (2 rotations w/Z plunge)</t>
  </si>
  <si>
    <t>CCW 90 degree arc</t>
  </si>
  <si>
    <t>CCW 180 degree arc</t>
  </si>
  <si>
    <t>CCW 360 degree circle - tests full circle specification</t>
  </si>
  <si>
    <t>Radius mode arc is missing one axis</t>
  </si>
  <si>
    <t>Radius mode arc wndpoint = start point</t>
  </si>
  <si>
    <t>G2 R5 X0 Y0</t>
  </si>
  <si>
    <t>G2 R25 X150 Z-25 P1</t>
  </si>
  <si>
    <t>G2 I10 P1.2</t>
  </si>
  <si>
    <t>G2 I10 P-1</t>
  </si>
  <si>
    <t>Center format arcs - XY, Inches, Incremental mode</t>
  </si>
  <si>
    <t>G0X100Y100Z0</t>
  </si>
  <si>
    <t>These tests run an a Shapoko2 or any machine with at least 200mm X 200mm X 60mm working volume</t>
  </si>
  <si>
    <t xml:space="preserve">All tests assume an Xmin, Ymin, Zmax homing start point (lower left corner) </t>
  </si>
  <si>
    <t>Tests run from the 100,100 point to be able to properly test absolute and incremental modes</t>
  </si>
  <si>
    <t>Setup sequence</t>
  </si>
  <si>
    <t>G55</t>
  </si>
  <si>
    <t>Home machine</t>
  </si>
  <si>
    <t>Set G55 coordinate offsets from machine zero</t>
  </si>
  <si>
    <t>Use G55 coordinate system</t>
  </si>
  <si>
    <t>Go to G55 zero - middle of work volume</t>
  </si>
  <si>
    <t>G17 G21 G91.1 G93</t>
    <phoneticPr fontId="4" type="noConversion"/>
  </si>
  <si>
    <t>G17 G20 G94 G90.1</t>
    <phoneticPr fontId="4" type="noConversion"/>
  </si>
  <si>
    <t>G17 G20 G94 G91.1</t>
    <phoneticPr fontId="4" type="noConversion"/>
  </si>
  <si>
    <t>These tests primarily check CW and CCW direction on G18 moves</t>
    <phoneticPr fontId="4" type="noConversion"/>
  </si>
  <si>
    <t>G18</t>
    <phoneticPr fontId="4" type="noConversion"/>
  </si>
  <si>
    <t>G18 G21 G94 G91.1</t>
    <phoneticPr fontId="4" type="noConversion"/>
  </si>
  <si>
    <t>G0X100Y100Z-25</t>
    <phoneticPr fontId="4" type="noConversion"/>
  </si>
  <si>
    <t>CCW 270 degree arc</t>
  </si>
  <si>
    <t>G3 R25 X150 P1</t>
  </si>
  <si>
    <t>G3 R25 X150 Z-25 P1</t>
  </si>
  <si>
    <t>Radius format arcs - XY, Inches, Incremental mode</t>
  </si>
  <si>
    <t>Radius format arcs - XY, MM, Absolute mode</t>
  </si>
  <si>
    <t>G17 G21 G90.1 F1000</t>
  </si>
  <si>
    <t>G2 R1 X5 Y5</t>
  </si>
  <si>
    <t>G2 R1 X6</t>
  </si>
  <si>
    <t>G2 R-1 X5 Y3</t>
  </si>
  <si>
    <t>G2 R-1 X4.001 Y4.001</t>
  </si>
  <si>
    <t>G2 R1 X6 P1</t>
  </si>
  <si>
    <t>G2 R1 X6 Z-1 P1</t>
  </si>
  <si>
    <t>G2 R-1 X4.001 Y4.001 P1</t>
  </si>
  <si>
    <t>G3 R1 X5 Y3</t>
  </si>
  <si>
    <t>G3 R1 X6</t>
  </si>
  <si>
    <t>G3 R-1 X3 Y5</t>
  </si>
  <si>
    <t>Center format arcs - XY, MM, INVERSE TIME MODE</t>
  </si>
  <si>
    <t>G93</t>
  </si>
  <si>
    <t>G2 I25 X125 Y125 F30</t>
  </si>
  <si>
    <t>G2 I25 X150 F30</t>
  </si>
  <si>
    <t>G2 I25 F30</t>
  </si>
  <si>
    <t>G2 I25 X150 P1 F30</t>
  </si>
  <si>
    <t>G2 I25 Z-25 P2 F30</t>
  </si>
  <si>
    <t>G3 I25 X125 Y75 F30</t>
  </si>
  <si>
    <t>G3 I25 X150 F30</t>
  </si>
  <si>
    <t>G3 I25 F30</t>
  </si>
  <si>
    <t>G3 I25 X150 P1 F30</t>
  </si>
  <si>
    <t>G3 I25 P2 F30</t>
  </si>
  <si>
    <t>G3 I25 Z-25 P2 F30</t>
  </si>
  <si>
    <t>Inverse time mode (F30 = 2 seconds)</t>
  </si>
  <si>
    <t>Center format arcs - XY, Inches, INVERSE TIME MODE</t>
  </si>
  <si>
    <t>G17 G20 G91.1 G93</t>
  </si>
  <si>
    <t>G2 I1 X5 Y5 F30</t>
  </si>
  <si>
    <t>G2 I1 X6 F30</t>
  </si>
  <si>
    <t>G2 I1 F30</t>
  </si>
  <si>
    <t>G2 I1 X6 P1 F30</t>
  </si>
  <si>
    <t>G2 I1 P6 F30</t>
  </si>
  <si>
    <t>Should accept new T word with no action or error</t>
    <phoneticPr fontId="4" type="noConversion"/>
  </si>
  <si>
    <t>Should turn on spindle with no error</t>
    <phoneticPr fontId="4" type="noConversion"/>
  </si>
  <si>
    <t>Should turn off spindle with no error</t>
    <phoneticPr fontId="4" type="noConversion"/>
  </si>
  <si>
    <t>M5</t>
    <phoneticPr fontId="4" type="noConversion"/>
  </si>
  <si>
    <t>G3 R-1 X3.999 Y3.999</t>
  </si>
  <si>
    <t>G3 R1 X6 P1</t>
  </si>
  <si>
    <t>G3 R1 X6 Z-1 P1</t>
  </si>
  <si>
    <t>G2 I1 X5 Y5</t>
    <phoneticPr fontId="4" type="noConversion"/>
  </si>
  <si>
    <t>G2 I1 Z-1 P2 F30</t>
  </si>
  <si>
    <t>G3 I1 X5 Y3 F30</t>
  </si>
  <si>
    <t>G3 I1 X6 F30</t>
  </si>
  <si>
    <t>G3 I1 F30</t>
  </si>
  <si>
    <t>G3 I1 X6 P1 F30</t>
  </si>
  <si>
    <t>G3 I1 P6 F30</t>
  </si>
  <si>
    <t>G3 I1 Z-1 P2 F30</t>
  </si>
  <si>
    <t>Must be able to feed at this rate</t>
  </si>
  <si>
    <t>mm/min</t>
  </si>
  <si>
    <t>F100</t>
  </si>
  <si>
    <t>F2000</t>
  </si>
  <si>
    <t>G2 R25 X150 P1</t>
    <phoneticPr fontId="4" type="noConversion"/>
  </si>
  <si>
    <t>G3 R-25 X125 Y125</t>
    <phoneticPr fontId="4" type="noConversion"/>
  </si>
  <si>
    <t>G3 R-1 X5 Y5</t>
    <phoneticPr fontId="4" type="noConversion"/>
  </si>
  <si>
    <t>Z zero is measured from the maximum vertical height downward, negative moving down</t>
    <phoneticPr fontId="4" type="noConversion"/>
  </si>
  <si>
    <t>G90</t>
    <phoneticPr fontId="4" type="noConversion"/>
  </si>
  <si>
    <t>G28.2 X0 Y0 Z0</t>
    <phoneticPr fontId="4" type="noConversion"/>
  </si>
  <si>
    <t>Machine start positioning</t>
    <phoneticPr fontId="4" type="noConversion"/>
  </si>
  <si>
    <t>Home to 0,0,0</t>
    <phoneticPr fontId="4" type="noConversion"/>
  </si>
  <si>
    <t>MID-POSITION</t>
    <phoneticPr fontId="4" type="noConversion"/>
  </si>
  <si>
    <t>HOME-POSITION</t>
    <phoneticPr fontId="4" type="noConversion"/>
  </si>
  <si>
    <t>HOME-POSITION</t>
    <phoneticPr fontId="4" type="noConversion"/>
  </si>
  <si>
    <t>Machine starting position</t>
    <phoneticPr fontId="4" type="noConversion"/>
  </si>
  <si>
    <t>G0X4Y4Z0</t>
    <phoneticPr fontId="4" type="noConversion"/>
  </si>
  <si>
    <t>Test motion mode persistence</t>
    <phoneticPr fontId="4" type="noConversion"/>
  </si>
  <si>
    <t>Required X clearance (mm)</t>
    <phoneticPr fontId="4" type="noConversion"/>
  </si>
  <si>
    <t>Required Y clearance (mm)</t>
    <phoneticPr fontId="4" type="noConversion"/>
  </si>
  <si>
    <t>Required Z clearance (mm)</t>
    <phoneticPr fontId="4" type="noConversion"/>
  </si>
  <si>
    <t>Minimum</t>
    <phoneticPr fontId="4" type="noConversion"/>
  </si>
  <si>
    <t>G2 I25 X75 Z-50</t>
  </si>
  <si>
    <t>a</t>
  </si>
  <si>
    <t>b</t>
  </si>
  <si>
    <t>atan2(a,b)</t>
  </si>
  <si>
    <t>degrees</t>
  </si>
  <si>
    <t>radians</t>
  </si>
  <si>
    <t>sin()</t>
  </si>
  <si>
    <t>cos()</t>
  </si>
  <si>
    <t>X start</t>
  </si>
  <si>
    <t>Y start</t>
  </si>
  <si>
    <t>I offset</t>
  </si>
  <si>
    <t>J offset</t>
  </si>
  <si>
    <t>X endpoint</t>
  </si>
  <si>
    <t>Y endpoint</t>
  </si>
  <si>
    <t>X center</t>
  </si>
  <si>
    <t>Y center</t>
  </si>
  <si>
    <t>Radius</t>
  </si>
  <si>
    <t>scale radius</t>
  </si>
  <si>
    <t>translate X</t>
  </si>
  <si>
    <t>translate Y</t>
  </si>
  <si>
    <t>CCW</t>
    <phoneticPr fontId="16" type="noConversion"/>
  </si>
  <si>
    <t>CW</t>
    <phoneticPr fontId="16" type="noConversion"/>
  </si>
  <si>
    <t>G54</t>
    <phoneticPr fontId="4" type="noConversion"/>
  </si>
  <si>
    <t>M9</t>
    <phoneticPr fontId="4" type="noConversion"/>
  </si>
  <si>
    <t>G2 I-25</t>
    <phoneticPr fontId="4" type="noConversion"/>
  </si>
  <si>
    <t>G2 I12.5 X112.5 Z-12.5</t>
    <phoneticPr fontId="4" type="noConversion"/>
  </si>
  <si>
    <t>G2 I25 X125 Z-50</t>
    <phoneticPr fontId="4" type="noConversion"/>
  </si>
  <si>
    <t>F1000</t>
    <phoneticPr fontId="4" type="noConversion"/>
  </si>
  <si>
    <t>G0X0Y0Z0</t>
    <phoneticPr fontId="4" type="noConversion"/>
  </si>
  <si>
    <t>G2 I20 X20 Z20</t>
    <phoneticPr fontId="4" type="noConversion"/>
  </si>
  <si>
    <t>Before-All</t>
    <phoneticPr fontId="4" type="noConversion"/>
  </si>
  <si>
    <t>(the above all on one line)</t>
    <phoneticPr fontId="4" type="noConversion"/>
  </si>
  <si>
    <t>G3 i20</t>
    <phoneticPr fontId="4" type="noConversion"/>
  </si>
  <si>
    <t>G18 arcs with movement in X (Offset I)</t>
    <phoneticPr fontId="4" type="noConversion"/>
  </si>
  <si>
    <t>G0X4Y4Z0F100</t>
    <phoneticPr fontId="4" type="noConversion"/>
  </si>
  <si>
    <t>G0X4Y4Z0F100</t>
    <phoneticPr fontId="4" type="noConversion"/>
  </si>
  <si>
    <t>G2 R1 X5 Y5</t>
    <phoneticPr fontId="4" type="noConversion"/>
  </si>
  <si>
    <t>G2 I25 P2 F30</t>
    <phoneticPr fontId="4" type="noConversion"/>
  </si>
  <si>
    <t>units per minute mode</t>
    <phoneticPr fontId="4" type="noConversion"/>
  </si>
  <si>
    <t>G94</t>
    <phoneticPr fontId="4" type="noConversion"/>
  </si>
  <si>
    <t>CCW 540 degree circle (1.5 rotations)</t>
  </si>
  <si>
    <t>CCW 720 degree circle (2 rotations)</t>
  </si>
  <si>
    <t>CCW 720 degree helix (2 rotations w/Z plunge)</t>
  </si>
  <si>
    <t>G2 R25 X150 P1</t>
  </si>
  <si>
    <t>CW 719 degree circle (ill advised)</t>
  </si>
  <si>
    <t>CW 540 degree helix (1.5 rotations w/Z plunge)</t>
  </si>
  <si>
    <t>G17 Tests - 45 degree arcs</t>
  </si>
  <si>
    <t>Before all</t>
  </si>
  <si>
    <t>G17 G21 G90 G91.1 G94</t>
  </si>
  <si>
    <t>g0 x75 y50 z0</t>
  </si>
  <si>
    <t xml:space="preserve"> G17 CW 1 degree</t>
  </si>
  <si>
    <t xml:space="preserve"> G2 I-25 X74.99619 Y49.56369</t>
  </si>
  <si>
    <t xml:space="preserve"> G17 CW 45 degrees</t>
  </si>
  <si>
    <t xml:space="preserve"> G2 I-25 X67.67767 Y32.32233</t>
  </si>
  <si>
    <t xml:space="preserve"> G17 CW 89 degrees</t>
  </si>
  <si>
    <t xml:space="preserve"> G2 I-25 X50.43631 Y25.00381</t>
  </si>
  <si>
    <t xml:space="preserve"> G17 CW 90 degrees</t>
  </si>
  <si>
    <t xml:space="preserve"> G2 I-25 X50 Y25</t>
  </si>
  <si>
    <t xml:space="preserve"> G17 CW 91 degrees</t>
  </si>
  <si>
    <t xml:space="preserve"> G2 I-25 X49.56369 Y25.00381</t>
  </si>
  <si>
    <t xml:space="preserve"> G17 CW 135 degrees</t>
  </si>
  <si>
    <t xml:space="preserve"> G2 I-25 X32.32233 Y32.32233</t>
  </si>
  <si>
    <t xml:space="preserve"> G17 CW 179 degrees</t>
  </si>
  <si>
    <t xml:space="preserve"> G2 I-25 X25.00381 Y49.56369</t>
  </si>
  <si>
    <t xml:space="preserve"> G17 CW 180 degrees</t>
  </si>
  <si>
    <t xml:space="preserve"> G2 I-25 X25 Y50</t>
  </si>
  <si>
    <t xml:space="preserve"> G17 CW 181 degrees</t>
  </si>
  <si>
    <t xml:space="preserve"> G2 I-25 X25.00381 Y50.43631</t>
  </si>
  <si>
    <t xml:space="preserve"> G17 CW 225 degrees</t>
  </si>
  <si>
    <t xml:space="preserve"> G2 I-25 X32.32233 Y67.67767</t>
  </si>
  <si>
    <t xml:space="preserve"> G17 CW 269 degrees</t>
  </si>
  <si>
    <t xml:space="preserve"> G2 I-25 X49.56369 Y74.99619</t>
  </si>
  <si>
    <t xml:space="preserve"> G17 CW 270 degrees</t>
  </si>
  <si>
    <t xml:space="preserve"> G2 I-25 X50 Y75</t>
  </si>
  <si>
    <t xml:space="preserve"> G17 CW 271 degrees</t>
  </si>
  <si>
    <t xml:space="preserve"> G2 I-25 X50.43631 Y74.99619</t>
  </si>
  <si>
    <t xml:space="preserve"> G17 CW 315 degrees</t>
  </si>
  <si>
    <t xml:space="preserve"> G2 I-25 X67.67767 Y67.67767</t>
  </si>
  <si>
    <t xml:space="preserve"> G17 CCW 359 degree</t>
  </si>
  <si>
    <t xml:space="preserve"> G2 I-25 X74.99619 Y50.43631</t>
  </si>
  <si>
    <t xml:space="preserve"> G17 CW 360 degrees</t>
  </si>
  <si>
    <t xml:space="preserve"> G2 I-25</t>
  </si>
  <si>
    <t xml:space="preserve"> G3 I-25 X74.99619 Y50.43631</t>
  </si>
  <si>
    <t xml:space="preserve"> G17 CCW 45 degrees</t>
  </si>
  <si>
    <t xml:space="preserve"> G3 I-25 X67.67767 Y67.67767</t>
  </si>
  <si>
    <t xml:space="preserve"> G17 CCW 89 degrees</t>
  </si>
  <si>
    <t xml:space="preserve"> G3 I-25 X50.43631 Y74.99619</t>
  </si>
  <si>
    <t xml:space="preserve"> G17 CCW 90 degrees</t>
  </si>
  <si>
    <t xml:space="preserve"> G3 I-25 X50 Y75</t>
  </si>
  <si>
    <t xml:space="preserve"> G17 CCW 91 degrees</t>
  </si>
  <si>
    <t xml:space="preserve"> G3 I-25 X49.56369 Y74.99619</t>
  </si>
  <si>
    <t xml:space="preserve"> G17 CCW 135 degrees</t>
  </si>
  <si>
    <t xml:space="preserve"> G3 I-25 X32.32233 Y67.67767</t>
  </si>
  <si>
    <t xml:space="preserve"> G17 CCW 179 degrees</t>
  </si>
  <si>
    <t xml:space="preserve"> G3 I-25 X25.00381 Y50.43631</t>
  </si>
  <si>
    <t xml:space="preserve"> G17 CCW 180 degrees</t>
  </si>
  <si>
    <t xml:space="preserve"> G3 I-25 X25 Y50</t>
  </si>
  <si>
    <t xml:space="preserve"> G17 CCW 181 degrees</t>
  </si>
  <si>
    <t xml:space="preserve"> G3 I-25 X25.00381 Y49.56369</t>
  </si>
  <si>
    <t xml:space="preserve"> G17 CCW 225 degrees</t>
  </si>
  <si>
    <t xml:space="preserve"> G3 I-25 X32.32233 Y32.32233</t>
  </si>
  <si>
    <t xml:space="preserve"> G17 CCW 269 degrees</t>
  </si>
  <si>
    <t xml:space="preserve"> G3 I-25 X49.56369 Y25.00381</t>
  </si>
  <si>
    <t xml:space="preserve"> G17 CCW 270 degrees</t>
  </si>
  <si>
    <t xml:space="preserve"> G3 I-25 X50 Y25</t>
  </si>
  <si>
    <t xml:space="preserve"> G17 CCW 271 degrees</t>
  </si>
  <si>
    <t xml:space="preserve"> G3 I-25 X50.43631 Y25.00381</t>
  </si>
  <si>
    <t xml:space="preserve"> G17 CCW 315 degrees</t>
  </si>
  <si>
    <t xml:space="preserve"> G3 I-25 X67.67767 Y32.32233</t>
  </si>
  <si>
    <t xml:space="preserve"> G17 CCW 359 degrees</t>
  </si>
  <si>
    <t xml:space="preserve"> G3 I-25 X74.99619 Y49.56369</t>
  </si>
  <si>
    <t xml:space="preserve"> G17 CCW 360 degrees</t>
  </si>
  <si>
    <t xml:space="preserve"> G3 I-25</t>
  </si>
  <si>
    <t>G2 I-25 X74.99619 Y49.56369</t>
  </si>
  <si>
    <t>G2 I-25 X67.67767 Y32.32233</t>
  </si>
  <si>
    <t>G2 I-25 X50.43631 Y25.00381</t>
  </si>
  <si>
    <t>G2 I-25 X50 Y25</t>
  </si>
  <si>
    <t>G2 I-25 X49.56369 Y25.00381</t>
  </si>
  <si>
    <t>G2 I-25 X32.32233 Y32.32233</t>
  </si>
  <si>
    <t>G2 I-25 X25.00381 Y49.56369</t>
  </si>
  <si>
    <t>G2 I-25 X25 Y50</t>
  </si>
  <si>
    <t>G2 I-25 X25.00381 Y50.43631</t>
  </si>
  <si>
    <t>G2 I-25 X32.32233 Y67.67767</t>
  </si>
  <si>
    <t>G2 I-25 X49.56369 Y74.99619</t>
  </si>
  <si>
    <t>G2 I-25 X50 Y75</t>
  </si>
  <si>
    <t>G2 I-25 X50.43631 Y74.99619</t>
  </si>
  <si>
    <t>G2 I-25 X67.67767 Y67.67767</t>
  </si>
  <si>
    <t>G2 I-25 X74.99619 Y50.43631</t>
  </si>
  <si>
    <t>G2 I-25</t>
  </si>
  <si>
    <t>G3 I-25 X74.99619 Y50.43631</t>
  </si>
  <si>
    <t>G3 I-25 X67.67767 Y67.67767</t>
  </si>
  <si>
    <t>G3 I-25 X50.43631 Y74.99619</t>
  </si>
  <si>
    <t>G3 I-25 X50 Y75</t>
  </si>
  <si>
    <t>G3 I-25 X49.56369 Y74.99619</t>
  </si>
  <si>
    <t>G3 I-25 X32.32233 Y67.67767</t>
  </si>
  <si>
    <t>G3 I-25 X25.00381 Y50.43631</t>
  </si>
  <si>
    <t>G3 I-25 X25 Y50</t>
  </si>
  <si>
    <t>G3 I-25 X25.00381 Y49.56369</t>
  </si>
  <si>
    <t>G3 I-25 X32.32233 Y32.32233</t>
  </si>
  <si>
    <t>G3 I-25 X49.56369 Y25.00381</t>
  </si>
  <si>
    <t>G3 I-25 X50 Y25</t>
  </si>
  <si>
    <t>G3 I-25 X50.43631 Y25.00381</t>
  </si>
  <si>
    <t>G3 I-25 X67.67767 Y32.32233</t>
  </si>
  <si>
    <t>G3 I-25 X74.99619 Y49.56369</t>
  </si>
  <si>
    <t>G3 I-25</t>
  </si>
  <si>
    <t>G17 CW 1 degree</t>
  </si>
  <si>
    <t>G17 CW 45 degrees</t>
  </si>
  <si>
    <t>G17 CW 89 degrees</t>
  </si>
  <si>
    <t>G17 CW 90 degrees</t>
  </si>
  <si>
    <t>G17 CW 91 degrees</t>
  </si>
  <si>
    <t>G17 CW 135 degrees</t>
  </si>
  <si>
    <t>G17 CW 179 degrees</t>
  </si>
  <si>
    <t>G17 CW 180 degrees</t>
  </si>
  <si>
    <t>G17 CW 181 degrees</t>
  </si>
  <si>
    <t>G17 CW 225 degrees</t>
  </si>
  <si>
    <t>G17 CW 269 degrees</t>
  </si>
  <si>
    <t>G17 CW 270 degrees</t>
  </si>
  <si>
    <t>G17 CW 271 degrees</t>
  </si>
  <si>
    <t>G17 CW 315 degrees</t>
  </si>
  <si>
    <t>G17 CCW 359 degree</t>
  </si>
  <si>
    <t>G17 CW 360 degrees</t>
  </si>
  <si>
    <t>G17 CCW 45 degrees</t>
  </si>
  <si>
    <t>G17 CCW 89 degrees</t>
  </si>
  <si>
    <t>G17 CCW 90 degrees</t>
  </si>
  <si>
    <t>G17 CCW 91 degrees</t>
  </si>
  <si>
    <t>G17 CCW 135 degrees</t>
  </si>
  <si>
    <t>G17 CCW 179 degrees</t>
  </si>
  <si>
    <t>G17 CCW 180 degrees</t>
  </si>
  <si>
    <t>G17 CCW 181 degrees</t>
  </si>
  <si>
    <t>G17 CCW 225 degrees</t>
  </si>
  <si>
    <t>G17 CCW 269 degrees</t>
  </si>
  <si>
    <t>G17 CCW 270 degrees</t>
  </si>
  <si>
    <t>G17 CCW 271 degrees</t>
  </si>
  <si>
    <t>G17 CCW 315 degrees</t>
  </si>
  <si>
    <t>G17 CCW 359 degrees</t>
  </si>
  <si>
    <t>G17 CCW 360 degrees</t>
  </si>
  <si>
    <t>0.01745, G2 I-25 X74.99619 Y49.56369</t>
  </si>
  <si>
    <t>0.78540, G2 I-25 X67.67767 Y32.32233</t>
  </si>
  <si>
    <t>1.55334, G2 I-25 X50.43631 Y25.00381</t>
  </si>
  <si>
    <t>1.57080, G2 I-25 X50 Y25</t>
  </si>
  <si>
    <t>-4.69494, G2 I-25 X49.56369 Y25.00381</t>
  </si>
  <si>
    <t>-3.92699, G2 I-25 X32.32233 Y32.32233</t>
  </si>
  <si>
    <t>-3.15905, G2 I-25 X25.00381 Y49.56369</t>
  </si>
  <si>
    <t>-3.14159, G2 I-25 X25 Y50</t>
  </si>
  <si>
    <t>-3.12414, G2 I-25 X25.00381 Y50.43631</t>
  </si>
  <si>
    <t>-2.35619, G2 I-25 X32.32233 Y67.67767</t>
  </si>
  <si>
    <t>-1.58825, G2 I-25 X49.56369 Y74.99619</t>
  </si>
  <si>
    <t>-1.57080, G2 I-25 X50 Y75</t>
  </si>
  <si>
    <t>-1.55334, G2 I-25 X50.43631 Y74.99619</t>
  </si>
  <si>
    <t>-0.78540, G2 I-25 X67.67767 Y67.67767</t>
  </si>
  <si>
    <t>-0.01745, G2 I-25 X74.99619 Y50.43631</t>
  </si>
  <si>
    <t>-0.01745, G3 I-25 X74.99619 Y50.43631</t>
  </si>
  <si>
    <t>-0.78540, G3 I-25 X67.67767 Y67.67767</t>
  </si>
  <si>
    <t>-1.55334, G3 I-25 X50.43631 Y74.99619</t>
  </si>
  <si>
    <t>-1.57080, G3 I-25 X50 Y75</t>
  </si>
  <si>
    <t>-1.58825, G3 I-25 X49.56369 Y74.99619</t>
  </si>
  <si>
    <t>-2.35619, G3 I-25 X32.32233 Y67.67767</t>
  </si>
  <si>
    <t>-3.12414, G3 I-25 X25.00381 Y50.43631</t>
  </si>
  <si>
    <t>-3.14159, G3 I-25 X25 Y50</t>
  </si>
  <si>
    <t>-3.15905, G3 I-25 X25.00381 Y49.56369</t>
  </si>
  <si>
    <t>-3.92699, G3 I-25 X32.32233 Y32.32233</t>
  </si>
  <si>
    <t>-4.69494, G3 I-25 X49.56369 Y25.00381</t>
  </si>
  <si>
    <t>1.57080, G3 I-25 X50 Y25</t>
  </si>
  <si>
    <t>1.55334, G3 I-25 X50.43631 Y25.00381</t>
  </si>
  <si>
    <t>0.78540, G3 I-25 X67.67767 Y32.32233</t>
  </si>
  <si>
    <t>0.01745, G3 I-25 X74.99619 Y49.56369</t>
  </si>
  <si>
    <t>measured</t>
  </si>
  <si>
    <t>G2 I25 X125 Y75</t>
  </si>
  <si>
    <t>G17 G21 G94 G91.1</t>
  </si>
  <si>
    <t>(all in one line)</t>
  </si>
  <si>
    <t>100,100 start</t>
  </si>
  <si>
    <t>G2 I12.5 X87.5 Z-12.5</t>
  </si>
  <si>
    <t>G2 J-12.5 Z0</t>
  </si>
  <si>
    <t>G0 X50 Y50 Z-25</t>
  </si>
  <si>
    <t>G2 I25 X75 Z0</t>
  </si>
  <si>
    <t>G2 I25 X100</t>
  </si>
  <si>
    <t xml:space="preserve"> CW 540 degree G18 center format arc, MM, incremental arc distance mod</t>
  </si>
  <si>
    <t>G2 I25 X100 P1</t>
  </si>
  <si>
    <t>G3 I25 X100</t>
  </si>
  <si>
    <t>G3 I25 X75 Z0</t>
  </si>
  <si>
    <t>G3 I25 X75 Z-50</t>
  </si>
  <si>
    <t>G2 I-1</t>
  </si>
  <si>
    <t>G2 I-1 X-1 Y0</t>
  </si>
  <si>
    <t>G0 X1 Y0 Z0</t>
  </si>
  <si>
    <t>G2 I-1 X0 Y-1</t>
  </si>
  <si>
    <t>G2 I-1 X0 Y1</t>
  </si>
  <si>
    <t>G28.3 X0 Y0 Z0</t>
  </si>
  <si>
    <t>F50</t>
  </si>
  <si>
    <t>G20 G94 G90 G91.1</t>
  </si>
  <si>
    <t>G3 I-1 X0 Y1</t>
  </si>
  <si>
    <t>G3 I-1 X-1 Y0</t>
  </si>
  <si>
    <t>G3 I-1 X0 Y-1</t>
  </si>
  <si>
    <t>Test code</t>
  </si>
  <si>
    <t>G2 I-1 X0 Z-1</t>
  </si>
  <si>
    <t>G2 I-1 X-1 Z0</t>
  </si>
  <si>
    <t>G2 I-1 X0 Z1</t>
  </si>
  <si>
    <t>G3 I-1 X0 Z-1</t>
  </si>
  <si>
    <t>G3 I-1 X-1 Z0</t>
  </si>
  <si>
    <t>G3 I-1 X0 Z1</t>
  </si>
  <si>
    <t>G0 X0 Y1 Z0</t>
  </si>
  <si>
    <t>G19</t>
  </si>
  <si>
    <t>G2 J-1 X0 Y-1</t>
  </si>
  <si>
    <t>G2 J-1 X1 Y0</t>
  </si>
  <si>
    <t>G2 J-1 Y0 Z-1</t>
  </si>
  <si>
    <t>G2 J-1 Y-1 Z0</t>
  </si>
  <si>
    <t>G2 J-1 Y0 Z1</t>
  </si>
  <si>
    <t>G3 J-1 Y0 Z1</t>
  </si>
  <si>
    <t>G3 J-1 Y-1 Z0</t>
  </si>
  <si>
    <t>G3 J-1 Y0 Z-1</t>
  </si>
  <si>
    <t>G2 K-1 X-1 Z0</t>
  </si>
  <si>
    <t>G2 K-1 X0 Z-1</t>
  </si>
  <si>
    <t>G3 K-1 X0 Z-1</t>
  </si>
  <si>
    <t>G3 K-1 X-1 Z0</t>
  </si>
  <si>
    <t>G0 X0 Y0 Z1</t>
  </si>
  <si>
    <t>G2 K-1 X1 Z0</t>
  </si>
  <si>
    <t>G3 K-1 X1 Z0</t>
  </si>
  <si>
    <t>G2 J-1 X-1 Y0</t>
  </si>
  <si>
    <t>G3 J-1 X-1 Y0</t>
  </si>
  <si>
    <t>G3 J-1 X0 Y-1</t>
  </si>
  <si>
    <t>Before each test set</t>
  </si>
  <si>
    <t>Before each test</t>
  </si>
  <si>
    <t>G2 K-1 Y1 Z0</t>
  </si>
  <si>
    <t>G2 K-1 Y0 Z-1</t>
  </si>
  <si>
    <t>G2 K-1 Y-1 Z0</t>
  </si>
  <si>
    <t>G3 K-1 Y-1 Z0</t>
  </si>
  <si>
    <t>G3 K-1 Y0 Z-1</t>
  </si>
  <si>
    <t>G3 K-1 Y1 Z0</t>
  </si>
  <si>
    <t>Theta</t>
  </si>
  <si>
    <t>Ang Travel</t>
  </si>
  <si>
    <t>G3 J-1 X1 Y0</t>
  </si>
  <si>
    <t>G0 X30 Y30 Z-28</t>
  </si>
  <si>
    <t>change to inches</t>
  </si>
  <si>
    <t>mm</t>
  </si>
  <si>
    <t>end_0</t>
  </si>
  <si>
    <t>end_1</t>
  </si>
  <si>
    <t>New</t>
  </si>
  <si>
    <t>New Angular travel</t>
  </si>
  <si>
    <t>atan2(X,Y)</t>
  </si>
  <si>
    <t>theta_st</t>
  </si>
  <si>
    <t>Theta_end</t>
  </si>
  <si>
    <t>Raw travel</t>
  </si>
  <si>
    <t>Corr travel</t>
  </si>
  <si>
    <t>CW 540 degree arc</t>
  </si>
  <si>
    <t>G2 I-1 X-1 Y0 P1</t>
  </si>
  <si>
    <t>G3 I-1 X-1 Y0 P1</t>
  </si>
  <si>
    <t>CCW 540 degree arc</t>
  </si>
  <si>
    <t>G2 I-1 X-1 Z0 P1</t>
  </si>
  <si>
    <t>G3 I-1 X-1 Z0 P1</t>
  </si>
  <si>
    <t>w/ P1</t>
  </si>
  <si>
    <t>CW 360 degree arc</t>
  </si>
  <si>
    <t>G3 I-1</t>
  </si>
  <si>
    <t>CCW 360 degree arc</t>
  </si>
  <si>
    <t>G2 K-1</t>
  </si>
  <si>
    <t>G3 K-1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</si>
</sst>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000"/>
    <numFmt numFmtId="169" formatCode="0.00000"/>
    <numFmt numFmtId="170" formatCode="0.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color indexed="12"/>
      <name val="Calibri"/>
    </font>
    <font>
      <sz val="12"/>
      <color indexed="55"/>
      <name val="Calibri"/>
    </font>
    <font>
      <sz val="12"/>
      <name val="Calibri"/>
    </font>
    <font>
      <sz val="12"/>
      <color indexed="10"/>
      <name val="Calibri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</font>
    <font>
      <b/>
      <sz val="16"/>
      <color indexed="8"/>
      <name val="Calibri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5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0" fillId="0" borderId="0" xfId="0" applyFont="1" applyAlignment="1">
      <alignment horizontal="center"/>
    </xf>
    <xf numFmtId="0" fontId="13" fillId="0" borderId="0" xfId="0" applyFont="1"/>
    <xf numFmtId="0" fontId="13" fillId="9" borderId="0" xfId="5" applyFont="1" applyFill="1"/>
    <xf numFmtId="0" fontId="1" fillId="9" borderId="0" xfId="5" applyFill="1"/>
    <xf numFmtId="0" fontId="14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10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1" fillId="6" borderId="0" xfId="5"/>
    <xf numFmtId="0" fontId="1" fillId="6" borderId="0" xfId="5" applyAlignment="1">
      <alignment horizontal="center"/>
    </xf>
    <xf numFmtId="0" fontId="1" fillId="7" borderId="0" xfId="6"/>
    <xf numFmtId="0" fontId="1" fillId="7" borderId="0" xfId="6" applyAlignment="1">
      <alignment horizontal="center"/>
    </xf>
    <xf numFmtId="0" fontId="11" fillId="5" borderId="0" xfId="4" applyFont="1"/>
    <xf numFmtId="0" fontId="1" fillId="4" borderId="0" xfId="3"/>
    <xf numFmtId="0" fontId="15" fillId="0" borderId="0" xfId="0" applyFont="1" applyAlignment="1">
      <alignment horizontal="left"/>
    </xf>
    <xf numFmtId="0" fontId="0" fillId="0" borderId="0" xfId="0" applyBorder="1"/>
    <xf numFmtId="0" fontId="10" fillId="7" borderId="0" xfId="6" applyFont="1"/>
    <xf numFmtId="0" fontId="10" fillId="4" borderId="0" xfId="3" applyFont="1"/>
    <xf numFmtId="0" fontId="10" fillId="9" borderId="0" xfId="5" applyFont="1" applyFill="1"/>
    <xf numFmtId="0" fontId="9" fillId="7" borderId="0" xfId="6" applyFont="1"/>
    <xf numFmtId="0" fontId="9" fillId="4" borderId="0" xfId="3" applyFont="1"/>
    <xf numFmtId="169" fontId="0" fillId="0" borderId="0" xfId="0" applyNumberForma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0" fontId="15" fillId="0" borderId="0" xfId="0" applyFont="1"/>
    <xf numFmtId="0" fontId="0" fillId="0" borderId="0" xfId="0" applyFill="1" applyBorder="1"/>
    <xf numFmtId="170" fontId="0" fillId="0" borderId="0" xfId="0" applyNumberFormat="1" applyAlignment="1">
      <alignment horizontal="right"/>
    </xf>
    <xf numFmtId="2" fontId="1" fillId="9" borderId="0" xfId="5" applyNumberFormat="1" applyFill="1" applyAlignment="1">
      <alignment horizontal="right"/>
    </xf>
    <xf numFmtId="2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1517">
    <cellStyle name="20% - Accent1" xfId="3" builtinId="30"/>
    <cellStyle name="20% - Accent4" xfId="5" builtinId="42"/>
    <cellStyle name="20% - Accent5" xfId="6" builtinId="46"/>
    <cellStyle name="Accent4" xfId="4" builtinId="41"/>
    <cellStyle name="Followed Hyperlink" xfId="2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Hyperlink" xfId="1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Summer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2"/>
  <sheetViews>
    <sheetView topLeftCell="A71" zoomScale="125" workbookViewId="0">
      <selection activeCell="A76" sqref="A76:XFD92"/>
    </sheetView>
  </sheetViews>
  <sheetFormatPr baseColWidth="10" defaultRowHeight="15" x14ac:dyDescent="0"/>
  <cols>
    <col min="1" max="1" width="3.5" customWidth="1"/>
    <col min="2" max="2" width="14.83203125" style="14" customWidth="1"/>
    <col min="3" max="5" width="9.33203125" style="14" customWidth="1"/>
    <col min="6" max="11" width="9.33203125" customWidth="1"/>
  </cols>
  <sheetData>
    <row r="1" spans="2:7">
      <c r="B1" s="15" t="s">
        <v>125</v>
      </c>
      <c r="D1" s="14">
        <f>180/PI()</f>
        <v>57.295779513082323</v>
      </c>
    </row>
    <row r="2" spans="2:7">
      <c r="B2" s="15"/>
    </row>
    <row r="3" spans="2:7">
      <c r="B3" s="15" t="s">
        <v>126</v>
      </c>
      <c r="C3" s="14" t="s">
        <v>136</v>
      </c>
      <c r="D3" s="14" t="s">
        <v>97</v>
      </c>
      <c r="E3" s="14" t="s">
        <v>100</v>
      </c>
      <c r="F3" s="14" t="s">
        <v>101</v>
      </c>
      <c r="G3" s="14" t="s">
        <v>131</v>
      </c>
    </row>
    <row r="4" spans="2:7">
      <c r="B4" s="15" t="s">
        <v>132</v>
      </c>
      <c r="D4" s="14" t="s">
        <v>133</v>
      </c>
      <c r="E4" s="14" t="s">
        <v>133</v>
      </c>
      <c r="F4" s="14" t="s">
        <v>133</v>
      </c>
      <c r="G4" s="14" t="s">
        <v>133</v>
      </c>
    </row>
    <row r="5" spans="2:7">
      <c r="B5" s="15" t="s">
        <v>127</v>
      </c>
      <c r="C5" s="14">
        <v>27.7788</v>
      </c>
      <c r="D5" s="14">
        <v>27.784500000000001</v>
      </c>
      <c r="E5" s="14">
        <v>27.814900000000002</v>
      </c>
      <c r="F5">
        <v>27.811699999999998</v>
      </c>
      <c r="G5">
        <v>27.6768</v>
      </c>
    </row>
    <row r="6" spans="2:7">
      <c r="B6" s="15" t="s">
        <v>128</v>
      </c>
      <c r="C6" s="14">
        <v>4.6035000000000004</v>
      </c>
      <c r="D6" s="14">
        <v>4.5972</v>
      </c>
      <c r="E6" s="14">
        <v>4.5655000000000001</v>
      </c>
      <c r="F6">
        <v>4.5650000000000004</v>
      </c>
      <c r="G6">
        <v>4.5644999999999998</v>
      </c>
    </row>
    <row r="7" spans="2:7">
      <c r="B7" s="15" t="s">
        <v>129</v>
      </c>
      <c r="D7" s="14">
        <v>0.40920000000000001</v>
      </c>
      <c r="E7" s="14">
        <v>2.0524</v>
      </c>
      <c r="F7">
        <v>1.9699999999999999E-2</v>
      </c>
      <c r="G7">
        <v>-8.3000000000000001E-3</v>
      </c>
    </row>
    <row r="8" spans="2:7">
      <c r="B8" s="15" t="s">
        <v>130</v>
      </c>
      <c r="D8" s="14">
        <v>0.3674</v>
      </c>
      <c r="E8" s="14">
        <v>1.9004000000000001</v>
      </c>
      <c r="F8">
        <v>-30.977499999999999</v>
      </c>
      <c r="G8">
        <v>-17.3856</v>
      </c>
    </row>
    <row r="9" spans="2:7">
      <c r="B9" s="15" t="s">
        <v>0</v>
      </c>
      <c r="D9" s="14">
        <v>0.55000000000000004</v>
      </c>
      <c r="E9" s="14">
        <v>2.7972000000000001</v>
      </c>
      <c r="F9">
        <v>30.977499999999999</v>
      </c>
    </row>
    <row r="10" spans="2:7">
      <c r="B10" s="15"/>
    </row>
    <row r="11" spans="2:7">
      <c r="B11" s="15" t="s">
        <v>120</v>
      </c>
      <c r="D11" s="14" t="s">
        <v>97</v>
      </c>
      <c r="E11" s="14" t="s">
        <v>100</v>
      </c>
      <c r="F11" s="14" t="s">
        <v>101</v>
      </c>
      <c r="G11" s="14" t="s">
        <v>101</v>
      </c>
    </row>
    <row r="12" spans="2:7">
      <c r="B12" s="15" t="s">
        <v>98</v>
      </c>
      <c r="D12" s="14">
        <v>-0.40920000000000001</v>
      </c>
      <c r="E12" s="14">
        <v>-2.0524</v>
      </c>
      <c r="F12" s="14">
        <v>-1.9699999999999999E-2</v>
      </c>
      <c r="G12">
        <f>-G7</f>
        <v>8.3000000000000001E-3</v>
      </c>
    </row>
    <row r="13" spans="2:7">
      <c r="B13" s="15" t="s">
        <v>99</v>
      </c>
      <c r="D13" s="14">
        <v>-0.3674</v>
      </c>
      <c r="E13" s="14">
        <v>-1.9004000000000001</v>
      </c>
      <c r="F13" s="14">
        <v>30.977499999999999</v>
      </c>
      <c r="G13">
        <f>-G8</f>
        <v>17.3856</v>
      </c>
    </row>
    <row r="14" spans="2:7">
      <c r="B14" s="15" t="s">
        <v>102</v>
      </c>
      <c r="D14" s="14">
        <v>-0.83919999999999995</v>
      </c>
      <c r="E14" s="14">
        <v>-0.82379999999999998</v>
      </c>
      <c r="F14" s="14">
        <v>-5.9999999999999995E-4</v>
      </c>
    </row>
    <row r="15" spans="2:7">
      <c r="B15" s="15" t="s">
        <v>134</v>
      </c>
      <c r="D15" s="17">
        <f>ATAN(D12/ABS(D13))</f>
        <v>-0.83917063866099983</v>
      </c>
      <c r="E15" s="17">
        <f>ATAN(E12/ABS(E13))</f>
        <v>-0.82383298075354505</v>
      </c>
      <c r="F15" s="17">
        <f>ATAN(F12/ABS(F13))</f>
        <v>-6.3594535854300438E-4</v>
      </c>
      <c r="G15" s="17">
        <f>ATAN(G12/ABS(G13))</f>
        <v>4.7740655309161471E-4</v>
      </c>
    </row>
    <row r="16" spans="2:7">
      <c r="B16" s="15" t="s">
        <v>124</v>
      </c>
      <c r="D16" s="17">
        <f>$D$1*D14</f>
        <v>-48.082618167378683</v>
      </c>
      <c r="E16" s="17">
        <f>$D$1*E14</f>
        <v>-47.200263162877214</v>
      </c>
      <c r="F16" s="17">
        <f>$D$1*F14</f>
        <v>-3.4377467707849392E-2</v>
      </c>
      <c r="G16" s="17">
        <f>$D$1*G14</f>
        <v>0</v>
      </c>
    </row>
    <row r="17" spans="2:7">
      <c r="B17" s="15" t="s">
        <v>122</v>
      </c>
      <c r="D17" s="14">
        <v>-2.3028</v>
      </c>
      <c r="E17" s="14">
        <v>-2.3176999999999999</v>
      </c>
      <c r="F17" s="14">
        <v>-6.3000000000000003E-4</v>
      </c>
    </row>
    <row r="18" spans="2:7">
      <c r="B18" s="15" t="s">
        <v>124</v>
      </c>
      <c r="D18" s="16">
        <f>$D$1*D17</f>
        <v>-131.94072106272597</v>
      </c>
      <c r="E18" s="16">
        <f>$D$1*E17</f>
        <v>-132.79442817747091</v>
      </c>
      <c r="F18" s="16">
        <f>$D$1*F17</f>
        <v>-3.6096341093241863E-2</v>
      </c>
    </row>
    <row r="19" spans="2:7">
      <c r="B19" s="14" t="s">
        <v>135</v>
      </c>
      <c r="D19" s="16">
        <f>D16+D18</f>
        <v>-180.02333923010465</v>
      </c>
      <c r="E19" s="16">
        <f>E16+E18</f>
        <v>-179.99469134034811</v>
      </c>
      <c r="F19" s="16">
        <f>F16+F18</f>
        <v>-7.0473808801091248E-2</v>
      </c>
      <c r="G19" s="16">
        <f>G16+G18</f>
        <v>0</v>
      </c>
    </row>
    <row r="20" spans="2:7">
      <c r="B20" s="15"/>
      <c r="F20" s="14"/>
    </row>
    <row r="21" spans="2:7">
      <c r="B21" s="15" t="s">
        <v>121</v>
      </c>
      <c r="F21" s="14"/>
    </row>
    <row r="22" spans="2:7">
      <c r="B22" s="15" t="s">
        <v>98</v>
      </c>
      <c r="D22" s="14">
        <v>-0.40350000000000003</v>
      </c>
      <c r="E22" s="14">
        <v>-2.0164</v>
      </c>
      <c r="F22" s="14">
        <v>1.2999999999999999E-2</v>
      </c>
    </row>
    <row r="23" spans="2:7">
      <c r="B23" s="15" t="s">
        <v>99</v>
      </c>
      <c r="D23" s="14">
        <v>-0.37359999999999999</v>
      </c>
      <c r="E23" s="14">
        <v>-1.9389000000000001</v>
      </c>
      <c r="F23" s="14">
        <v>30.939</v>
      </c>
    </row>
    <row r="24" spans="2:7">
      <c r="B24" s="15" t="s">
        <v>102</v>
      </c>
      <c r="D24" s="14">
        <v>-0.82379999999999998</v>
      </c>
      <c r="E24" s="14">
        <v>-0.80489999999999995</v>
      </c>
      <c r="F24" s="14">
        <v>4.2000000000000002E-4</v>
      </c>
    </row>
    <row r="25" spans="2:7">
      <c r="B25" s="15" t="s">
        <v>122</v>
      </c>
      <c r="D25" s="14">
        <v>-2.3176999999999999</v>
      </c>
      <c r="E25" s="14">
        <v>-2.3365999999999998</v>
      </c>
      <c r="F25" s="14">
        <v>4.2000000000000002E-4</v>
      </c>
    </row>
    <row r="26" spans="2:7">
      <c r="B26" s="15" t="s">
        <v>124</v>
      </c>
      <c r="D26" s="16">
        <f>$D$1*D25</f>
        <v>-132.79442817747091</v>
      </c>
      <c r="E26" s="16">
        <f>$D$1*E25</f>
        <v>-133.87731841026815</v>
      </c>
      <c r="F26" s="16">
        <f>$D$1*F25</f>
        <v>2.4064227395494575E-2</v>
      </c>
    </row>
    <row r="27" spans="2:7">
      <c r="B27" s="15"/>
      <c r="F27" s="14"/>
    </row>
    <row r="28" spans="2:7">
      <c r="B28" s="15" t="s">
        <v>116</v>
      </c>
      <c r="D28">
        <f t="shared" ref="D28:F30" si="0">D22-D12</f>
        <v>5.6999999999999829E-3</v>
      </c>
      <c r="E28">
        <f t="shared" si="0"/>
        <v>3.6000000000000032E-2</v>
      </c>
      <c r="F28">
        <f t="shared" si="0"/>
        <v>3.27E-2</v>
      </c>
    </row>
    <row r="29" spans="2:7">
      <c r="B29" s="15" t="s">
        <v>117</v>
      </c>
      <c r="D29">
        <f t="shared" si="0"/>
        <v>-6.1999999999999833E-3</v>
      </c>
      <c r="E29">
        <f t="shared" si="0"/>
        <v>-3.8499999999999979E-2</v>
      </c>
      <c r="F29">
        <f t="shared" si="0"/>
        <v>-3.8499999999999091E-2</v>
      </c>
    </row>
    <row r="30" spans="2:7">
      <c r="B30" s="15" t="s">
        <v>123</v>
      </c>
      <c r="D30">
        <f t="shared" si="0"/>
        <v>1.5399999999999969E-2</v>
      </c>
      <c r="E30">
        <f t="shared" si="0"/>
        <v>1.8900000000000028E-2</v>
      </c>
      <c r="F30">
        <f t="shared" si="0"/>
        <v>1.0200000000000001E-3</v>
      </c>
    </row>
    <row r="31" spans="2:7">
      <c r="B31" s="15"/>
      <c r="D31"/>
      <c r="E31"/>
    </row>
    <row r="32" spans="2:7">
      <c r="B32" s="15" t="s">
        <v>118</v>
      </c>
      <c r="D32">
        <v>-1.5299999999999999E-2</v>
      </c>
      <c r="E32">
        <v>-1.8800000000000001E-2</v>
      </c>
      <c r="F32">
        <v>1E-3</v>
      </c>
    </row>
    <row r="33" spans="2:10">
      <c r="B33" s="15" t="s">
        <v>119</v>
      </c>
      <c r="D33">
        <v>-1.5299999999999999E-2</v>
      </c>
      <c r="E33">
        <v>-1.8800000000000001E-2</v>
      </c>
      <c r="F33">
        <v>-6.2820999999999998</v>
      </c>
    </row>
    <row r="34" spans="2:10">
      <c r="B34" s="14" t="s">
        <v>29</v>
      </c>
      <c r="D34" s="14">
        <v>8.3999999999999995E-3</v>
      </c>
      <c r="E34" s="14">
        <v>5.2699999999999997E-2</v>
      </c>
    </row>
    <row r="37" spans="2:10">
      <c r="B37" s="14" t="s">
        <v>354</v>
      </c>
      <c r="C37" s="14">
        <v>0</v>
      </c>
      <c r="D37" s="14">
        <v>-25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2:10">
      <c r="B38" s="14" t="s">
        <v>355</v>
      </c>
      <c r="C38" s="14">
        <v>-25</v>
      </c>
      <c r="D38" s="14">
        <v>0</v>
      </c>
      <c r="E38" s="14">
        <v>-25</v>
      </c>
      <c r="F38" s="14">
        <v>-25</v>
      </c>
      <c r="G38" s="14">
        <v>-25</v>
      </c>
      <c r="H38" s="14">
        <v>-25</v>
      </c>
      <c r="I38" s="14">
        <v>-25</v>
      </c>
      <c r="J38" s="14">
        <v>-25</v>
      </c>
    </row>
    <row r="39" spans="2:10">
      <c r="B39" s="14" t="s">
        <v>356</v>
      </c>
      <c r="C39" s="14">
        <f>ATAN2(C37,C38)</f>
        <v>-1.5707963267948966</v>
      </c>
      <c r="D39" s="14">
        <f t="shared" ref="D39:J39" si="1">ATAN2(D37,D38)</f>
        <v>3.1415926535897931</v>
      </c>
      <c r="E39" s="14">
        <f t="shared" si="1"/>
        <v>-1.5707963267948966</v>
      </c>
      <c r="F39" s="14">
        <f t="shared" si="1"/>
        <v>-1.5707963267948966</v>
      </c>
      <c r="G39" s="14">
        <f t="shared" si="1"/>
        <v>-1.5707963267948966</v>
      </c>
      <c r="H39" s="14">
        <f t="shared" si="1"/>
        <v>-1.5707963267948966</v>
      </c>
      <c r="I39" s="14">
        <f t="shared" si="1"/>
        <v>-1.5707963267948966</v>
      </c>
      <c r="J39" s="14">
        <f t="shared" si="1"/>
        <v>-1.5707963267948966</v>
      </c>
    </row>
    <row r="41" spans="2:10">
      <c r="D41" s="14">
        <f>SQRT(2)</f>
        <v>1.4142135623730951</v>
      </c>
    </row>
    <row r="42" spans="2:10">
      <c r="B42" s="14">
        <f>PI()/8</f>
        <v>0.39269908169872414</v>
      </c>
      <c r="D42" s="14">
        <f>D41/2</f>
        <v>0.70710678118654757</v>
      </c>
    </row>
    <row r="43" spans="2:10">
      <c r="D43" s="14">
        <f>D42*25</f>
        <v>17.677669529663689</v>
      </c>
      <c r="E43" s="14">
        <v>75</v>
      </c>
      <c r="F43">
        <f>D43+E43</f>
        <v>92.677669529663689</v>
      </c>
      <c r="G43">
        <f>D43+F43</f>
        <v>110.35533905932738</v>
      </c>
    </row>
    <row r="44" spans="2:10">
      <c r="D44" s="14">
        <f>D43+50</f>
        <v>67.677669529663689</v>
      </c>
    </row>
    <row r="45" spans="2:10">
      <c r="D45" s="14">
        <v>12.5</v>
      </c>
    </row>
    <row r="47" spans="2:10">
      <c r="B47" s="14" t="s">
        <v>357</v>
      </c>
      <c r="C47" s="14">
        <v>0.1</v>
      </c>
      <c r="D47" s="14">
        <v>45</v>
      </c>
      <c r="E47" s="14">
        <v>90</v>
      </c>
      <c r="F47" s="14">
        <v>135</v>
      </c>
      <c r="G47" s="14">
        <v>180</v>
      </c>
    </row>
    <row r="48" spans="2:10">
      <c r="B48" s="14" t="s">
        <v>358</v>
      </c>
      <c r="C48" s="14">
        <f>PI()*C47/180</f>
        <v>1.7453292519943296E-3</v>
      </c>
      <c r="D48" s="14">
        <f>PI()*D47/180</f>
        <v>0.78539816339744828</v>
      </c>
      <c r="E48" s="14">
        <f t="shared" ref="E48:G48" si="2">PI()*E47/180</f>
        <v>1.5707963267948966</v>
      </c>
      <c r="F48" s="14">
        <f t="shared" si="2"/>
        <v>2.3561944901923448</v>
      </c>
      <c r="G48" s="14">
        <f t="shared" si="2"/>
        <v>3.1415926535897931</v>
      </c>
    </row>
    <row r="49" spans="2:11">
      <c r="B49" s="14" t="s">
        <v>359</v>
      </c>
      <c r="C49" s="14">
        <f>SIN(C48)</f>
        <v>1.7453283658983088E-3</v>
      </c>
      <c r="D49" s="14">
        <f>SIN(D48)</f>
        <v>0.70710678118654746</v>
      </c>
      <c r="E49" s="14">
        <f t="shared" ref="E49:G49" si="3">SIN(E48)</f>
        <v>1</v>
      </c>
      <c r="F49" s="14">
        <f t="shared" si="3"/>
        <v>0.70710678118654757</v>
      </c>
      <c r="G49" s="14">
        <f t="shared" si="3"/>
        <v>1.22514845490862E-16</v>
      </c>
    </row>
    <row r="50" spans="2:11">
      <c r="B50" s="14" t="s">
        <v>360</v>
      </c>
      <c r="C50" s="14">
        <f>COS(C48)</f>
        <v>0.99999847691328769</v>
      </c>
      <c r="D50" s="14">
        <f>COS(D48)</f>
        <v>0.70710678118654757</v>
      </c>
      <c r="E50" s="14">
        <f t="shared" ref="E50:G50" si="4">COS(E48)</f>
        <v>6.1257422745431001E-17</v>
      </c>
      <c r="F50" s="14">
        <f t="shared" si="4"/>
        <v>-0.70710678118654746</v>
      </c>
      <c r="G50" s="14">
        <f t="shared" si="4"/>
        <v>-1</v>
      </c>
    </row>
    <row r="51" spans="2:11">
      <c r="B51" s="14" t="s">
        <v>361</v>
      </c>
      <c r="C51" s="14">
        <v>50</v>
      </c>
      <c r="D51" s="14">
        <v>50</v>
      </c>
      <c r="E51" s="14">
        <v>50</v>
      </c>
      <c r="F51" s="14">
        <v>50</v>
      </c>
      <c r="G51" s="14">
        <v>50</v>
      </c>
    </row>
    <row r="52" spans="2:11">
      <c r="B52" s="14" t="s">
        <v>362</v>
      </c>
      <c r="C52" s="14">
        <v>50</v>
      </c>
      <c r="D52" s="14">
        <v>50</v>
      </c>
      <c r="E52" s="14">
        <v>50</v>
      </c>
      <c r="F52" s="14">
        <v>50</v>
      </c>
      <c r="G52" s="14">
        <v>50</v>
      </c>
    </row>
    <row r="53" spans="2:11">
      <c r="B53" s="14" t="s">
        <v>363</v>
      </c>
      <c r="C53" s="14">
        <v>25</v>
      </c>
      <c r="D53" s="14">
        <v>25</v>
      </c>
      <c r="E53" s="14">
        <v>25</v>
      </c>
      <c r="F53" s="14">
        <v>25</v>
      </c>
      <c r="G53" s="14">
        <v>25</v>
      </c>
    </row>
    <row r="54" spans="2:11">
      <c r="B54" s="14" t="s">
        <v>364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</row>
    <row r="55" spans="2:11">
      <c r="B55" s="14" t="s">
        <v>367</v>
      </c>
      <c r="C55" s="14">
        <f>C51+C53</f>
        <v>75</v>
      </c>
      <c r="D55" s="14">
        <f>D51+D53</f>
        <v>75</v>
      </c>
      <c r="E55" s="14">
        <f t="shared" ref="E55:G55" si="5">E51+E53</f>
        <v>75</v>
      </c>
      <c r="F55" s="14">
        <f t="shared" si="5"/>
        <v>75</v>
      </c>
      <c r="G55" s="14">
        <f t="shared" si="5"/>
        <v>75</v>
      </c>
    </row>
    <row r="56" spans="2:11">
      <c r="B56" s="14" t="s">
        <v>368</v>
      </c>
      <c r="C56" s="14">
        <f>C52+C54</f>
        <v>50</v>
      </c>
      <c r="D56" s="14">
        <f>D52+D54</f>
        <v>50</v>
      </c>
      <c r="E56" s="14">
        <f t="shared" ref="E56:G56" si="6">E52+E54</f>
        <v>50</v>
      </c>
      <c r="F56" s="14">
        <f t="shared" si="6"/>
        <v>50</v>
      </c>
      <c r="G56" s="14">
        <f t="shared" si="6"/>
        <v>50</v>
      </c>
    </row>
    <row r="57" spans="2:11">
      <c r="B57" s="14" t="s">
        <v>369</v>
      </c>
      <c r="C57" s="14">
        <f>SQRT(C53^2+C54^2)</f>
        <v>25</v>
      </c>
      <c r="D57" s="14">
        <f>SQRT(D53^2+D54^2)</f>
        <v>25</v>
      </c>
      <c r="E57" s="14">
        <f t="shared" ref="E57:G57" si="7">SQRT(E53^2+E54^2)</f>
        <v>25</v>
      </c>
      <c r="F57" s="14">
        <f t="shared" si="7"/>
        <v>25</v>
      </c>
      <c r="G57" s="14">
        <f t="shared" si="7"/>
        <v>25</v>
      </c>
    </row>
    <row r="58" spans="2:11">
      <c r="B58" s="14" t="s">
        <v>365</v>
      </c>
      <c r="C58" s="14">
        <f>C55-C49*C57</f>
        <v>74.956366790852542</v>
      </c>
      <c r="D58" s="14">
        <f>D55-D49*D57</f>
        <v>57.322330470336311</v>
      </c>
      <c r="E58" s="14">
        <f t="shared" ref="E58:G58" si="8">E55-E49*E57</f>
        <v>50</v>
      </c>
      <c r="F58" s="14">
        <f t="shared" si="8"/>
        <v>57.322330470336311</v>
      </c>
      <c r="G58" s="14">
        <f t="shared" si="8"/>
        <v>75</v>
      </c>
    </row>
    <row r="59" spans="2:11">
      <c r="B59" s="14" t="s">
        <v>366</v>
      </c>
      <c r="C59" s="14">
        <f>C56+C50*C57</f>
        <v>74.999961922832199</v>
      </c>
      <c r="D59" s="14">
        <f>D56+D50*D57</f>
        <v>67.677669529663689</v>
      </c>
      <c r="E59" s="14">
        <f t="shared" ref="E59:G59" si="9">E56+E50*E57</f>
        <v>50</v>
      </c>
      <c r="F59" s="14">
        <f t="shared" si="9"/>
        <v>32.322330470336311</v>
      </c>
      <c r="G59" s="14">
        <f t="shared" si="9"/>
        <v>25</v>
      </c>
    </row>
    <row r="62" spans="2:11">
      <c r="B62" s="14" t="s">
        <v>357</v>
      </c>
      <c r="C62" s="14">
        <v>0.1</v>
      </c>
      <c r="D62" s="14">
        <v>45</v>
      </c>
      <c r="E62" s="14">
        <v>90</v>
      </c>
      <c r="F62" s="14">
        <v>135</v>
      </c>
      <c r="G62" s="14">
        <v>180</v>
      </c>
      <c r="H62">
        <f>G62+45</f>
        <v>225</v>
      </c>
      <c r="I62" s="14">
        <v>270</v>
      </c>
      <c r="J62">
        <f>I62+45</f>
        <v>315</v>
      </c>
      <c r="K62" s="14">
        <v>360</v>
      </c>
    </row>
    <row r="63" spans="2:11">
      <c r="B63" s="14" t="s">
        <v>358</v>
      </c>
      <c r="C63" s="17">
        <f>PI()*C62/180</f>
        <v>1.7453292519943296E-3</v>
      </c>
      <c r="D63" s="17">
        <f>PI()*D62/180</f>
        <v>0.78539816339744828</v>
      </c>
      <c r="E63" s="17">
        <f t="shared" ref="E63:K63" si="10">PI()*E62/180</f>
        <v>1.5707963267948966</v>
      </c>
      <c r="F63" s="17">
        <f t="shared" si="10"/>
        <v>2.3561944901923448</v>
      </c>
      <c r="G63" s="17">
        <f t="shared" si="10"/>
        <v>3.1415926535897931</v>
      </c>
      <c r="H63" s="17">
        <f t="shared" si="10"/>
        <v>3.9269908169872414</v>
      </c>
      <c r="I63" s="17">
        <f t="shared" si="10"/>
        <v>4.7123889803846897</v>
      </c>
      <c r="J63" s="17">
        <f t="shared" si="10"/>
        <v>5.497787143782138</v>
      </c>
      <c r="K63" s="17">
        <f t="shared" si="10"/>
        <v>6.2831853071795862</v>
      </c>
    </row>
    <row r="64" spans="2:11">
      <c r="B64" s="14" t="s">
        <v>359</v>
      </c>
      <c r="C64" s="17">
        <f>SIN(C63)</f>
        <v>1.7453283658983088E-3</v>
      </c>
      <c r="D64" s="17">
        <f>SIN(D63)</f>
        <v>0.70710678118654746</v>
      </c>
      <c r="E64" s="17">
        <f t="shared" ref="E64:G64" si="11">SIN(E63)</f>
        <v>1</v>
      </c>
      <c r="F64" s="17">
        <f t="shared" si="11"/>
        <v>0.70710678118654757</v>
      </c>
      <c r="G64" s="17">
        <f t="shared" si="11"/>
        <v>1.22514845490862E-16</v>
      </c>
      <c r="H64" s="17">
        <f t="shared" ref="H64:K64" si="12">SIN(H63)</f>
        <v>-0.70710678118654746</v>
      </c>
      <c r="I64" s="17">
        <f t="shared" si="12"/>
        <v>-1</v>
      </c>
      <c r="J64" s="17">
        <f t="shared" si="12"/>
        <v>-0.70710678118654768</v>
      </c>
      <c r="K64" s="17">
        <f t="shared" si="12"/>
        <v>-2.45029690981724E-16</v>
      </c>
    </row>
    <row r="65" spans="2:11">
      <c r="B65" s="14" t="s">
        <v>360</v>
      </c>
      <c r="C65" s="17">
        <f>COS(C63)</f>
        <v>0.99999847691328769</v>
      </c>
      <c r="D65" s="17">
        <f>COS(D63)</f>
        <v>0.70710678118654757</v>
      </c>
      <c r="E65" s="17">
        <f t="shared" ref="E65:G65" si="13">COS(E63)</f>
        <v>6.1257422745431001E-17</v>
      </c>
      <c r="F65" s="17">
        <f t="shared" si="13"/>
        <v>-0.70710678118654746</v>
      </c>
      <c r="G65" s="17">
        <f t="shared" si="13"/>
        <v>-1</v>
      </c>
      <c r="H65" s="17">
        <f t="shared" ref="H65:K65" si="14">COS(H63)</f>
        <v>-0.70710678118654768</v>
      </c>
      <c r="I65" s="17">
        <f t="shared" si="14"/>
        <v>-1.83772268236293E-16</v>
      </c>
      <c r="J65" s="17">
        <f t="shared" si="14"/>
        <v>0.70710678118654735</v>
      </c>
      <c r="K65" s="17">
        <f t="shared" si="14"/>
        <v>1</v>
      </c>
    </row>
    <row r="66" spans="2:11">
      <c r="B66" s="14" t="s">
        <v>361</v>
      </c>
      <c r="C66" s="14">
        <v>0</v>
      </c>
      <c r="D66" s="14">
        <f t="shared" ref="D66:D72" si="15">C66</f>
        <v>0</v>
      </c>
      <c r="E66" s="14">
        <f t="shared" ref="E66:K66" si="16">D66</f>
        <v>0</v>
      </c>
      <c r="F66" s="14">
        <f t="shared" si="16"/>
        <v>0</v>
      </c>
      <c r="G66" s="14">
        <f t="shared" si="16"/>
        <v>0</v>
      </c>
      <c r="H66" s="14">
        <f t="shared" si="16"/>
        <v>0</v>
      </c>
      <c r="I66" s="14">
        <f t="shared" si="16"/>
        <v>0</v>
      </c>
      <c r="J66" s="14">
        <f t="shared" si="16"/>
        <v>0</v>
      </c>
      <c r="K66" s="14">
        <f t="shared" si="16"/>
        <v>0</v>
      </c>
    </row>
    <row r="67" spans="2:11">
      <c r="B67" s="14" t="s">
        <v>362</v>
      </c>
      <c r="C67" s="14">
        <v>0</v>
      </c>
      <c r="D67" s="14">
        <f t="shared" si="15"/>
        <v>0</v>
      </c>
      <c r="E67" s="14">
        <f t="shared" ref="E67:K67" si="17">D67</f>
        <v>0</v>
      </c>
      <c r="F67" s="14">
        <f t="shared" si="17"/>
        <v>0</v>
      </c>
      <c r="G67" s="14">
        <f t="shared" si="17"/>
        <v>0</v>
      </c>
      <c r="H67" s="14">
        <f t="shared" si="17"/>
        <v>0</v>
      </c>
      <c r="I67" s="14">
        <f t="shared" si="17"/>
        <v>0</v>
      </c>
      <c r="J67" s="14">
        <f t="shared" si="17"/>
        <v>0</v>
      </c>
      <c r="K67" s="14">
        <f t="shared" si="17"/>
        <v>0</v>
      </c>
    </row>
    <row r="68" spans="2:11">
      <c r="B68" s="14" t="s">
        <v>363</v>
      </c>
      <c r="C68" s="14">
        <v>25</v>
      </c>
      <c r="D68" s="14">
        <f t="shared" si="15"/>
        <v>25</v>
      </c>
      <c r="E68" s="14">
        <f t="shared" ref="E68:K68" si="18">D68</f>
        <v>25</v>
      </c>
      <c r="F68" s="14">
        <f t="shared" si="18"/>
        <v>25</v>
      </c>
      <c r="G68" s="14">
        <f t="shared" si="18"/>
        <v>25</v>
      </c>
      <c r="H68" s="14">
        <f t="shared" si="18"/>
        <v>25</v>
      </c>
      <c r="I68" s="14">
        <f t="shared" si="18"/>
        <v>25</v>
      </c>
      <c r="J68" s="14">
        <f t="shared" si="18"/>
        <v>25</v>
      </c>
      <c r="K68" s="14">
        <f t="shared" si="18"/>
        <v>25</v>
      </c>
    </row>
    <row r="69" spans="2:11">
      <c r="B69" s="14" t="s">
        <v>364</v>
      </c>
      <c r="C69" s="14">
        <v>0</v>
      </c>
      <c r="D69" s="14">
        <f t="shared" si="15"/>
        <v>0</v>
      </c>
      <c r="E69" s="14">
        <f t="shared" ref="E69:K69" si="19">D69</f>
        <v>0</v>
      </c>
      <c r="F69" s="14">
        <f t="shared" si="19"/>
        <v>0</v>
      </c>
      <c r="G69" s="14">
        <f t="shared" si="19"/>
        <v>0</v>
      </c>
      <c r="H69" s="14">
        <f t="shared" si="19"/>
        <v>0</v>
      </c>
      <c r="I69" s="14">
        <f t="shared" si="19"/>
        <v>0</v>
      </c>
      <c r="J69" s="14">
        <f t="shared" si="19"/>
        <v>0</v>
      </c>
      <c r="K69" s="14">
        <f t="shared" si="19"/>
        <v>0</v>
      </c>
    </row>
    <row r="70" spans="2:11">
      <c r="B70" s="14" t="s">
        <v>367</v>
      </c>
      <c r="C70" s="14">
        <f>C66+C68</f>
        <v>25</v>
      </c>
      <c r="D70" s="14">
        <f t="shared" si="15"/>
        <v>25</v>
      </c>
      <c r="E70" s="14">
        <f t="shared" ref="E70:K70" si="20">D70</f>
        <v>25</v>
      </c>
      <c r="F70" s="14">
        <f t="shared" si="20"/>
        <v>25</v>
      </c>
      <c r="G70" s="14">
        <f t="shared" si="20"/>
        <v>25</v>
      </c>
      <c r="H70" s="14">
        <f t="shared" si="20"/>
        <v>25</v>
      </c>
      <c r="I70" s="14">
        <f t="shared" si="20"/>
        <v>25</v>
      </c>
      <c r="J70" s="14">
        <f t="shared" si="20"/>
        <v>25</v>
      </c>
      <c r="K70" s="14">
        <f t="shared" si="20"/>
        <v>25</v>
      </c>
    </row>
    <row r="71" spans="2:11">
      <c r="B71" s="14" t="s">
        <v>368</v>
      </c>
      <c r="C71" s="14">
        <f>C67+C69</f>
        <v>0</v>
      </c>
      <c r="D71" s="14">
        <f t="shared" si="15"/>
        <v>0</v>
      </c>
      <c r="E71" s="14">
        <f t="shared" ref="E71:K71" si="21">D71</f>
        <v>0</v>
      </c>
      <c r="F71" s="14">
        <f t="shared" si="21"/>
        <v>0</v>
      </c>
      <c r="G71" s="14">
        <f t="shared" si="21"/>
        <v>0</v>
      </c>
      <c r="H71" s="14">
        <f t="shared" si="21"/>
        <v>0</v>
      </c>
      <c r="I71" s="14">
        <f t="shared" si="21"/>
        <v>0</v>
      </c>
      <c r="J71" s="14">
        <f t="shared" si="21"/>
        <v>0</v>
      </c>
      <c r="K71" s="14">
        <f t="shared" si="21"/>
        <v>0</v>
      </c>
    </row>
    <row r="72" spans="2:11">
      <c r="B72" s="14" t="s">
        <v>369</v>
      </c>
      <c r="C72" s="14">
        <f>SQRT(C68^2+C69^2)</f>
        <v>25</v>
      </c>
      <c r="D72" s="14">
        <f t="shared" si="15"/>
        <v>25</v>
      </c>
      <c r="E72" s="14">
        <f t="shared" ref="E72:K72" si="22">D72</f>
        <v>25</v>
      </c>
      <c r="F72" s="14">
        <f t="shared" si="22"/>
        <v>25</v>
      </c>
      <c r="G72" s="14">
        <f t="shared" si="22"/>
        <v>25</v>
      </c>
      <c r="H72" s="14">
        <f t="shared" si="22"/>
        <v>25</v>
      </c>
      <c r="I72" s="14">
        <f t="shared" si="22"/>
        <v>25</v>
      </c>
      <c r="J72" s="14">
        <f t="shared" si="22"/>
        <v>25</v>
      </c>
      <c r="K72" s="14">
        <f t="shared" si="22"/>
        <v>25</v>
      </c>
    </row>
    <row r="73" spans="2:11">
      <c r="B73" s="14" t="s">
        <v>365</v>
      </c>
      <c r="C73" s="14">
        <f>C70-C64*C72</f>
        <v>24.956366790852542</v>
      </c>
      <c r="D73" s="14">
        <f>D70-D64*D72</f>
        <v>7.3223304703363148</v>
      </c>
      <c r="E73" s="14">
        <f t="shared" ref="E73:G73" si="23">E70-E64*E72</f>
        <v>0</v>
      </c>
      <c r="F73" s="14">
        <f t="shared" si="23"/>
        <v>7.3223304703363112</v>
      </c>
      <c r="G73" s="14">
        <f t="shared" si="23"/>
        <v>24.999999999999996</v>
      </c>
    </row>
    <row r="74" spans="2:11">
      <c r="B74" s="14" t="s">
        <v>366</v>
      </c>
      <c r="C74" s="14">
        <f>C71+C65*C72</f>
        <v>24.999961922832192</v>
      </c>
      <c r="D74" s="14">
        <f>D71+D65*D72</f>
        <v>17.677669529663689</v>
      </c>
      <c r="E74" s="14">
        <f t="shared" ref="E74:G74" si="24">E71+E65*E72</f>
        <v>1.531435568635775E-15</v>
      </c>
      <c r="F74" s="14">
        <f t="shared" si="24"/>
        <v>-17.677669529663685</v>
      </c>
      <c r="G74" s="14">
        <f t="shared" si="24"/>
        <v>-25</v>
      </c>
    </row>
    <row r="76" spans="2:11">
      <c r="B76" s="14" t="s">
        <v>357</v>
      </c>
      <c r="C76" s="14">
        <v>1</v>
      </c>
      <c r="D76" s="14">
        <v>45</v>
      </c>
      <c r="E76" s="14">
        <v>90</v>
      </c>
      <c r="F76" s="14">
        <v>135</v>
      </c>
      <c r="G76" s="14">
        <v>180</v>
      </c>
      <c r="H76">
        <f>G76+45</f>
        <v>225</v>
      </c>
      <c r="I76" s="14">
        <v>270</v>
      </c>
      <c r="J76">
        <f>I76+45</f>
        <v>315</v>
      </c>
      <c r="K76" s="14">
        <v>360</v>
      </c>
    </row>
    <row r="77" spans="2:11">
      <c r="B77" s="14" t="s">
        <v>358</v>
      </c>
      <c r="C77" s="17">
        <f>PI()*C76/180</f>
        <v>1.7453292519943295E-2</v>
      </c>
      <c r="D77" s="17">
        <f>PI()*D76/180</f>
        <v>0.78539816339744828</v>
      </c>
      <c r="E77" s="17">
        <f t="shared" ref="E77:K77" si="25">PI()*E76/180</f>
        <v>1.5707963267948966</v>
      </c>
      <c r="F77" s="17">
        <f t="shared" si="25"/>
        <v>2.3561944901923448</v>
      </c>
      <c r="G77" s="17">
        <f t="shared" si="25"/>
        <v>3.1415926535897931</v>
      </c>
      <c r="H77" s="17">
        <f t="shared" si="25"/>
        <v>3.9269908169872414</v>
      </c>
      <c r="I77" s="17">
        <f t="shared" si="25"/>
        <v>4.7123889803846897</v>
      </c>
      <c r="J77" s="17">
        <f t="shared" si="25"/>
        <v>5.497787143782138</v>
      </c>
      <c r="K77" s="17">
        <f t="shared" si="25"/>
        <v>6.2831853071795862</v>
      </c>
    </row>
    <row r="78" spans="2:11">
      <c r="B78" s="14" t="s">
        <v>359</v>
      </c>
      <c r="C78" s="17">
        <f>SIN(C77)</f>
        <v>1.7452406437283512E-2</v>
      </c>
      <c r="D78" s="17">
        <f>SIN(D77)</f>
        <v>0.70710678118654746</v>
      </c>
      <c r="E78" s="17">
        <f t="shared" ref="E78:K78" si="26">SIN(E77)</f>
        <v>1</v>
      </c>
      <c r="F78" s="17">
        <f t="shared" si="26"/>
        <v>0.70710678118654757</v>
      </c>
      <c r="G78" s="17">
        <f t="shared" si="26"/>
        <v>1.22514845490862E-16</v>
      </c>
      <c r="H78" s="17">
        <f t="shared" si="26"/>
        <v>-0.70710678118654746</v>
      </c>
      <c r="I78" s="17">
        <f t="shared" si="26"/>
        <v>-1</v>
      </c>
      <c r="J78" s="17">
        <f t="shared" si="26"/>
        <v>-0.70710678118654768</v>
      </c>
      <c r="K78" s="17">
        <f t="shared" si="26"/>
        <v>-2.45029690981724E-16</v>
      </c>
    </row>
    <row r="79" spans="2:11">
      <c r="B79" s="14" t="s">
        <v>360</v>
      </c>
      <c r="C79" s="17">
        <f>COS(C77)</f>
        <v>0.99984769515639127</v>
      </c>
      <c r="D79" s="17">
        <f>COS(D77)</f>
        <v>0.70710678118654757</v>
      </c>
      <c r="E79" s="17">
        <f t="shared" ref="E79:K79" si="27">COS(E77)</f>
        <v>6.1257422745431001E-17</v>
      </c>
      <c r="F79" s="17">
        <f t="shared" si="27"/>
        <v>-0.70710678118654746</v>
      </c>
      <c r="G79" s="17">
        <f t="shared" si="27"/>
        <v>-1</v>
      </c>
      <c r="H79" s="17">
        <f t="shared" si="27"/>
        <v>-0.70710678118654768</v>
      </c>
      <c r="I79" s="17">
        <f t="shared" si="27"/>
        <v>-1.83772268236293E-16</v>
      </c>
      <c r="J79" s="17">
        <f t="shared" si="27"/>
        <v>0.70710678118654735</v>
      </c>
      <c r="K79" s="17">
        <f t="shared" si="27"/>
        <v>1</v>
      </c>
    </row>
    <row r="80" spans="2:11">
      <c r="B80" s="14" t="s">
        <v>361</v>
      </c>
      <c r="C80" s="14">
        <v>1</v>
      </c>
      <c r="D80" s="14">
        <f t="shared" ref="D80:D86" si="28">C80</f>
        <v>1</v>
      </c>
      <c r="E80" s="14">
        <f t="shared" ref="E80:K80" si="29">D80</f>
        <v>1</v>
      </c>
      <c r="F80" s="14">
        <f t="shared" si="29"/>
        <v>1</v>
      </c>
      <c r="G80" s="14">
        <f t="shared" si="29"/>
        <v>1</v>
      </c>
      <c r="H80" s="14">
        <f t="shared" si="29"/>
        <v>1</v>
      </c>
      <c r="I80" s="14">
        <f t="shared" si="29"/>
        <v>1</v>
      </c>
      <c r="J80" s="14">
        <f t="shared" si="29"/>
        <v>1</v>
      </c>
      <c r="K80" s="14">
        <f t="shared" si="29"/>
        <v>1</v>
      </c>
    </row>
    <row r="81" spans="2:11">
      <c r="B81" s="14" t="s">
        <v>362</v>
      </c>
      <c r="C81" s="14">
        <v>0</v>
      </c>
      <c r="D81" s="14">
        <f t="shared" si="28"/>
        <v>0</v>
      </c>
      <c r="E81" s="14">
        <f t="shared" ref="E81:K81" si="30">D81</f>
        <v>0</v>
      </c>
      <c r="F81" s="14">
        <f t="shared" si="30"/>
        <v>0</v>
      </c>
      <c r="G81" s="14">
        <f t="shared" si="30"/>
        <v>0</v>
      </c>
      <c r="H81" s="14">
        <f t="shared" si="30"/>
        <v>0</v>
      </c>
      <c r="I81" s="14">
        <f t="shared" si="30"/>
        <v>0</v>
      </c>
      <c r="J81" s="14">
        <f t="shared" si="30"/>
        <v>0</v>
      </c>
      <c r="K81" s="14">
        <f t="shared" si="30"/>
        <v>0</v>
      </c>
    </row>
    <row r="82" spans="2:11">
      <c r="B82" s="14" t="s">
        <v>363</v>
      </c>
      <c r="C82" s="14">
        <v>-1</v>
      </c>
      <c r="D82" s="14">
        <f t="shared" si="28"/>
        <v>-1</v>
      </c>
      <c r="E82" s="14">
        <f t="shared" ref="E82:K82" si="31">D82</f>
        <v>-1</v>
      </c>
      <c r="F82" s="14">
        <f t="shared" si="31"/>
        <v>-1</v>
      </c>
      <c r="G82" s="14">
        <f t="shared" si="31"/>
        <v>-1</v>
      </c>
      <c r="H82" s="14">
        <f t="shared" si="31"/>
        <v>-1</v>
      </c>
      <c r="I82" s="14">
        <f t="shared" si="31"/>
        <v>-1</v>
      </c>
      <c r="J82" s="14">
        <f t="shared" si="31"/>
        <v>-1</v>
      </c>
      <c r="K82" s="14">
        <f t="shared" si="31"/>
        <v>-1</v>
      </c>
    </row>
    <row r="83" spans="2:11">
      <c r="B83" s="14" t="s">
        <v>364</v>
      </c>
      <c r="C83" s="14">
        <v>0</v>
      </c>
      <c r="D83" s="14">
        <f t="shared" si="28"/>
        <v>0</v>
      </c>
      <c r="E83" s="14">
        <f t="shared" ref="E83:K83" si="32">D83</f>
        <v>0</v>
      </c>
      <c r="F83" s="14">
        <f t="shared" si="32"/>
        <v>0</v>
      </c>
      <c r="G83" s="14">
        <f t="shared" si="32"/>
        <v>0</v>
      </c>
      <c r="H83" s="14">
        <f t="shared" si="32"/>
        <v>0</v>
      </c>
      <c r="I83" s="14">
        <f t="shared" si="32"/>
        <v>0</v>
      </c>
      <c r="J83" s="14">
        <f t="shared" si="32"/>
        <v>0</v>
      </c>
      <c r="K83" s="14">
        <f t="shared" si="32"/>
        <v>0</v>
      </c>
    </row>
    <row r="84" spans="2:11">
      <c r="B84" s="14" t="s">
        <v>367</v>
      </c>
      <c r="C84" s="14">
        <f>C80+C82</f>
        <v>0</v>
      </c>
      <c r="D84" s="14">
        <f t="shared" si="28"/>
        <v>0</v>
      </c>
      <c r="E84" s="14">
        <f t="shared" ref="E84:K84" si="33">D84</f>
        <v>0</v>
      </c>
      <c r="F84" s="14">
        <f t="shared" si="33"/>
        <v>0</v>
      </c>
      <c r="G84" s="14">
        <f t="shared" si="33"/>
        <v>0</v>
      </c>
      <c r="H84" s="14">
        <f t="shared" si="33"/>
        <v>0</v>
      </c>
      <c r="I84" s="14">
        <f t="shared" si="33"/>
        <v>0</v>
      </c>
      <c r="J84" s="14">
        <f t="shared" si="33"/>
        <v>0</v>
      </c>
      <c r="K84" s="14">
        <f t="shared" si="33"/>
        <v>0</v>
      </c>
    </row>
    <row r="85" spans="2:11">
      <c r="B85" s="14" t="s">
        <v>368</v>
      </c>
      <c r="C85" s="14">
        <f>C81+C83</f>
        <v>0</v>
      </c>
      <c r="D85" s="14">
        <f t="shared" si="28"/>
        <v>0</v>
      </c>
      <c r="E85" s="14">
        <f t="shared" ref="E85:K85" si="34">D85</f>
        <v>0</v>
      </c>
      <c r="F85" s="14">
        <f t="shared" si="34"/>
        <v>0</v>
      </c>
      <c r="G85" s="14">
        <f t="shared" si="34"/>
        <v>0</v>
      </c>
      <c r="H85" s="14">
        <f t="shared" si="34"/>
        <v>0</v>
      </c>
      <c r="I85" s="14">
        <f t="shared" si="34"/>
        <v>0</v>
      </c>
      <c r="J85" s="14">
        <f t="shared" si="34"/>
        <v>0</v>
      </c>
      <c r="K85" s="14">
        <f t="shared" si="34"/>
        <v>0</v>
      </c>
    </row>
    <row r="86" spans="2:11">
      <c r="B86" s="14" t="s">
        <v>369</v>
      </c>
      <c r="C86" s="14">
        <f>SQRT(C82^2+C83^2)</f>
        <v>1</v>
      </c>
      <c r="D86" s="14">
        <f t="shared" si="28"/>
        <v>1</v>
      </c>
      <c r="E86" s="14">
        <f t="shared" ref="E86:K86" si="35">D86</f>
        <v>1</v>
      </c>
      <c r="F86" s="14">
        <f t="shared" si="35"/>
        <v>1</v>
      </c>
      <c r="G86" s="14">
        <f t="shared" si="35"/>
        <v>1</v>
      </c>
      <c r="H86" s="14">
        <f t="shared" si="35"/>
        <v>1</v>
      </c>
      <c r="I86" s="14">
        <f t="shared" si="35"/>
        <v>1</v>
      </c>
      <c r="J86" s="14">
        <f t="shared" si="35"/>
        <v>1</v>
      </c>
      <c r="K86" s="14">
        <f t="shared" si="35"/>
        <v>1</v>
      </c>
    </row>
    <row r="87" spans="2:11">
      <c r="B87" s="14" t="s">
        <v>365</v>
      </c>
      <c r="C87" s="40">
        <f>C86*C79</f>
        <v>0.99984769515639127</v>
      </c>
      <c r="D87" s="40">
        <f t="shared" ref="D87:K87" si="36">D86*D79</f>
        <v>0.70710678118654757</v>
      </c>
      <c r="E87" s="40">
        <f t="shared" si="36"/>
        <v>6.1257422745431001E-17</v>
      </c>
      <c r="F87" s="40">
        <f t="shared" si="36"/>
        <v>-0.70710678118654746</v>
      </c>
      <c r="G87" s="40">
        <f t="shared" si="36"/>
        <v>-1</v>
      </c>
      <c r="H87" s="40">
        <f t="shared" si="36"/>
        <v>-0.70710678118654768</v>
      </c>
      <c r="I87" s="40">
        <f t="shared" si="36"/>
        <v>-1.83772268236293E-16</v>
      </c>
      <c r="J87" s="40">
        <f t="shared" si="36"/>
        <v>0.70710678118654735</v>
      </c>
      <c r="K87" s="40">
        <f t="shared" si="36"/>
        <v>1</v>
      </c>
    </row>
    <row r="88" spans="2:11">
      <c r="B88" s="14" t="s">
        <v>366</v>
      </c>
      <c r="C88" s="40">
        <f>C86*C78</f>
        <v>1.7452406437283512E-2</v>
      </c>
      <c r="D88" s="40">
        <f t="shared" ref="D88:K88" si="37">D86*D78</f>
        <v>0.70710678118654746</v>
      </c>
      <c r="E88" s="40">
        <f t="shared" si="37"/>
        <v>1</v>
      </c>
      <c r="F88" s="40">
        <f t="shared" si="37"/>
        <v>0.70710678118654757</v>
      </c>
      <c r="G88" s="40">
        <f t="shared" si="37"/>
        <v>1.22514845490862E-16</v>
      </c>
      <c r="H88" s="40">
        <f t="shared" si="37"/>
        <v>-0.70710678118654746</v>
      </c>
      <c r="I88" s="40">
        <f t="shared" si="37"/>
        <v>-1</v>
      </c>
      <c r="J88" s="40">
        <f t="shared" si="37"/>
        <v>-0.70710678118654768</v>
      </c>
      <c r="K88" s="40">
        <f t="shared" si="37"/>
        <v>-2.45029690981724E-16</v>
      </c>
    </row>
    <row r="90" spans="2:11">
      <c r="B90" s="14" t="s">
        <v>370</v>
      </c>
      <c r="C90" s="14">
        <v>25</v>
      </c>
    </row>
    <row r="91" spans="2:11">
      <c r="B91" s="14" t="s">
        <v>371</v>
      </c>
      <c r="C91" s="14">
        <v>50</v>
      </c>
    </row>
    <row r="92" spans="2:11">
      <c r="B92" s="14" t="s">
        <v>372</v>
      </c>
      <c r="C92" s="14">
        <v>50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8"/>
  <sheetViews>
    <sheetView topLeftCell="A262" workbookViewId="0">
      <selection activeCell="A272" sqref="A272:XFD298"/>
    </sheetView>
  </sheetViews>
  <sheetFormatPr baseColWidth="10" defaultRowHeight="15" x14ac:dyDescent="0"/>
  <cols>
    <col min="1" max="1" width="9.5" customWidth="1"/>
    <col min="2" max="2" width="30.5" customWidth="1"/>
    <col min="3" max="3" width="20.33203125" customWidth="1"/>
    <col min="4" max="4" width="15.33203125" customWidth="1"/>
    <col min="5" max="5" width="39" customWidth="1"/>
    <col min="6" max="6" width="6.33203125" style="21" customWidth="1"/>
    <col min="7" max="7" width="43.6640625" customWidth="1"/>
  </cols>
  <sheetData>
    <row r="1" spans="1:7" ht="20">
      <c r="A1" s="5" t="s">
        <v>30</v>
      </c>
      <c r="B1" s="22"/>
      <c r="C1" s="22"/>
      <c r="D1" s="22"/>
      <c r="E1" s="22"/>
      <c r="F1" s="23"/>
      <c r="G1" s="22"/>
    </row>
    <row r="2" spans="1:7">
      <c r="A2" t="s">
        <v>31</v>
      </c>
      <c r="B2" t="s">
        <v>263</v>
      </c>
    </row>
    <row r="3" spans="1:7">
      <c r="B3" t="s">
        <v>264</v>
      </c>
    </row>
    <row r="4" spans="1:7">
      <c r="B4" t="s">
        <v>265</v>
      </c>
    </row>
    <row r="6" spans="1:7">
      <c r="A6" s="7" t="s">
        <v>94</v>
      </c>
      <c r="B6" s="7"/>
      <c r="C6" s="7"/>
      <c r="D6" s="7"/>
      <c r="E6" s="7"/>
      <c r="F6" s="6"/>
      <c r="G6" s="7"/>
    </row>
    <row r="7" spans="1:7">
      <c r="B7" t="s">
        <v>331</v>
      </c>
      <c r="C7" s="19" t="s">
        <v>334</v>
      </c>
      <c r="D7" t="s">
        <v>332</v>
      </c>
    </row>
    <row r="8" spans="1:7">
      <c r="B8" t="s">
        <v>331</v>
      </c>
      <c r="C8" s="19" t="s">
        <v>333</v>
      </c>
      <c r="D8" t="s">
        <v>210</v>
      </c>
    </row>
    <row r="9" spans="1:7">
      <c r="C9" s="19"/>
    </row>
    <row r="10" spans="1:7">
      <c r="C10" s="13" t="s">
        <v>352</v>
      </c>
      <c r="D10" s="13" t="s">
        <v>220</v>
      </c>
    </row>
    <row r="11" spans="1:7">
      <c r="B11" t="s">
        <v>349</v>
      </c>
      <c r="C11" s="12">
        <v>0</v>
      </c>
      <c r="D11" s="12">
        <v>150</v>
      </c>
      <c r="E11" t="s">
        <v>221</v>
      </c>
    </row>
    <row r="12" spans="1:7">
      <c r="B12" t="s">
        <v>350</v>
      </c>
      <c r="C12" s="12">
        <v>0</v>
      </c>
      <c r="D12" s="12">
        <v>150</v>
      </c>
      <c r="E12" t="s">
        <v>203</v>
      </c>
    </row>
    <row r="13" spans="1:7">
      <c r="B13" t="s">
        <v>351</v>
      </c>
      <c r="C13" s="12">
        <v>-60</v>
      </c>
      <c r="D13" s="12">
        <v>0</v>
      </c>
      <c r="E13" t="s">
        <v>338</v>
      </c>
    </row>
    <row r="15" spans="1:7">
      <c r="A15" s="7" t="s">
        <v>341</v>
      </c>
      <c r="B15" s="7"/>
      <c r="C15" s="7"/>
      <c r="D15" s="7"/>
      <c r="E15" s="7"/>
      <c r="F15" s="6"/>
      <c r="G15" s="7"/>
    </row>
    <row r="16" spans="1:7">
      <c r="B16" t="s">
        <v>344</v>
      </c>
      <c r="C16" s="9" t="s">
        <v>342</v>
      </c>
    </row>
    <row r="17" spans="1:7">
      <c r="B17" s="11"/>
      <c r="C17" s="11"/>
      <c r="D17" s="11"/>
      <c r="E17" s="11"/>
      <c r="F17" s="11"/>
      <c r="G17" s="11"/>
    </row>
    <row r="18" spans="1:7">
      <c r="B18" s="11" t="s">
        <v>343</v>
      </c>
      <c r="C18" s="11" t="s">
        <v>339</v>
      </c>
      <c r="D18" s="11"/>
      <c r="E18" s="11"/>
      <c r="F18" s="10"/>
      <c r="G18" s="11" t="s">
        <v>92</v>
      </c>
    </row>
    <row r="19" spans="1:7">
      <c r="B19" s="11"/>
      <c r="C19" s="11" t="s">
        <v>340</v>
      </c>
      <c r="D19" s="11" t="s">
        <v>214</v>
      </c>
      <c r="E19" s="11"/>
      <c r="F19" s="10"/>
      <c r="G19" s="11" t="s">
        <v>268</v>
      </c>
    </row>
    <row r="20" spans="1:7">
      <c r="B20" s="11"/>
      <c r="C20" s="11" t="s">
        <v>215</v>
      </c>
      <c r="D20" s="11"/>
      <c r="E20" s="11"/>
      <c r="F20" s="10"/>
      <c r="G20" s="11" t="s">
        <v>269</v>
      </c>
    </row>
    <row r="21" spans="1:7">
      <c r="B21" s="11"/>
      <c r="C21" s="11" t="s">
        <v>267</v>
      </c>
      <c r="D21" s="11"/>
      <c r="E21" s="11"/>
      <c r="F21" s="10"/>
      <c r="G21" s="11" t="s">
        <v>270</v>
      </c>
    </row>
    <row r="22" spans="1:7">
      <c r="B22" s="11"/>
      <c r="C22" s="11" t="s">
        <v>181</v>
      </c>
      <c r="D22" s="11"/>
      <c r="E22" s="11"/>
      <c r="F22" s="10"/>
      <c r="G22" s="11" t="s">
        <v>93</v>
      </c>
    </row>
    <row r="24" spans="1:7">
      <c r="A24" s="24" t="s">
        <v>225</v>
      </c>
      <c r="B24" s="24"/>
      <c r="C24" s="24" t="s">
        <v>171</v>
      </c>
      <c r="D24" s="24" t="s">
        <v>172</v>
      </c>
      <c r="E24" s="24" t="s">
        <v>32</v>
      </c>
      <c r="F24" s="25" t="s">
        <v>37</v>
      </c>
      <c r="G24" s="24" t="s">
        <v>201</v>
      </c>
    </row>
    <row r="25" spans="1:7">
      <c r="B25" t="s">
        <v>346</v>
      </c>
      <c r="C25" t="s">
        <v>345</v>
      </c>
      <c r="G25" t="s">
        <v>103</v>
      </c>
    </row>
    <row r="26" spans="1:7">
      <c r="C26" t="s">
        <v>181</v>
      </c>
    </row>
    <row r="27" spans="1:7">
      <c r="C27" t="s">
        <v>146</v>
      </c>
    </row>
    <row r="28" spans="1:7">
      <c r="B28" t="s">
        <v>104</v>
      </c>
      <c r="D28" t="s">
        <v>240</v>
      </c>
      <c r="E28" t="s">
        <v>145</v>
      </c>
      <c r="F28" s="21">
        <v>142</v>
      </c>
      <c r="G28" t="s">
        <v>105</v>
      </c>
    </row>
    <row r="29" spans="1:7">
      <c r="B29" t="s">
        <v>239</v>
      </c>
      <c r="C29" t="str">
        <f>C7</f>
        <v>F2000</v>
      </c>
    </row>
    <row r="31" spans="1:7">
      <c r="B31" t="s">
        <v>243</v>
      </c>
      <c r="D31" t="s">
        <v>242</v>
      </c>
      <c r="E31" t="s">
        <v>237</v>
      </c>
      <c r="F31" s="21">
        <v>155</v>
      </c>
      <c r="G31" s="20" t="s">
        <v>8</v>
      </c>
    </row>
    <row r="32" spans="1:7">
      <c r="B32" t="s">
        <v>4</v>
      </c>
      <c r="D32" t="s">
        <v>6</v>
      </c>
      <c r="E32" t="s">
        <v>237</v>
      </c>
      <c r="F32" s="21">
        <v>155</v>
      </c>
      <c r="G32" s="20" t="s">
        <v>8</v>
      </c>
    </row>
    <row r="33" spans="1:7">
      <c r="B33" t="s">
        <v>5</v>
      </c>
      <c r="D33" t="s">
        <v>7</v>
      </c>
      <c r="E33" t="s">
        <v>241</v>
      </c>
      <c r="F33" s="21">
        <v>155</v>
      </c>
      <c r="G33" s="20" t="s">
        <v>8</v>
      </c>
    </row>
    <row r="34" spans="1:7">
      <c r="G34" s="20"/>
    </row>
    <row r="35" spans="1:7">
      <c r="B35" t="s">
        <v>10</v>
      </c>
      <c r="D35" t="s">
        <v>242</v>
      </c>
      <c r="E35" t="s">
        <v>9</v>
      </c>
      <c r="F35" s="21">
        <v>156</v>
      </c>
      <c r="G35" t="s">
        <v>238</v>
      </c>
    </row>
    <row r="36" spans="1:7">
      <c r="B36" t="s">
        <v>11</v>
      </c>
      <c r="D36" t="s">
        <v>242</v>
      </c>
      <c r="E36" t="s">
        <v>107</v>
      </c>
      <c r="F36" s="21">
        <v>158</v>
      </c>
      <c r="G36" t="s">
        <v>106</v>
      </c>
    </row>
    <row r="37" spans="1:7">
      <c r="B37" t="s">
        <v>255</v>
      </c>
      <c r="D37" t="s">
        <v>12</v>
      </c>
      <c r="E37" t="s">
        <v>13</v>
      </c>
      <c r="F37" s="21">
        <v>156</v>
      </c>
      <c r="G37" t="s">
        <v>238</v>
      </c>
    </row>
    <row r="38" spans="1:7">
      <c r="B38" t="s">
        <v>256</v>
      </c>
      <c r="C38" t="s">
        <v>181</v>
      </c>
      <c r="D38" t="s">
        <v>242</v>
      </c>
      <c r="E38" t="s">
        <v>257</v>
      </c>
      <c r="F38" s="21">
        <v>159</v>
      </c>
      <c r="G38" t="s">
        <v>144</v>
      </c>
    </row>
    <row r="40" spans="1:7">
      <c r="B40" t="s">
        <v>147</v>
      </c>
      <c r="D40" t="s">
        <v>242</v>
      </c>
      <c r="E40" t="s">
        <v>259</v>
      </c>
    </row>
    <row r="41" spans="1:7">
      <c r="B41" t="s">
        <v>148</v>
      </c>
      <c r="D41" t="s">
        <v>242</v>
      </c>
      <c r="E41" t="s">
        <v>260</v>
      </c>
    </row>
    <row r="43" spans="1:7">
      <c r="B43" s="15" t="s">
        <v>190</v>
      </c>
      <c r="C43" t="s">
        <v>96</v>
      </c>
      <c r="E43" t="s">
        <v>379</v>
      </c>
      <c r="F43" s="21">
        <v>154</v>
      </c>
      <c r="G43" t="s">
        <v>113</v>
      </c>
    </row>
    <row r="44" spans="1:7">
      <c r="B44" s="15"/>
    </row>
    <row r="45" spans="1:7">
      <c r="A45" s="24" t="s">
        <v>348</v>
      </c>
      <c r="B45" s="24"/>
      <c r="C45" s="24" t="s">
        <v>171</v>
      </c>
      <c r="D45" s="24" t="s">
        <v>172</v>
      </c>
      <c r="E45" s="24" t="s">
        <v>32</v>
      </c>
      <c r="F45" s="25" t="s">
        <v>37</v>
      </c>
      <c r="G45" s="24" t="s">
        <v>201</v>
      </c>
    </row>
    <row r="46" spans="1:7">
      <c r="C46" t="s">
        <v>345</v>
      </c>
      <c r="G46" t="s">
        <v>234</v>
      </c>
    </row>
    <row r="47" spans="1:7">
      <c r="C47" s="20" t="s">
        <v>236</v>
      </c>
    </row>
    <row r="48" spans="1:7">
      <c r="C48" s="2" t="s">
        <v>380</v>
      </c>
    </row>
    <row r="49" spans="1:7">
      <c r="C49" t="s">
        <v>262</v>
      </c>
      <c r="D49" t="s">
        <v>192</v>
      </c>
      <c r="E49" t="s">
        <v>193</v>
      </c>
      <c r="F49" s="21">
        <v>0</v>
      </c>
      <c r="G49" t="s">
        <v>194</v>
      </c>
    </row>
    <row r="50" spans="1:7">
      <c r="D50" t="s">
        <v>192</v>
      </c>
      <c r="E50" t="s">
        <v>195</v>
      </c>
      <c r="F50" s="21">
        <v>0</v>
      </c>
      <c r="G50" t="s">
        <v>200</v>
      </c>
    </row>
    <row r="51" spans="1:7">
      <c r="D51" t="s">
        <v>192</v>
      </c>
      <c r="E51" t="s">
        <v>196</v>
      </c>
      <c r="F51" s="21">
        <v>0</v>
      </c>
      <c r="G51" t="s">
        <v>197</v>
      </c>
    </row>
    <row r="52" spans="1:7">
      <c r="D52" t="s">
        <v>192</v>
      </c>
      <c r="E52" t="s">
        <v>198</v>
      </c>
      <c r="F52" s="21">
        <v>0</v>
      </c>
      <c r="G52" t="s">
        <v>316</v>
      </c>
    </row>
    <row r="53" spans="1:7">
      <c r="D53" t="s">
        <v>192</v>
      </c>
      <c r="E53" t="s">
        <v>199</v>
      </c>
      <c r="F53" s="21">
        <v>0</v>
      </c>
      <c r="G53" t="s">
        <v>317</v>
      </c>
    </row>
    <row r="54" spans="1:7">
      <c r="D54" t="s">
        <v>192</v>
      </c>
      <c r="E54" t="s">
        <v>319</v>
      </c>
      <c r="F54" s="21">
        <v>0</v>
      </c>
      <c r="G54" t="s">
        <v>318</v>
      </c>
    </row>
    <row r="55" spans="1:7">
      <c r="E55" t="s">
        <v>376</v>
      </c>
      <c r="F55" s="21">
        <v>0</v>
      </c>
    </row>
    <row r="56" spans="1:7">
      <c r="E56" t="s">
        <v>235</v>
      </c>
      <c r="F56" s="21">
        <v>0</v>
      </c>
    </row>
    <row r="57" spans="1:7">
      <c r="E57" t="s">
        <v>375</v>
      </c>
      <c r="F57" s="21">
        <v>0</v>
      </c>
    </row>
    <row r="62" spans="1:7">
      <c r="A62" s="31" t="s">
        <v>164</v>
      </c>
      <c r="B62" s="31"/>
      <c r="C62" s="31"/>
      <c r="D62" s="31"/>
      <c r="E62" s="31"/>
      <c r="F62" s="31"/>
      <c r="G62" s="31"/>
    </row>
    <row r="63" spans="1:7">
      <c r="A63" s="27" t="s">
        <v>224</v>
      </c>
      <c r="B63" s="27"/>
      <c r="C63" s="27" t="s">
        <v>171</v>
      </c>
      <c r="D63" s="27" t="s">
        <v>172</v>
      </c>
      <c r="E63" s="27" t="s">
        <v>32</v>
      </c>
      <c r="F63" s="27" t="s">
        <v>37</v>
      </c>
      <c r="G63" s="27" t="s">
        <v>201</v>
      </c>
    </row>
    <row r="64" spans="1:7">
      <c r="B64" t="s">
        <v>346</v>
      </c>
      <c r="C64" t="s">
        <v>345</v>
      </c>
    </row>
    <row r="65" spans="2:7">
      <c r="B65" s="15" t="s">
        <v>189</v>
      </c>
      <c r="C65" t="s">
        <v>95</v>
      </c>
      <c r="D65">
        <v>89</v>
      </c>
      <c r="E65">
        <v>90</v>
      </c>
      <c r="F65" s="21">
        <v>91</v>
      </c>
    </row>
    <row r="66" spans="2:7">
      <c r="B66" s="15" t="s">
        <v>191</v>
      </c>
      <c r="C66" t="s">
        <v>140</v>
      </c>
      <c r="D66">
        <v>271</v>
      </c>
      <c r="E66">
        <v>270</v>
      </c>
      <c r="F66" s="21">
        <v>269</v>
      </c>
    </row>
    <row r="67" spans="2:7">
      <c r="B67" s="15" t="s">
        <v>391</v>
      </c>
      <c r="C67" t="s">
        <v>392</v>
      </c>
      <c r="D67">
        <v>100.43631016093208</v>
      </c>
      <c r="E67">
        <v>100</v>
      </c>
      <c r="F67" s="21">
        <v>99.563689839067919</v>
      </c>
    </row>
    <row r="68" spans="2:7">
      <c r="B68" s="15" t="s">
        <v>190</v>
      </c>
      <c r="C68" t="s">
        <v>96</v>
      </c>
      <c r="D68">
        <v>124.99619237890978</v>
      </c>
      <c r="E68">
        <v>125</v>
      </c>
      <c r="F68" s="21">
        <v>124.99619237891</v>
      </c>
    </row>
    <row r="69" spans="2:7">
      <c r="B69" s="15" t="s">
        <v>562</v>
      </c>
      <c r="C69" t="s">
        <v>561</v>
      </c>
    </row>
    <row r="70" spans="2:7">
      <c r="B70" s="15" t="s">
        <v>208</v>
      </c>
      <c r="C70" t="str">
        <f>$C$7</f>
        <v>F2000</v>
      </c>
      <c r="D70" t="s">
        <v>172</v>
      </c>
      <c r="E70" t="s">
        <v>32</v>
      </c>
      <c r="F70" s="21" t="s">
        <v>37</v>
      </c>
      <c r="G70" t="s">
        <v>201</v>
      </c>
    </row>
    <row r="71" spans="2:7">
      <c r="B71" s="33" t="s">
        <v>109</v>
      </c>
      <c r="D71" t="s">
        <v>262</v>
      </c>
      <c r="E71" t="s">
        <v>55</v>
      </c>
      <c r="F71" s="21">
        <v>0</v>
      </c>
      <c r="G71" t="s">
        <v>244</v>
      </c>
    </row>
    <row r="72" spans="2:7">
      <c r="D72" t="s">
        <v>262</v>
      </c>
      <c r="E72" t="s">
        <v>57</v>
      </c>
      <c r="F72" s="21">
        <v>0</v>
      </c>
      <c r="G72" t="s">
        <v>245</v>
      </c>
    </row>
    <row r="73" spans="2:7">
      <c r="D73" t="s">
        <v>262</v>
      </c>
      <c r="E73" s="45" t="s">
        <v>560</v>
      </c>
      <c r="F73" s="21">
        <v>0</v>
      </c>
      <c r="G73" t="s">
        <v>246</v>
      </c>
    </row>
    <row r="74" spans="2:7">
      <c r="C74" s="42"/>
      <c r="D74" t="s">
        <v>262</v>
      </c>
      <c r="E74" t="s">
        <v>59</v>
      </c>
      <c r="F74" s="21">
        <v>0</v>
      </c>
      <c r="G74" t="s">
        <v>248</v>
      </c>
    </row>
    <row r="75" spans="2:7">
      <c r="D75" t="s">
        <v>262</v>
      </c>
      <c r="E75" t="s">
        <v>61</v>
      </c>
      <c r="F75" s="21">
        <v>0</v>
      </c>
      <c r="G75" t="s">
        <v>250</v>
      </c>
    </row>
    <row r="76" spans="2:7">
      <c r="D76" t="s">
        <v>262</v>
      </c>
      <c r="E76" t="s">
        <v>63</v>
      </c>
      <c r="F76" s="21">
        <v>0</v>
      </c>
      <c r="G76" t="s">
        <v>249</v>
      </c>
    </row>
    <row r="77" spans="2:7">
      <c r="D77" t="s">
        <v>262</v>
      </c>
      <c r="E77" t="s">
        <v>65</v>
      </c>
      <c r="F77" s="21">
        <v>0</v>
      </c>
      <c r="G77" t="s">
        <v>251</v>
      </c>
    </row>
    <row r="78" spans="2:7">
      <c r="D78" t="s">
        <v>262</v>
      </c>
      <c r="E78" t="s">
        <v>56</v>
      </c>
      <c r="F78" s="21">
        <v>0</v>
      </c>
      <c r="G78" t="s">
        <v>252</v>
      </c>
    </row>
    <row r="79" spans="2:7">
      <c r="D79" t="s">
        <v>262</v>
      </c>
      <c r="E79" t="s">
        <v>58</v>
      </c>
      <c r="F79" s="21">
        <v>0</v>
      </c>
      <c r="G79" t="s">
        <v>253</v>
      </c>
    </row>
    <row r="80" spans="2:7">
      <c r="D80" t="s">
        <v>262</v>
      </c>
      <c r="E80" t="s">
        <v>60</v>
      </c>
      <c r="F80" s="21">
        <v>0</v>
      </c>
      <c r="G80" t="s">
        <v>254</v>
      </c>
    </row>
    <row r="81" spans="1:7">
      <c r="D81" t="s">
        <v>262</v>
      </c>
      <c r="E81" t="s">
        <v>62</v>
      </c>
      <c r="F81" s="21">
        <v>0</v>
      </c>
      <c r="G81" t="s">
        <v>393</v>
      </c>
    </row>
    <row r="82" spans="1:7">
      <c r="D82" t="s">
        <v>262</v>
      </c>
      <c r="E82" t="s">
        <v>64</v>
      </c>
      <c r="F82" s="21">
        <v>0</v>
      </c>
      <c r="G82" t="s">
        <v>394</v>
      </c>
    </row>
    <row r="83" spans="1:7">
      <c r="D83" t="s">
        <v>262</v>
      </c>
      <c r="E83" t="s">
        <v>66</v>
      </c>
      <c r="F83" s="21">
        <v>0</v>
      </c>
      <c r="G83" t="s">
        <v>395</v>
      </c>
    </row>
    <row r="85" spans="1:7">
      <c r="A85" s="27" t="s">
        <v>222</v>
      </c>
      <c r="B85" s="27"/>
      <c r="C85" s="27" t="s">
        <v>171</v>
      </c>
      <c r="D85" s="27"/>
      <c r="E85" s="27"/>
      <c r="F85" s="27"/>
      <c r="G85" s="27"/>
    </row>
    <row r="86" spans="1:7">
      <c r="B86" t="s">
        <v>346</v>
      </c>
      <c r="C86" t="s">
        <v>345</v>
      </c>
    </row>
    <row r="87" spans="1:7">
      <c r="B87" s="15" t="s">
        <v>189</v>
      </c>
      <c r="C87" t="s">
        <v>95</v>
      </c>
    </row>
    <row r="88" spans="1:7">
      <c r="B88" s="15" t="s">
        <v>191</v>
      </c>
      <c r="C88" t="s">
        <v>140</v>
      </c>
    </row>
    <row r="89" spans="1:7">
      <c r="B89" s="15" t="s">
        <v>391</v>
      </c>
      <c r="C89" t="s">
        <v>392</v>
      </c>
    </row>
    <row r="90" spans="1:7">
      <c r="B90" s="15" t="s">
        <v>190</v>
      </c>
      <c r="C90" t="s">
        <v>223</v>
      </c>
    </row>
    <row r="91" spans="1:7">
      <c r="B91" s="15" t="s">
        <v>208</v>
      </c>
      <c r="C91" t="str">
        <f>$C$7</f>
        <v>F2000</v>
      </c>
      <c r="D91" t="s">
        <v>172</v>
      </c>
      <c r="E91" t="s">
        <v>32</v>
      </c>
      <c r="F91" s="21" t="s">
        <v>37</v>
      </c>
      <c r="G91" t="s">
        <v>201</v>
      </c>
    </row>
    <row r="92" spans="1:7">
      <c r="D92" t="s">
        <v>262</v>
      </c>
      <c r="E92" t="s">
        <v>67</v>
      </c>
      <c r="F92" s="21">
        <v>0</v>
      </c>
      <c r="G92" t="s">
        <v>244</v>
      </c>
    </row>
    <row r="93" spans="1:7">
      <c r="D93" t="s">
        <v>262</v>
      </c>
      <c r="E93" t="s">
        <v>69</v>
      </c>
      <c r="F93" s="21">
        <v>0</v>
      </c>
      <c r="G93" t="s">
        <v>245</v>
      </c>
    </row>
    <row r="94" spans="1:7">
      <c r="D94" t="s">
        <v>262</v>
      </c>
      <c r="E94" t="s">
        <v>71</v>
      </c>
      <c r="F94" s="21">
        <v>0</v>
      </c>
      <c r="G94" t="s">
        <v>248</v>
      </c>
    </row>
    <row r="95" spans="1:7">
      <c r="D95" t="s">
        <v>262</v>
      </c>
      <c r="E95" t="s">
        <v>73</v>
      </c>
      <c r="F95" s="21">
        <v>0</v>
      </c>
      <c r="G95" t="s">
        <v>250</v>
      </c>
    </row>
    <row r="96" spans="1:7">
      <c r="D96" t="s">
        <v>262</v>
      </c>
      <c r="E96" t="s">
        <v>75</v>
      </c>
      <c r="F96" s="21">
        <v>0</v>
      </c>
      <c r="G96" t="s">
        <v>249</v>
      </c>
    </row>
    <row r="97" spans="1:7">
      <c r="D97" t="s">
        <v>262</v>
      </c>
      <c r="E97" t="s">
        <v>77</v>
      </c>
      <c r="F97" s="21">
        <v>0</v>
      </c>
      <c r="G97" t="s">
        <v>251</v>
      </c>
    </row>
    <row r="98" spans="1:7">
      <c r="D98" t="s">
        <v>262</v>
      </c>
      <c r="E98" t="s">
        <v>68</v>
      </c>
      <c r="F98" s="21">
        <v>0</v>
      </c>
      <c r="G98" t="s">
        <v>252</v>
      </c>
    </row>
    <row r="99" spans="1:7">
      <c r="D99" t="s">
        <v>262</v>
      </c>
      <c r="E99" t="s">
        <v>70</v>
      </c>
      <c r="F99" s="21">
        <v>0</v>
      </c>
      <c r="G99" t="s">
        <v>253</v>
      </c>
    </row>
    <row r="100" spans="1:7">
      <c r="D100" t="s">
        <v>262</v>
      </c>
      <c r="E100" t="s">
        <v>72</v>
      </c>
      <c r="F100" s="21">
        <v>0</v>
      </c>
      <c r="G100" t="s">
        <v>254</v>
      </c>
    </row>
    <row r="101" spans="1:7">
      <c r="D101" t="s">
        <v>262</v>
      </c>
      <c r="E101" t="s">
        <v>74</v>
      </c>
      <c r="F101" s="21">
        <v>0</v>
      </c>
      <c r="G101" t="s">
        <v>393</v>
      </c>
    </row>
    <row r="102" spans="1:7">
      <c r="D102" t="s">
        <v>262</v>
      </c>
      <c r="E102" t="s">
        <v>76</v>
      </c>
      <c r="F102" s="21">
        <v>0</v>
      </c>
      <c r="G102" t="s">
        <v>394</v>
      </c>
    </row>
    <row r="103" spans="1:7">
      <c r="D103" t="s">
        <v>262</v>
      </c>
      <c r="E103" t="s">
        <v>78</v>
      </c>
      <c r="F103" s="21">
        <v>0</v>
      </c>
      <c r="G103" t="s">
        <v>395</v>
      </c>
    </row>
    <row r="105" spans="1:7">
      <c r="A105" s="27" t="s">
        <v>261</v>
      </c>
      <c r="B105" s="27"/>
      <c r="C105" s="27" t="s">
        <v>171</v>
      </c>
      <c r="D105" s="27"/>
      <c r="E105" s="27"/>
      <c r="F105" s="28"/>
      <c r="G105" s="27"/>
    </row>
    <row r="106" spans="1:7">
      <c r="B106" t="s">
        <v>346</v>
      </c>
      <c r="C106" t="s">
        <v>345</v>
      </c>
    </row>
    <row r="107" spans="1:7">
      <c r="B107" s="15" t="s">
        <v>189</v>
      </c>
      <c r="C107" t="s">
        <v>42</v>
      </c>
    </row>
    <row r="108" spans="1:7">
      <c r="B108" s="15" t="s">
        <v>207</v>
      </c>
      <c r="C108" t="s">
        <v>142</v>
      </c>
    </row>
    <row r="109" spans="1:7">
      <c r="B109" s="15" t="s">
        <v>391</v>
      </c>
      <c r="C109" t="s">
        <v>392</v>
      </c>
    </row>
    <row r="110" spans="1:7">
      <c r="B110" s="15" t="s">
        <v>190</v>
      </c>
      <c r="C110" t="s">
        <v>96</v>
      </c>
    </row>
    <row r="111" spans="1:7">
      <c r="B111" s="15" t="s">
        <v>209</v>
      </c>
      <c r="C111" t="str">
        <f>$C$8</f>
        <v>F100</v>
      </c>
      <c r="D111" s="20" t="s">
        <v>172</v>
      </c>
      <c r="E111" s="20" t="s">
        <v>32</v>
      </c>
      <c r="F111" s="26" t="s">
        <v>37</v>
      </c>
      <c r="G111" s="20" t="s">
        <v>201</v>
      </c>
    </row>
    <row r="112" spans="1:7">
      <c r="D112" t="s">
        <v>154</v>
      </c>
      <c r="E112" t="s">
        <v>323</v>
      </c>
      <c r="F112" s="21">
        <v>0</v>
      </c>
      <c r="G112" t="s">
        <v>244</v>
      </c>
    </row>
    <row r="113" spans="1:7">
      <c r="D113" t="s">
        <v>347</v>
      </c>
      <c r="E113" t="s">
        <v>80</v>
      </c>
      <c r="F113" s="21">
        <v>0</v>
      </c>
      <c r="G113" t="s">
        <v>245</v>
      </c>
    </row>
    <row r="114" spans="1:7">
      <c r="D114" t="s">
        <v>347</v>
      </c>
      <c r="E114" t="s">
        <v>82</v>
      </c>
      <c r="F114" s="21">
        <v>0</v>
      </c>
      <c r="G114" t="s">
        <v>248</v>
      </c>
    </row>
    <row r="115" spans="1:7">
      <c r="D115" t="s">
        <v>347</v>
      </c>
      <c r="E115" t="s">
        <v>84</v>
      </c>
      <c r="F115" s="21">
        <v>0</v>
      </c>
      <c r="G115" t="s">
        <v>250</v>
      </c>
    </row>
    <row r="116" spans="1:7">
      <c r="B116" s="18"/>
      <c r="D116" t="s">
        <v>347</v>
      </c>
      <c r="E116" t="s">
        <v>86</v>
      </c>
      <c r="F116" s="21">
        <v>0</v>
      </c>
      <c r="G116" t="s">
        <v>249</v>
      </c>
    </row>
    <row r="117" spans="1:7">
      <c r="B117" s="18"/>
      <c r="D117" t="s">
        <v>347</v>
      </c>
      <c r="E117" t="s">
        <v>88</v>
      </c>
      <c r="F117" s="21">
        <v>0</v>
      </c>
      <c r="G117" t="s">
        <v>251</v>
      </c>
    </row>
    <row r="118" spans="1:7">
      <c r="D118" t="s">
        <v>347</v>
      </c>
      <c r="E118" t="s">
        <v>79</v>
      </c>
      <c r="F118" s="21">
        <v>0</v>
      </c>
      <c r="G118" t="s">
        <v>252</v>
      </c>
    </row>
    <row r="119" spans="1:7">
      <c r="D119" t="s">
        <v>347</v>
      </c>
      <c r="E119" t="s">
        <v>81</v>
      </c>
      <c r="F119" s="21">
        <v>0</v>
      </c>
      <c r="G119" t="s">
        <v>253</v>
      </c>
    </row>
    <row r="120" spans="1:7">
      <c r="D120" t="s">
        <v>347</v>
      </c>
      <c r="E120" t="s">
        <v>83</v>
      </c>
      <c r="F120" s="21">
        <v>0</v>
      </c>
      <c r="G120" t="s">
        <v>254</v>
      </c>
    </row>
    <row r="121" spans="1:7">
      <c r="D121" t="s">
        <v>347</v>
      </c>
      <c r="E121" t="s">
        <v>85</v>
      </c>
      <c r="F121" s="21">
        <v>0</v>
      </c>
      <c r="G121" t="s">
        <v>393</v>
      </c>
    </row>
    <row r="122" spans="1:7">
      <c r="B122" s="18"/>
      <c r="D122" t="s">
        <v>347</v>
      </c>
      <c r="E122" t="s">
        <v>87</v>
      </c>
      <c r="F122" s="21">
        <v>0</v>
      </c>
      <c r="G122" t="s">
        <v>394</v>
      </c>
    </row>
    <row r="123" spans="1:7">
      <c r="B123" s="18"/>
      <c r="D123" t="s">
        <v>347</v>
      </c>
      <c r="E123" t="s">
        <v>89</v>
      </c>
      <c r="F123" s="21">
        <v>0</v>
      </c>
      <c r="G123" t="s">
        <v>395</v>
      </c>
    </row>
    <row r="124" spans="1:7">
      <c r="B124" s="18"/>
    </row>
    <row r="125" spans="1:7">
      <c r="A125" s="27" t="s">
        <v>54</v>
      </c>
      <c r="B125" s="27"/>
      <c r="C125" s="27" t="s">
        <v>171</v>
      </c>
      <c r="D125" s="27"/>
      <c r="E125" s="27"/>
      <c r="F125" s="28"/>
      <c r="G125" s="27"/>
    </row>
    <row r="126" spans="1:7">
      <c r="B126" t="s">
        <v>346</v>
      </c>
      <c r="C126" t="s">
        <v>345</v>
      </c>
      <c r="D126" s="20"/>
      <c r="E126" s="20"/>
      <c r="F126" s="26"/>
      <c r="G126" s="20"/>
    </row>
    <row r="127" spans="1:7">
      <c r="B127" s="15" t="s">
        <v>189</v>
      </c>
      <c r="C127" t="s">
        <v>42</v>
      </c>
      <c r="D127" s="20"/>
      <c r="E127" s="20"/>
      <c r="F127" s="26"/>
      <c r="G127" s="20"/>
    </row>
    <row r="128" spans="1:7">
      <c r="B128" s="15" t="s">
        <v>207</v>
      </c>
      <c r="C128" t="s">
        <v>142</v>
      </c>
      <c r="D128" s="20"/>
      <c r="E128" s="20"/>
      <c r="F128" s="26"/>
      <c r="G128" s="20"/>
    </row>
    <row r="129" spans="2:7">
      <c r="B129" s="15" t="s">
        <v>391</v>
      </c>
      <c r="C129" t="s">
        <v>392</v>
      </c>
    </row>
    <row r="130" spans="2:7">
      <c r="B130" s="15" t="s">
        <v>190</v>
      </c>
      <c r="C130" t="s">
        <v>223</v>
      </c>
      <c r="D130" s="20"/>
      <c r="E130" s="20"/>
      <c r="F130" s="26"/>
      <c r="G130" s="20"/>
    </row>
    <row r="131" spans="2:7">
      <c r="B131" s="15" t="s">
        <v>209</v>
      </c>
      <c r="C131" t="str">
        <f>$C$8</f>
        <v>F100</v>
      </c>
      <c r="D131" s="20" t="s">
        <v>172</v>
      </c>
      <c r="E131" s="20" t="s">
        <v>32</v>
      </c>
      <c r="F131" s="26" t="s">
        <v>37</v>
      </c>
      <c r="G131" s="20" t="s">
        <v>201</v>
      </c>
    </row>
    <row r="132" spans="2:7">
      <c r="D132" t="s">
        <v>14</v>
      </c>
      <c r="E132" t="s">
        <v>108</v>
      </c>
      <c r="F132" s="21">
        <v>0</v>
      </c>
      <c r="G132" t="s">
        <v>244</v>
      </c>
    </row>
    <row r="133" spans="2:7">
      <c r="D133" t="s">
        <v>347</v>
      </c>
      <c r="E133" t="s">
        <v>206</v>
      </c>
      <c r="F133" s="21">
        <v>0</v>
      </c>
      <c r="G133" t="s">
        <v>245</v>
      </c>
    </row>
    <row r="134" spans="2:7">
      <c r="D134" t="s">
        <v>347</v>
      </c>
      <c r="E134" t="s">
        <v>155</v>
      </c>
      <c r="F134" s="21">
        <v>0</v>
      </c>
      <c r="G134" t="s">
        <v>248</v>
      </c>
    </row>
    <row r="135" spans="2:7">
      <c r="D135" t="s">
        <v>347</v>
      </c>
      <c r="E135" t="s">
        <v>157</v>
      </c>
      <c r="F135" s="21">
        <v>0</v>
      </c>
      <c r="G135" t="s">
        <v>250</v>
      </c>
    </row>
    <row r="136" spans="2:7">
      <c r="B136" s="18"/>
      <c r="D136" t="s">
        <v>347</v>
      </c>
      <c r="E136" t="s">
        <v>159</v>
      </c>
      <c r="F136" s="21">
        <v>0</v>
      </c>
      <c r="G136" t="s">
        <v>249</v>
      </c>
    </row>
    <row r="137" spans="2:7">
      <c r="B137" s="18"/>
      <c r="D137" t="s">
        <v>347</v>
      </c>
      <c r="E137" t="s">
        <v>161</v>
      </c>
      <c r="F137" s="21">
        <v>0</v>
      </c>
      <c r="G137" t="s">
        <v>251</v>
      </c>
    </row>
    <row r="138" spans="2:7">
      <c r="D138" t="s">
        <v>347</v>
      </c>
      <c r="E138" t="s">
        <v>204</v>
      </c>
      <c r="F138" s="21">
        <v>0</v>
      </c>
      <c r="G138" t="s">
        <v>252</v>
      </c>
    </row>
    <row r="139" spans="2:7">
      <c r="D139" t="s">
        <v>347</v>
      </c>
      <c r="E139" t="s">
        <v>205</v>
      </c>
      <c r="F139" s="21">
        <v>0</v>
      </c>
      <c r="G139" t="s">
        <v>253</v>
      </c>
    </row>
    <row r="140" spans="2:7">
      <c r="D140" t="s">
        <v>347</v>
      </c>
      <c r="E140" t="s">
        <v>156</v>
      </c>
      <c r="F140" s="21">
        <v>0</v>
      </c>
      <c r="G140" t="s">
        <v>254</v>
      </c>
    </row>
    <row r="141" spans="2:7">
      <c r="D141" t="s">
        <v>163</v>
      </c>
      <c r="E141" t="s">
        <v>158</v>
      </c>
      <c r="F141" s="21">
        <v>0</v>
      </c>
      <c r="G141" t="s">
        <v>393</v>
      </c>
    </row>
    <row r="142" spans="2:7">
      <c r="B142" s="18"/>
      <c r="D142" t="s">
        <v>347</v>
      </c>
      <c r="E142" t="s">
        <v>160</v>
      </c>
      <c r="F142" s="21">
        <v>0</v>
      </c>
      <c r="G142" t="s">
        <v>394</v>
      </c>
    </row>
    <row r="143" spans="2:7">
      <c r="B143" s="18"/>
      <c r="D143" t="s">
        <v>347</v>
      </c>
      <c r="E143" t="s">
        <v>162</v>
      </c>
      <c r="F143" s="21">
        <v>0</v>
      </c>
      <c r="G143" t="s">
        <v>395</v>
      </c>
    </row>
    <row r="144" spans="2:7">
      <c r="B144" s="18"/>
    </row>
    <row r="145" spans="1:7">
      <c r="A145" s="38" t="s">
        <v>53</v>
      </c>
      <c r="B145" s="29"/>
      <c r="C145" s="29" t="s">
        <v>171</v>
      </c>
      <c r="D145" s="29"/>
      <c r="E145" s="29"/>
      <c r="F145" s="30"/>
      <c r="G145" s="29"/>
    </row>
    <row r="146" spans="1:7">
      <c r="B146" s="15" t="s">
        <v>189</v>
      </c>
      <c r="C146" t="s">
        <v>95</v>
      </c>
    </row>
    <row r="147" spans="1:7">
      <c r="B147" s="15" t="s">
        <v>191</v>
      </c>
      <c r="C147" t="s">
        <v>140</v>
      </c>
    </row>
    <row r="148" spans="1:7">
      <c r="B148" s="15" t="s">
        <v>391</v>
      </c>
      <c r="C148" t="s">
        <v>392</v>
      </c>
    </row>
    <row r="149" spans="1:7">
      <c r="B149" s="15" t="s">
        <v>190</v>
      </c>
      <c r="C149" t="s">
        <v>96</v>
      </c>
    </row>
    <row r="150" spans="1:7">
      <c r="B150" s="15" t="s">
        <v>208</v>
      </c>
      <c r="C150" t="str">
        <f>$C$7</f>
        <v>F2000</v>
      </c>
      <c r="D150" s="20" t="s">
        <v>172</v>
      </c>
      <c r="E150" s="20" t="s">
        <v>32</v>
      </c>
      <c r="F150" s="26" t="s">
        <v>37</v>
      </c>
      <c r="G150" s="20" t="s">
        <v>201</v>
      </c>
    </row>
    <row r="151" spans="1:7">
      <c r="D151" t="s">
        <v>165</v>
      </c>
      <c r="E151" t="s">
        <v>166</v>
      </c>
      <c r="F151" s="21">
        <v>0</v>
      </c>
      <c r="G151" t="s">
        <v>244</v>
      </c>
    </row>
    <row r="152" spans="1:7">
      <c r="D152" t="s">
        <v>165</v>
      </c>
      <c r="E152" t="s">
        <v>151</v>
      </c>
      <c r="F152" s="21">
        <v>0</v>
      </c>
      <c r="G152" t="s">
        <v>245</v>
      </c>
    </row>
    <row r="153" spans="1:7">
      <c r="D153" t="s">
        <v>165</v>
      </c>
      <c r="E153" t="s">
        <v>153</v>
      </c>
      <c r="F153" s="21">
        <v>0</v>
      </c>
      <c r="G153" t="s">
        <v>246</v>
      </c>
    </row>
    <row r="154" spans="1:7">
      <c r="D154" t="s">
        <v>165</v>
      </c>
      <c r="E154" s="8" t="s">
        <v>21</v>
      </c>
      <c r="F154" s="21">
        <v>0</v>
      </c>
      <c r="G154" t="s">
        <v>247</v>
      </c>
    </row>
    <row r="155" spans="1:7">
      <c r="D155" t="s">
        <v>165</v>
      </c>
      <c r="E155" t="s">
        <v>396</v>
      </c>
      <c r="F155" s="21">
        <v>0</v>
      </c>
      <c r="G155" t="s">
        <v>250</v>
      </c>
    </row>
    <row r="156" spans="1:7">
      <c r="D156" t="s">
        <v>165</v>
      </c>
      <c r="E156" t="s">
        <v>258</v>
      </c>
      <c r="F156" s="21">
        <v>0</v>
      </c>
      <c r="G156" t="s">
        <v>398</v>
      </c>
    </row>
    <row r="157" spans="1:7">
      <c r="D157" t="s">
        <v>165</v>
      </c>
      <c r="E157" s="8" t="s">
        <v>22</v>
      </c>
      <c r="F157" s="21">
        <v>0</v>
      </c>
      <c r="G157" t="s">
        <v>397</v>
      </c>
    </row>
    <row r="158" spans="1:7">
      <c r="D158" t="s">
        <v>165</v>
      </c>
      <c r="E158" t="s">
        <v>150</v>
      </c>
      <c r="F158" s="21">
        <v>0</v>
      </c>
      <c r="G158" t="s">
        <v>252</v>
      </c>
    </row>
    <row r="159" spans="1:7">
      <c r="D159" t="s">
        <v>165</v>
      </c>
      <c r="E159" t="s">
        <v>152</v>
      </c>
      <c r="F159" s="21">
        <v>0</v>
      </c>
      <c r="G159" t="s">
        <v>253</v>
      </c>
    </row>
    <row r="160" spans="1:7">
      <c r="A160" t="s">
        <v>149</v>
      </c>
      <c r="D160" t="s">
        <v>165</v>
      </c>
      <c r="E160" t="s">
        <v>336</v>
      </c>
      <c r="F160" s="21">
        <v>0</v>
      </c>
      <c r="G160" t="s">
        <v>279</v>
      </c>
    </row>
    <row r="161" spans="1:7">
      <c r="D161" t="s">
        <v>165</v>
      </c>
      <c r="E161" s="8" t="s">
        <v>19</v>
      </c>
      <c r="F161" s="21">
        <v>0</v>
      </c>
      <c r="G161" t="s">
        <v>176</v>
      </c>
    </row>
    <row r="162" spans="1:7">
      <c r="D162" t="s">
        <v>165</v>
      </c>
      <c r="E162" t="s">
        <v>280</v>
      </c>
      <c r="F162" s="21">
        <v>0</v>
      </c>
      <c r="G162" t="s">
        <v>393</v>
      </c>
    </row>
    <row r="163" spans="1:7">
      <c r="D163" t="s">
        <v>165</v>
      </c>
      <c r="E163" t="s">
        <v>281</v>
      </c>
      <c r="F163" s="21">
        <v>0</v>
      </c>
      <c r="G163" t="s">
        <v>177</v>
      </c>
    </row>
    <row r="164" spans="1:7">
      <c r="D164" t="s">
        <v>165</v>
      </c>
      <c r="E164" s="8" t="s">
        <v>23</v>
      </c>
      <c r="F164" s="21">
        <v>0</v>
      </c>
      <c r="G164" t="s">
        <v>178</v>
      </c>
    </row>
    <row r="166" spans="1:7">
      <c r="A166" s="38" t="s">
        <v>283</v>
      </c>
      <c r="B166" s="29"/>
      <c r="C166" s="29" t="s">
        <v>171</v>
      </c>
      <c r="D166" s="29" t="s">
        <v>175</v>
      </c>
      <c r="E166" s="29"/>
      <c r="F166" s="30"/>
      <c r="G166" s="29"/>
    </row>
    <row r="167" spans="1:7">
      <c r="B167" s="15" t="s">
        <v>189</v>
      </c>
      <c r="C167" t="s">
        <v>95</v>
      </c>
    </row>
    <row r="168" spans="1:7">
      <c r="B168" s="15" t="s">
        <v>191</v>
      </c>
      <c r="C168" t="s">
        <v>140</v>
      </c>
    </row>
    <row r="169" spans="1:7">
      <c r="B169" s="15" t="s">
        <v>391</v>
      </c>
      <c r="C169" t="s">
        <v>392</v>
      </c>
    </row>
    <row r="170" spans="1:7">
      <c r="B170" s="15" t="s">
        <v>190</v>
      </c>
      <c r="C170" t="s">
        <v>223</v>
      </c>
    </row>
    <row r="171" spans="1:7">
      <c r="B171" s="15" t="s">
        <v>202</v>
      </c>
      <c r="C171" t="s">
        <v>16</v>
      </c>
    </row>
    <row r="172" spans="1:7">
      <c r="B172" s="15" t="s">
        <v>208</v>
      </c>
      <c r="C172" t="str">
        <f>$C$7</f>
        <v>F2000</v>
      </c>
      <c r="D172" s="20" t="s">
        <v>172</v>
      </c>
      <c r="E172" s="20" t="s">
        <v>32</v>
      </c>
      <c r="F172" s="26" t="s">
        <v>37</v>
      </c>
      <c r="G172" s="20" t="s">
        <v>201</v>
      </c>
    </row>
    <row r="173" spans="1:7">
      <c r="D173" t="s">
        <v>165</v>
      </c>
      <c r="E173" t="s">
        <v>166</v>
      </c>
      <c r="F173" s="21">
        <v>0</v>
      </c>
      <c r="G173" t="s">
        <v>244</v>
      </c>
    </row>
    <row r="174" spans="1:7">
      <c r="D174" t="s">
        <v>165</v>
      </c>
      <c r="E174" t="s">
        <v>151</v>
      </c>
      <c r="F174" s="21">
        <v>0</v>
      </c>
      <c r="G174" t="s">
        <v>245</v>
      </c>
    </row>
    <row r="175" spans="1:7">
      <c r="D175" t="s">
        <v>165</v>
      </c>
      <c r="E175" t="s">
        <v>153</v>
      </c>
      <c r="F175" s="21">
        <v>0</v>
      </c>
      <c r="G175" t="s">
        <v>246</v>
      </c>
    </row>
    <row r="176" spans="1:7">
      <c r="D176" t="s">
        <v>165</v>
      </c>
      <c r="E176" s="8" t="s">
        <v>17</v>
      </c>
      <c r="F176" s="21">
        <v>0</v>
      </c>
      <c r="G176" t="s">
        <v>247</v>
      </c>
    </row>
    <row r="177" spans="1:7">
      <c r="D177" t="s">
        <v>165</v>
      </c>
      <c r="E177" t="s">
        <v>335</v>
      </c>
      <c r="F177" s="21">
        <v>0</v>
      </c>
      <c r="G177" t="s">
        <v>250</v>
      </c>
    </row>
    <row r="178" spans="1:7">
      <c r="D178" t="s">
        <v>165</v>
      </c>
      <c r="E178" t="s">
        <v>258</v>
      </c>
      <c r="F178" s="21">
        <v>0</v>
      </c>
      <c r="G178" t="s">
        <v>398</v>
      </c>
    </row>
    <row r="179" spans="1:7">
      <c r="D179" t="s">
        <v>165</v>
      </c>
      <c r="E179" s="8" t="s">
        <v>18</v>
      </c>
      <c r="F179" s="21">
        <v>0</v>
      </c>
      <c r="G179" t="s">
        <v>397</v>
      </c>
    </row>
    <row r="180" spans="1:7">
      <c r="D180" t="s">
        <v>165</v>
      </c>
      <c r="E180" t="s">
        <v>150</v>
      </c>
      <c r="F180" s="21">
        <v>0</v>
      </c>
      <c r="G180" t="s">
        <v>252</v>
      </c>
    </row>
    <row r="181" spans="1:7">
      <c r="D181" t="s">
        <v>165</v>
      </c>
      <c r="E181" t="s">
        <v>152</v>
      </c>
      <c r="F181" s="21">
        <v>0</v>
      </c>
      <c r="G181" t="s">
        <v>253</v>
      </c>
    </row>
    <row r="182" spans="1:7">
      <c r="A182" t="s">
        <v>149</v>
      </c>
      <c r="D182" t="s">
        <v>165</v>
      </c>
      <c r="E182" t="s">
        <v>336</v>
      </c>
      <c r="F182" s="21">
        <v>0</v>
      </c>
      <c r="G182" t="s">
        <v>279</v>
      </c>
    </row>
    <row r="183" spans="1:7">
      <c r="D183" t="s">
        <v>165</v>
      </c>
      <c r="E183" s="8" t="s">
        <v>19</v>
      </c>
      <c r="F183" s="21">
        <v>0</v>
      </c>
      <c r="G183" t="s">
        <v>176</v>
      </c>
    </row>
    <row r="184" spans="1:7">
      <c r="D184" t="s">
        <v>165</v>
      </c>
      <c r="E184" t="s">
        <v>280</v>
      </c>
      <c r="F184" s="21">
        <v>0</v>
      </c>
      <c r="G184" t="s">
        <v>393</v>
      </c>
    </row>
    <row r="185" spans="1:7">
      <c r="D185" t="s">
        <v>165</v>
      </c>
      <c r="E185" t="s">
        <v>281</v>
      </c>
      <c r="F185" s="21">
        <v>0</v>
      </c>
      <c r="G185" t="s">
        <v>177</v>
      </c>
    </row>
    <row r="186" spans="1:7">
      <c r="D186" t="s">
        <v>165</v>
      </c>
      <c r="E186" s="8" t="s">
        <v>20</v>
      </c>
      <c r="F186" s="21">
        <v>0</v>
      </c>
      <c r="G186" t="s">
        <v>178</v>
      </c>
    </row>
    <row r="188" spans="1:7">
      <c r="A188" s="38" t="s">
        <v>282</v>
      </c>
      <c r="B188" s="29"/>
      <c r="C188" s="29" t="s">
        <v>171</v>
      </c>
      <c r="D188" s="29"/>
      <c r="E188" s="29"/>
      <c r="F188" s="30"/>
      <c r="G188" s="29"/>
    </row>
    <row r="189" spans="1:7">
      <c r="B189" s="15" t="s">
        <v>189</v>
      </c>
      <c r="C189" t="s">
        <v>95</v>
      </c>
    </row>
    <row r="190" spans="1:7">
      <c r="B190" s="15" t="s">
        <v>191</v>
      </c>
      <c r="C190" t="s">
        <v>142</v>
      </c>
    </row>
    <row r="191" spans="1:7">
      <c r="B191" s="15" t="s">
        <v>391</v>
      </c>
      <c r="C191" t="s">
        <v>392</v>
      </c>
    </row>
    <row r="192" spans="1:7">
      <c r="B192" s="15" t="s">
        <v>190</v>
      </c>
      <c r="C192" t="s">
        <v>96</v>
      </c>
    </row>
    <row r="193" spans="1:7">
      <c r="B193" s="15" t="s">
        <v>202</v>
      </c>
      <c r="C193" t="s">
        <v>274</v>
      </c>
    </row>
    <row r="194" spans="1:7">
      <c r="B194" s="15" t="s">
        <v>208</v>
      </c>
      <c r="C194" t="str">
        <f>$C$8</f>
        <v>F100</v>
      </c>
      <c r="D194" s="20" t="s">
        <v>172</v>
      </c>
      <c r="E194" s="20" t="s">
        <v>32</v>
      </c>
      <c r="F194" s="26" t="s">
        <v>37</v>
      </c>
      <c r="G194" s="20" t="s">
        <v>201</v>
      </c>
    </row>
    <row r="195" spans="1:7">
      <c r="D195" t="s">
        <v>387</v>
      </c>
      <c r="E195" t="s">
        <v>285</v>
      </c>
      <c r="F195" s="21">
        <v>0</v>
      </c>
      <c r="G195" t="s">
        <v>244</v>
      </c>
    </row>
    <row r="196" spans="1:7">
      <c r="D196" t="s">
        <v>347</v>
      </c>
      <c r="E196" t="s">
        <v>286</v>
      </c>
      <c r="F196" s="21">
        <v>0</v>
      </c>
      <c r="G196" t="s">
        <v>245</v>
      </c>
    </row>
    <row r="197" spans="1:7">
      <c r="D197" t="s">
        <v>347</v>
      </c>
      <c r="E197" t="s">
        <v>287</v>
      </c>
      <c r="F197" s="21">
        <v>0</v>
      </c>
      <c r="G197" t="s">
        <v>246</v>
      </c>
    </row>
    <row r="198" spans="1:7">
      <c r="D198" t="s">
        <v>347</v>
      </c>
      <c r="E198" s="8" t="s">
        <v>288</v>
      </c>
      <c r="F198" s="21">
        <v>0</v>
      </c>
      <c r="G198" t="s">
        <v>247</v>
      </c>
    </row>
    <row r="199" spans="1:7">
      <c r="D199" t="s">
        <v>347</v>
      </c>
      <c r="E199" t="s">
        <v>289</v>
      </c>
      <c r="F199" s="21">
        <v>0</v>
      </c>
      <c r="G199" t="s">
        <v>250</v>
      </c>
    </row>
    <row r="200" spans="1:7">
      <c r="D200" t="s">
        <v>347</v>
      </c>
      <c r="E200" t="s">
        <v>290</v>
      </c>
      <c r="F200" s="21">
        <v>0</v>
      </c>
      <c r="G200" t="s">
        <v>398</v>
      </c>
    </row>
    <row r="201" spans="1:7">
      <c r="D201" t="s">
        <v>347</v>
      </c>
      <c r="E201" s="8" t="s">
        <v>291</v>
      </c>
      <c r="F201" s="21">
        <v>0</v>
      </c>
      <c r="G201" t="s">
        <v>397</v>
      </c>
    </row>
    <row r="202" spans="1:7">
      <c r="D202" t="s">
        <v>347</v>
      </c>
      <c r="E202" t="s">
        <v>292</v>
      </c>
      <c r="F202" s="21">
        <v>0</v>
      </c>
      <c r="G202" t="s">
        <v>252</v>
      </c>
    </row>
    <row r="203" spans="1:7">
      <c r="D203" t="s">
        <v>347</v>
      </c>
      <c r="E203" t="s">
        <v>293</v>
      </c>
      <c r="F203" s="21">
        <v>0</v>
      </c>
      <c r="G203" t="s">
        <v>253</v>
      </c>
    </row>
    <row r="204" spans="1:7">
      <c r="A204" t="s">
        <v>149</v>
      </c>
      <c r="D204" t="s">
        <v>163</v>
      </c>
      <c r="E204" t="s">
        <v>337</v>
      </c>
      <c r="F204" s="21">
        <v>0</v>
      </c>
      <c r="G204" t="s">
        <v>279</v>
      </c>
    </row>
    <row r="205" spans="1:7">
      <c r="D205" t="s">
        <v>347</v>
      </c>
      <c r="E205" s="8" t="s">
        <v>320</v>
      </c>
      <c r="F205" s="21">
        <v>0</v>
      </c>
      <c r="G205" t="s">
        <v>176</v>
      </c>
    </row>
    <row r="206" spans="1:7">
      <c r="D206" t="s">
        <v>347</v>
      </c>
      <c r="E206" t="s">
        <v>321</v>
      </c>
      <c r="F206" s="21">
        <v>0</v>
      </c>
      <c r="G206" t="s">
        <v>393</v>
      </c>
    </row>
    <row r="207" spans="1:7">
      <c r="D207" t="s">
        <v>347</v>
      </c>
      <c r="E207" t="s">
        <v>322</v>
      </c>
      <c r="F207" s="21">
        <v>0</v>
      </c>
      <c r="G207" t="s">
        <v>177</v>
      </c>
    </row>
    <row r="208" spans="1:7">
      <c r="D208" t="s">
        <v>347</v>
      </c>
      <c r="E208" s="8" t="s">
        <v>173</v>
      </c>
      <c r="F208" s="21">
        <v>0</v>
      </c>
      <c r="G208" t="s">
        <v>178</v>
      </c>
    </row>
    <row r="210" spans="1:7">
      <c r="A210" s="35" t="s">
        <v>174</v>
      </c>
      <c r="B210" s="29"/>
      <c r="C210" s="29" t="s">
        <v>171</v>
      </c>
      <c r="D210" s="29" t="s">
        <v>175</v>
      </c>
      <c r="E210" s="29"/>
      <c r="F210" s="30"/>
      <c r="G210" s="29"/>
    </row>
    <row r="211" spans="1:7">
      <c r="B211" s="15" t="s">
        <v>189</v>
      </c>
      <c r="C211" t="s">
        <v>95</v>
      </c>
    </row>
    <row r="212" spans="1:7">
      <c r="B212" s="15" t="s">
        <v>191</v>
      </c>
      <c r="C212" t="s">
        <v>142</v>
      </c>
    </row>
    <row r="213" spans="1:7">
      <c r="B213" s="15" t="s">
        <v>391</v>
      </c>
      <c r="C213" t="s">
        <v>392</v>
      </c>
    </row>
    <row r="214" spans="1:7">
      <c r="B214" s="15" t="s">
        <v>190</v>
      </c>
      <c r="C214" t="s">
        <v>223</v>
      </c>
    </row>
    <row r="215" spans="1:7">
      <c r="B215" s="15" t="s">
        <v>202</v>
      </c>
      <c r="C215" t="s">
        <v>273</v>
      </c>
    </row>
    <row r="216" spans="1:7">
      <c r="B216" s="15" t="s">
        <v>208</v>
      </c>
      <c r="C216" t="str">
        <f>$C$8</f>
        <v>F100</v>
      </c>
      <c r="D216" s="20" t="s">
        <v>172</v>
      </c>
      <c r="E216" s="20" t="s">
        <v>32</v>
      </c>
      <c r="F216" s="26" t="s">
        <v>37</v>
      </c>
      <c r="G216" s="20" t="s">
        <v>201</v>
      </c>
    </row>
    <row r="217" spans="1:7">
      <c r="D217" t="s">
        <v>388</v>
      </c>
      <c r="E217" t="s">
        <v>389</v>
      </c>
      <c r="F217" s="21">
        <v>0</v>
      </c>
      <c r="G217" t="s">
        <v>244</v>
      </c>
    </row>
    <row r="218" spans="1:7">
      <c r="D218" t="s">
        <v>347</v>
      </c>
      <c r="E218" t="s">
        <v>286</v>
      </c>
      <c r="F218" s="21">
        <v>0</v>
      </c>
      <c r="G218" t="s">
        <v>245</v>
      </c>
    </row>
    <row r="219" spans="1:7">
      <c r="D219" t="s">
        <v>347</v>
      </c>
      <c r="E219" t="s">
        <v>287</v>
      </c>
      <c r="F219" s="21">
        <v>0</v>
      </c>
      <c r="G219" t="s">
        <v>246</v>
      </c>
    </row>
    <row r="220" spans="1:7">
      <c r="D220" t="s">
        <v>347</v>
      </c>
      <c r="E220" s="8" t="s">
        <v>288</v>
      </c>
      <c r="F220" s="21">
        <v>0</v>
      </c>
      <c r="G220" t="s">
        <v>247</v>
      </c>
    </row>
    <row r="221" spans="1:7">
      <c r="D221" t="s">
        <v>347</v>
      </c>
      <c r="E221" t="s">
        <v>289</v>
      </c>
      <c r="F221" s="21">
        <v>0</v>
      </c>
      <c r="G221" t="s">
        <v>250</v>
      </c>
    </row>
    <row r="222" spans="1:7">
      <c r="D222" t="s">
        <v>347</v>
      </c>
      <c r="E222" t="s">
        <v>290</v>
      </c>
      <c r="F222" s="21">
        <v>0</v>
      </c>
      <c r="G222" t="s">
        <v>398</v>
      </c>
    </row>
    <row r="223" spans="1:7">
      <c r="D223" t="s">
        <v>347</v>
      </c>
      <c r="E223" s="8" t="s">
        <v>291</v>
      </c>
      <c r="F223" s="21">
        <v>0</v>
      </c>
      <c r="G223" t="s">
        <v>397</v>
      </c>
    </row>
    <row r="224" spans="1:7">
      <c r="D224" t="s">
        <v>347</v>
      </c>
      <c r="E224" t="s">
        <v>292</v>
      </c>
      <c r="F224" s="21">
        <v>0</v>
      </c>
      <c r="G224" t="s">
        <v>252</v>
      </c>
    </row>
    <row r="225" spans="1:7">
      <c r="D225" t="s">
        <v>347</v>
      </c>
      <c r="E225" t="s">
        <v>293</v>
      </c>
      <c r="F225" s="21">
        <v>0</v>
      </c>
      <c r="G225" t="s">
        <v>253</v>
      </c>
    </row>
    <row r="226" spans="1:7">
      <c r="A226" t="s">
        <v>149</v>
      </c>
      <c r="D226" t="s">
        <v>163</v>
      </c>
      <c r="E226" t="s">
        <v>337</v>
      </c>
      <c r="F226" s="21">
        <v>0</v>
      </c>
      <c r="G226" t="s">
        <v>279</v>
      </c>
    </row>
    <row r="227" spans="1:7">
      <c r="D227" t="s">
        <v>347</v>
      </c>
      <c r="E227" s="8" t="s">
        <v>320</v>
      </c>
      <c r="F227" s="21">
        <v>0</v>
      </c>
      <c r="G227" t="s">
        <v>176</v>
      </c>
    </row>
    <row r="228" spans="1:7">
      <c r="D228" t="s">
        <v>347</v>
      </c>
      <c r="E228" t="s">
        <v>321</v>
      </c>
      <c r="F228" s="21">
        <v>0</v>
      </c>
      <c r="G228" t="s">
        <v>393</v>
      </c>
    </row>
    <row r="229" spans="1:7">
      <c r="D229" t="s">
        <v>347</v>
      </c>
      <c r="E229" t="s">
        <v>322</v>
      </c>
      <c r="F229" s="21">
        <v>0</v>
      </c>
      <c r="G229" t="s">
        <v>177</v>
      </c>
    </row>
    <row r="230" spans="1:7">
      <c r="D230" t="s">
        <v>347</v>
      </c>
      <c r="E230" s="8" t="s">
        <v>173</v>
      </c>
      <c r="F230" s="21">
        <v>0</v>
      </c>
      <c r="G230" t="s">
        <v>178</v>
      </c>
    </row>
    <row r="232" spans="1:7">
      <c r="A232" s="39" t="s">
        <v>295</v>
      </c>
      <c r="B232" s="32"/>
      <c r="C232" s="32" t="s">
        <v>171</v>
      </c>
      <c r="D232" s="32" t="s">
        <v>172</v>
      </c>
      <c r="E232" s="32" t="s">
        <v>32</v>
      </c>
      <c r="F232" s="32" t="s">
        <v>37</v>
      </c>
      <c r="G232" s="32" t="s">
        <v>201</v>
      </c>
    </row>
    <row r="233" spans="1:7">
      <c r="B233" t="s">
        <v>346</v>
      </c>
      <c r="C233" t="s">
        <v>344</v>
      </c>
    </row>
    <row r="234" spans="1:7">
      <c r="B234" s="15" t="s">
        <v>189</v>
      </c>
      <c r="C234" t="s">
        <v>95</v>
      </c>
    </row>
    <row r="235" spans="1:7">
      <c r="B235" s="15" t="s">
        <v>191</v>
      </c>
      <c r="C235" t="s">
        <v>140</v>
      </c>
    </row>
    <row r="236" spans="1:7">
      <c r="B236" s="15" t="s">
        <v>308</v>
      </c>
      <c r="C236" t="s">
        <v>296</v>
      </c>
    </row>
    <row r="237" spans="1:7">
      <c r="B237" s="15" t="s">
        <v>190</v>
      </c>
      <c r="C237" t="s">
        <v>96</v>
      </c>
    </row>
    <row r="238" spans="1:7">
      <c r="B238" s="15" t="s">
        <v>202</v>
      </c>
      <c r="C238" t="s">
        <v>272</v>
      </c>
      <c r="D238" t="s">
        <v>172</v>
      </c>
      <c r="E238" t="s">
        <v>32</v>
      </c>
      <c r="F238" s="21" t="s">
        <v>37</v>
      </c>
      <c r="G238" t="s">
        <v>201</v>
      </c>
    </row>
    <row r="239" spans="1:7">
      <c r="D239" t="s">
        <v>262</v>
      </c>
      <c r="E239" t="s">
        <v>297</v>
      </c>
      <c r="F239" s="21">
        <v>0</v>
      </c>
      <c r="G239" t="s">
        <v>244</v>
      </c>
    </row>
    <row r="240" spans="1:7">
      <c r="D240" t="s">
        <v>262</v>
      </c>
      <c r="E240" t="s">
        <v>298</v>
      </c>
      <c r="F240" s="21">
        <v>0</v>
      </c>
      <c r="G240" t="s">
        <v>245</v>
      </c>
    </row>
    <row r="241" spans="1:7">
      <c r="D241" t="s">
        <v>262</v>
      </c>
      <c r="E241" t="s">
        <v>299</v>
      </c>
      <c r="F241" s="21">
        <v>0</v>
      </c>
      <c r="G241" t="s">
        <v>248</v>
      </c>
    </row>
    <row r="242" spans="1:7">
      <c r="D242" t="s">
        <v>262</v>
      </c>
      <c r="E242" t="s">
        <v>300</v>
      </c>
      <c r="F242" s="21">
        <v>0</v>
      </c>
      <c r="G242" t="s">
        <v>250</v>
      </c>
    </row>
    <row r="243" spans="1:7">
      <c r="D243" t="s">
        <v>262</v>
      </c>
      <c r="E243" t="s">
        <v>390</v>
      </c>
      <c r="F243" s="21">
        <v>0</v>
      </c>
      <c r="G243" t="s">
        <v>249</v>
      </c>
    </row>
    <row r="244" spans="1:7">
      <c r="D244" t="s">
        <v>262</v>
      </c>
      <c r="E244" t="s">
        <v>301</v>
      </c>
      <c r="F244" s="21">
        <v>0</v>
      </c>
      <c r="G244" t="s">
        <v>251</v>
      </c>
    </row>
    <row r="245" spans="1:7">
      <c r="D245" t="s">
        <v>262</v>
      </c>
      <c r="E245" t="s">
        <v>302</v>
      </c>
      <c r="F245" s="21">
        <v>0</v>
      </c>
      <c r="G245" t="s">
        <v>252</v>
      </c>
    </row>
    <row r="246" spans="1:7">
      <c r="D246" t="s">
        <v>262</v>
      </c>
      <c r="E246" t="s">
        <v>303</v>
      </c>
      <c r="F246" s="21">
        <v>0</v>
      </c>
      <c r="G246" t="s">
        <v>253</v>
      </c>
    </row>
    <row r="247" spans="1:7">
      <c r="D247" t="s">
        <v>262</v>
      </c>
      <c r="E247" t="s">
        <v>304</v>
      </c>
      <c r="F247" s="21">
        <v>0</v>
      </c>
      <c r="G247" t="s">
        <v>254</v>
      </c>
    </row>
    <row r="248" spans="1:7">
      <c r="D248" t="s">
        <v>262</v>
      </c>
      <c r="E248" t="s">
        <v>305</v>
      </c>
      <c r="F248" s="21">
        <v>0</v>
      </c>
      <c r="G248" t="s">
        <v>393</v>
      </c>
    </row>
    <row r="249" spans="1:7">
      <c r="D249" t="s">
        <v>262</v>
      </c>
      <c r="E249" t="s">
        <v>306</v>
      </c>
      <c r="F249" s="21">
        <v>0</v>
      </c>
      <c r="G249" t="s">
        <v>394</v>
      </c>
    </row>
    <row r="250" spans="1:7">
      <c r="D250" t="s">
        <v>262</v>
      </c>
      <c r="E250" t="s">
        <v>307</v>
      </c>
      <c r="F250" s="21">
        <v>0</v>
      </c>
      <c r="G250" t="s">
        <v>395</v>
      </c>
    </row>
    <row r="252" spans="1:7">
      <c r="A252" s="36" t="s">
        <v>309</v>
      </c>
      <c r="B252" s="32"/>
      <c r="C252" s="32" t="s">
        <v>171</v>
      </c>
      <c r="D252" s="32" t="s">
        <v>172</v>
      </c>
      <c r="E252" s="32" t="s">
        <v>32</v>
      </c>
      <c r="F252" s="32" t="s">
        <v>37</v>
      </c>
      <c r="G252" s="32" t="s">
        <v>201</v>
      </c>
    </row>
    <row r="253" spans="1:7">
      <c r="B253" t="s">
        <v>346</v>
      </c>
      <c r="C253" t="s">
        <v>344</v>
      </c>
    </row>
    <row r="254" spans="1:7">
      <c r="B254" s="15" t="s">
        <v>189</v>
      </c>
      <c r="C254" t="s">
        <v>95</v>
      </c>
    </row>
    <row r="255" spans="1:7">
      <c r="B255" s="15" t="s">
        <v>191</v>
      </c>
      <c r="C255" t="s">
        <v>142</v>
      </c>
    </row>
    <row r="256" spans="1:7">
      <c r="B256" s="15" t="s">
        <v>308</v>
      </c>
      <c r="C256" t="s">
        <v>296</v>
      </c>
    </row>
    <row r="257" spans="1:7">
      <c r="B257" s="15" t="s">
        <v>190</v>
      </c>
      <c r="C257" t="s">
        <v>96</v>
      </c>
    </row>
    <row r="258" spans="1:7">
      <c r="B258" s="15" t="s">
        <v>202</v>
      </c>
      <c r="C258" t="s">
        <v>310</v>
      </c>
      <c r="D258" t="s">
        <v>172</v>
      </c>
      <c r="E258" t="s">
        <v>32</v>
      </c>
      <c r="F258" s="21" t="s">
        <v>37</v>
      </c>
      <c r="G258" t="s">
        <v>201</v>
      </c>
    </row>
    <row r="259" spans="1:7">
      <c r="D259" t="s">
        <v>262</v>
      </c>
      <c r="E259" s="20" t="s">
        <v>311</v>
      </c>
      <c r="F259" s="26">
        <v>0</v>
      </c>
      <c r="G259" s="20" t="s">
        <v>244</v>
      </c>
    </row>
    <row r="260" spans="1:7">
      <c r="D260" t="s">
        <v>262</v>
      </c>
      <c r="E260" s="20" t="s">
        <v>312</v>
      </c>
      <c r="F260" s="26">
        <v>0</v>
      </c>
      <c r="G260" s="20" t="s">
        <v>245</v>
      </c>
    </row>
    <row r="261" spans="1:7">
      <c r="D261" t="s">
        <v>262</v>
      </c>
      <c r="E261" s="20" t="s">
        <v>313</v>
      </c>
      <c r="F261" s="26">
        <v>0</v>
      </c>
      <c r="G261" s="20" t="s">
        <v>248</v>
      </c>
    </row>
    <row r="262" spans="1:7">
      <c r="D262" t="s">
        <v>262</v>
      </c>
      <c r="E262" s="20" t="s">
        <v>314</v>
      </c>
      <c r="F262" s="26">
        <v>0</v>
      </c>
      <c r="G262" s="20" t="s">
        <v>250</v>
      </c>
    </row>
    <row r="263" spans="1:7">
      <c r="D263" t="s">
        <v>262</v>
      </c>
      <c r="E263" s="20" t="s">
        <v>315</v>
      </c>
      <c r="F263" s="26">
        <v>0</v>
      </c>
      <c r="G263" s="20" t="s">
        <v>249</v>
      </c>
    </row>
    <row r="264" spans="1:7">
      <c r="D264" t="s">
        <v>262</v>
      </c>
      <c r="E264" s="20" t="s">
        <v>324</v>
      </c>
      <c r="F264" s="26">
        <v>0</v>
      </c>
      <c r="G264" s="20" t="s">
        <v>251</v>
      </c>
    </row>
    <row r="265" spans="1:7">
      <c r="D265" t="s">
        <v>262</v>
      </c>
      <c r="E265" s="20" t="s">
        <v>325</v>
      </c>
      <c r="F265" s="26">
        <v>0</v>
      </c>
      <c r="G265" s="20" t="s">
        <v>252</v>
      </c>
    </row>
    <row r="266" spans="1:7">
      <c r="D266" t="s">
        <v>262</v>
      </c>
      <c r="E266" s="20" t="s">
        <v>326</v>
      </c>
      <c r="F266" s="26">
        <v>0</v>
      </c>
      <c r="G266" s="20" t="s">
        <v>253</v>
      </c>
    </row>
    <row r="267" spans="1:7">
      <c r="D267" t="s">
        <v>262</v>
      </c>
      <c r="E267" s="20" t="s">
        <v>327</v>
      </c>
      <c r="F267" s="26">
        <v>0</v>
      </c>
      <c r="G267" s="20" t="s">
        <v>254</v>
      </c>
    </row>
    <row r="268" spans="1:7">
      <c r="D268" t="s">
        <v>262</v>
      </c>
      <c r="E268" s="20" t="s">
        <v>328</v>
      </c>
      <c r="F268" s="26">
        <v>0</v>
      </c>
      <c r="G268" s="20" t="s">
        <v>393</v>
      </c>
    </row>
    <row r="269" spans="1:7">
      <c r="D269" t="s">
        <v>262</v>
      </c>
      <c r="E269" s="20" t="s">
        <v>329</v>
      </c>
      <c r="F269" s="26">
        <v>0</v>
      </c>
      <c r="G269" s="20" t="s">
        <v>394</v>
      </c>
    </row>
    <row r="270" spans="1:7">
      <c r="D270" t="s">
        <v>262</v>
      </c>
      <c r="E270" s="20" t="s">
        <v>330</v>
      </c>
      <c r="F270" s="26">
        <v>0</v>
      </c>
      <c r="G270" s="20" t="s">
        <v>395</v>
      </c>
    </row>
    <row r="272" spans="1:7">
      <c r="A272" s="37" t="s">
        <v>15</v>
      </c>
      <c r="B272" s="4"/>
      <c r="C272" s="4" t="s">
        <v>171</v>
      </c>
      <c r="D272" s="3" t="s">
        <v>275</v>
      </c>
      <c r="E272" s="4"/>
      <c r="F272" s="4"/>
      <c r="G272" s="4"/>
    </row>
    <row r="273" spans="2:7">
      <c r="C273" t="s">
        <v>383</v>
      </c>
    </row>
    <row r="274" spans="2:7">
      <c r="B274" t="s">
        <v>346</v>
      </c>
      <c r="C274" t="s">
        <v>345</v>
      </c>
    </row>
    <row r="275" spans="2:7">
      <c r="B275" s="15" t="s">
        <v>189</v>
      </c>
      <c r="C275" t="s">
        <v>276</v>
      </c>
    </row>
    <row r="276" spans="2:7">
      <c r="B276" s="15" t="s">
        <v>191</v>
      </c>
      <c r="C276" t="s">
        <v>140</v>
      </c>
      <c r="E276" s="8" t="s">
        <v>353</v>
      </c>
    </row>
    <row r="277" spans="2:7">
      <c r="B277" s="15" t="s">
        <v>391</v>
      </c>
      <c r="C277" t="s">
        <v>392</v>
      </c>
    </row>
    <row r="278" spans="2:7">
      <c r="B278" s="15" t="s">
        <v>190</v>
      </c>
      <c r="C278" t="s">
        <v>96</v>
      </c>
    </row>
    <row r="279" spans="2:7">
      <c r="B279" s="15" t="s">
        <v>384</v>
      </c>
      <c r="C279" s="34" t="s">
        <v>277</v>
      </c>
    </row>
    <row r="280" spans="2:7">
      <c r="B280" s="15" t="s">
        <v>208</v>
      </c>
      <c r="C280" s="34" t="s">
        <v>380</v>
      </c>
    </row>
    <row r="281" spans="2:7">
      <c r="D281" t="s">
        <v>386</v>
      </c>
    </row>
    <row r="282" spans="2:7">
      <c r="D282" t="s">
        <v>172</v>
      </c>
      <c r="E282" t="s">
        <v>32</v>
      </c>
      <c r="F282" s="21" t="s">
        <v>37</v>
      </c>
      <c r="G282" t="s">
        <v>201</v>
      </c>
    </row>
    <row r="283" spans="2:7">
      <c r="D283" t="s">
        <v>381</v>
      </c>
      <c r="E283" t="s">
        <v>382</v>
      </c>
      <c r="F283" s="21">
        <v>0</v>
      </c>
      <c r="G283" t="s">
        <v>244</v>
      </c>
    </row>
    <row r="284" spans="2:7">
      <c r="D284" t="s">
        <v>381</v>
      </c>
      <c r="E284" t="s">
        <v>230</v>
      </c>
      <c r="F284" s="21">
        <v>0</v>
      </c>
      <c r="G284" t="s">
        <v>245</v>
      </c>
    </row>
    <row r="285" spans="2:7">
      <c r="D285" t="s">
        <v>381</v>
      </c>
      <c r="E285" t="s">
        <v>229</v>
      </c>
      <c r="F285" s="21">
        <v>0</v>
      </c>
      <c r="G285" t="s">
        <v>248</v>
      </c>
    </row>
    <row r="286" spans="2:7">
      <c r="D286" t="s">
        <v>381</v>
      </c>
      <c r="E286" t="s">
        <v>110</v>
      </c>
      <c r="F286" s="21">
        <v>0</v>
      </c>
      <c r="G286" t="s">
        <v>252</v>
      </c>
    </row>
    <row r="287" spans="2:7">
      <c r="D287" t="s">
        <v>381</v>
      </c>
      <c r="E287" t="s">
        <v>231</v>
      </c>
      <c r="F287" s="21">
        <v>0</v>
      </c>
      <c r="G287" t="s">
        <v>253</v>
      </c>
    </row>
    <row r="288" spans="2:7">
      <c r="D288" t="s">
        <v>381</v>
      </c>
      <c r="E288" t="s">
        <v>385</v>
      </c>
      <c r="F288" s="21">
        <v>0</v>
      </c>
      <c r="G288" t="s">
        <v>254</v>
      </c>
    </row>
    <row r="290" spans="2:7">
      <c r="D290" t="s">
        <v>226</v>
      </c>
    </row>
    <row r="291" spans="2:7">
      <c r="D291" t="s">
        <v>172</v>
      </c>
      <c r="E291" t="s">
        <v>32</v>
      </c>
      <c r="F291" s="21" t="s">
        <v>37</v>
      </c>
      <c r="G291" t="s">
        <v>201</v>
      </c>
    </row>
    <row r="292" spans="2:7">
      <c r="D292" t="s">
        <v>381</v>
      </c>
      <c r="E292" t="s">
        <v>111</v>
      </c>
      <c r="F292" s="21">
        <v>0</v>
      </c>
      <c r="G292" t="s">
        <v>244</v>
      </c>
    </row>
    <row r="293" spans="2:7">
      <c r="D293" t="s">
        <v>381</v>
      </c>
      <c r="E293" t="s">
        <v>232</v>
      </c>
      <c r="F293" s="21">
        <v>0</v>
      </c>
      <c r="G293" t="s">
        <v>245</v>
      </c>
    </row>
    <row r="294" spans="2:7">
      <c r="D294" t="s">
        <v>381</v>
      </c>
      <c r="E294" t="s">
        <v>227</v>
      </c>
      <c r="F294" s="21">
        <v>0</v>
      </c>
      <c r="G294" t="s">
        <v>248</v>
      </c>
    </row>
    <row r="295" spans="2:7">
      <c r="D295" t="s">
        <v>381</v>
      </c>
      <c r="E295" t="s">
        <v>233</v>
      </c>
      <c r="F295" s="21">
        <v>0</v>
      </c>
      <c r="G295" t="s">
        <v>252</v>
      </c>
    </row>
    <row r="296" spans="2:7">
      <c r="D296" t="s">
        <v>381</v>
      </c>
      <c r="E296" t="s">
        <v>112</v>
      </c>
      <c r="F296" s="21">
        <v>0</v>
      </c>
      <c r="G296" t="s">
        <v>253</v>
      </c>
    </row>
    <row r="297" spans="2:7">
      <c r="D297" t="s">
        <v>381</v>
      </c>
      <c r="E297" t="s">
        <v>228</v>
      </c>
      <c r="F297" s="21">
        <v>0</v>
      </c>
      <c r="G297" t="s">
        <v>254</v>
      </c>
    </row>
    <row r="304" spans="2:7">
      <c r="B304" t="s">
        <v>346</v>
      </c>
      <c r="C304" t="s">
        <v>345</v>
      </c>
    </row>
    <row r="305" spans="2:7">
      <c r="B305" s="15" t="s">
        <v>189</v>
      </c>
      <c r="C305" t="s">
        <v>276</v>
      </c>
    </row>
    <row r="306" spans="2:7">
      <c r="B306" s="15" t="s">
        <v>191</v>
      </c>
      <c r="C306" t="s">
        <v>140</v>
      </c>
    </row>
    <row r="307" spans="2:7">
      <c r="B307" s="15" t="s">
        <v>391</v>
      </c>
      <c r="C307" t="s">
        <v>392</v>
      </c>
      <c r="E307" t="s">
        <v>379</v>
      </c>
      <c r="G307" t="s">
        <v>244</v>
      </c>
    </row>
    <row r="308" spans="2:7">
      <c r="B308" s="15" t="s">
        <v>190</v>
      </c>
      <c r="C308" t="s">
        <v>96</v>
      </c>
    </row>
    <row r="309" spans="2:7">
      <c r="B309" s="15" t="s">
        <v>202</v>
      </c>
      <c r="C309" t="s">
        <v>277</v>
      </c>
    </row>
    <row r="310" spans="2:7">
      <c r="B310" s="15" t="s">
        <v>208</v>
      </c>
      <c r="C310" t="str">
        <f>$C$7</f>
        <v>F2000</v>
      </c>
      <c r="D310" t="s">
        <v>278</v>
      </c>
      <c r="E310" s="8" t="s">
        <v>114</v>
      </c>
      <c r="F310" s="1">
        <v>0</v>
      </c>
      <c r="G310" s="8" t="s">
        <v>115</v>
      </c>
    </row>
    <row r="312" spans="2:7">
      <c r="D312" t="s">
        <v>172</v>
      </c>
      <c r="E312" t="s">
        <v>32</v>
      </c>
      <c r="F312" s="21" t="s">
        <v>37</v>
      </c>
      <c r="G312" t="s">
        <v>201</v>
      </c>
    </row>
    <row r="313" spans="2:7">
      <c r="D313" t="s">
        <v>278</v>
      </c>
      <c r="E313" t="s">
        <v>378</v>
      </c>
      <c r="F313" s="21">
        <v>0</v>
      </c>
      <c r="G313" t="s">
        <v>244</v>
      </c>
    </row>
    <row r="314" spans="2:7">
      <c r="D314" t="s">
        <v>278</v>
      </c>
      <c r="E314" t="s">
        <v>565</v>
      </c>
      <c r="F314" s="21">
        <v>0</v>
      </c>
      <c r="G314" t="s">
        <v>245</v>
      </c>
    </row>
    <row r="315" spans="2:7">
      <c r="D315" t="s">
        <v>278</v>
      </c>
      <c r="E315" t="s">
        <v>57</v>
      </c>
      <c r="F315" s="21">
        <v>0</v>
      </c>
      <c r="G315" t="s">
        <v>245</v>
      </c>
    </row>
    <row r="316" spans="2:7">
      <c r="D316" t="s">
        <v>278</v>
      </c>
      <c r="E316" s="8" t="s">
        <v>564</v>
      </c>
      <c r="F316" s="21">
        <v>0</v>
      </c>
      <c r="G316" t="s">
        <v>246</v>
      </c>
    </row>
    <row r="317" spans="2:7">
      <c r="D317" t="s">
        <v>278</v>
      </c>
      <c r="E317" s="8" t="s">
        <v>114</v>
      </c>
      <c r="F317" s="21">
        <v>0</v>
      </c>
      <c r="G317" t="s">
        <v>246</v>
      </c>
    </row>
    <row r="318" spans="2:7">
      <c r="D318" t="s">
        <v>278</v>
      </c>
      <c r="E318" t="s">
        <v>377</v>
      </c>
      <c r="F318" s="21">
        <v>0</v>
      </c>
      <c r="G318" t="s">
        <v>248</v>
      </c>
    </row>
    <row r="319" spans="2:7">
      <c r="D319" t="s">
        <v>278</v>
      </c>
      <c r="E319" t="s">
        <v>61</v>
      </c>
      <c r="F319" s="21">
        <v>0</v>
      </c>
      <c r="G319" t="s">
        <v>250</v>
      </c>
    </row>
    <row r="320" spans="2:7">
      <c r="D320" t="s">
        <v>278</v>
      </c>
      <c r="E320" t="s">
        <v>63</v>
      </c>
      <c r="F320" s="21">
        <v>0</v>
      </c>
      <c r="G320" t="s">
        <v>249</v>
      </c>
    </row>
    <row r="321" spans="1:7">
      <c r="D321" t="s">
        <v>278</v>
      </c>
      <c r="E321" t="s">
        <v>65</v>
      </c>
      <c r="F321" s="21">
        <v>0</v>
      </c>
      <c r="G321" t="s">
        <v>251</v>
      </c>
    </row>
    <row r="322" spans="1:7">
      <c r="D322" t="s">
        <v>278</v>
      </c>
      <c r="E322" t="s">
        <v>56</v>
      </c>
      <c r="F322" s="21">
        <v>0</v>
      </c>
      <c r="G322" t="s">
        <v>252</v>
      </c>
    </row>
    <row r="323" spans="1:7">
      <c r="D323" t="s">
        <v>278</v>
      </c>
      <c r="E323" t="s">
        <v>58</v>
      </c>
      <c r="F323" s="21">
        <v>0</v>
      </c>
      <c r="G323" t="s">
        <v>253</v>
      </c>
    </row>
    <row r="324" spans="1:7">
      <c r="D324" t="s">
        <v>278</v>
      </c>
      <c r="E324" t="s">
        <v>60</v>
      </c>
      <c r="F324" s="21">
        <v>0</v>
      </c>
      <c r="G324" t="s">
        <v>254</v>
      </c>
    </row>
    <row r="325" spans="1:7">
      <c r="D325" t="s">
        <v>278</v>
      </c>
      <c r="E325" t="s">
        <v>62</v>
      </c>
      <c r="F325" s="21">
        <v>0</v>
      </c>
      <c r="G325" t="s">
        <v>393</v>
      </c>
    </row>
    <row r="326" spans="1:7">
      <c r="D326" t="s">
        <v>278</v>
      </c>
      <c r="E326" t="s">
        <v>64</v>
      </c>
      <c r="F326" s="21">
        <v>0</v>
      </c>
      <c r="G326" t="s">
        <v>394</v>
      </c>
    </row>
    <row r="327" spans="1:7">
      <c r="D327" t="s">
        <v>278</v>
      </c>
      <c r="E327" t="s">
        <v>66</v>
      </c>
      <c r="F327" s="21">
        <v>0</v>
      </c>
      <c r="G327" t="s">
        <v>395</v>
      </c>
    </row>
    <row r="329" spans="1:7">
      <c r="A329" t="s">
        <v>174</v>
      </c>
      <c r="C329" t="s">
        <v>171</v>
      </c>
      <c r="D329" t="s">
        <v>175</v>
      </c>
    </row>
    <row r="330" spans="1:7">
      <c r="B330" s="15" t="s">
        <v>189</v>
      </c>
      <c r="C330" t="s">
        <v>95</v>
      </c>
    </row>
    <row r="331" spans="1:7">
      <c r="B331" s="15" t="s">
        <v>191</v>
      </c>
      <c r="C331" t="s">
        <v>140</v>
      </c>
    </row>
    <row r="332" spans="1:7">
      <c r="B332" s="15" t="s">
        <v>190</v>
      </c>
      <c r="C332" t="s">
        <v>223</v>
      </c>
    </row>
    <row r="333" spans="1:7">
      <c r="B333" s="15" t="s">
        <v>208</v>
      </c>
      <c r="C333" t="str">
        <f>$C$7</f>
        <v>F2000</v>
      </c>
    </row>
    <row r="334" spans="1:7">
      <c r="B334" s="15" t="s">
        <v>202</v>
      </c>
      <c r="C334" t="s">
        <v>284</v>
      </c>
      <c r="D334" s="20" t="s">
        <v>172</v>
      </c>
      <c r="E334" s="20" t="s">
        <v>32</v>
      </c>
      <c r="F334" s="26" t="s">
        <v>37</v>
      </c>
      <c r="G334" s="20" t="s">
        <v>201</v>
      </c>
    </row>
    <row r="335" spans="1:7">
      <c r="D335" t="s">
        <v>165</v>
      </c>
      <c r="E335" t="s">
        <v>285</v>
      </c>
      <c r="F335" s="21">
        <v>0</v>
      </c>
      <c r="G335" t="s">
        <v>244</v>
      </c>
    </row>
    <row r="336" spans="1:7">
      <c r="D336" t="s">
        <v>165</v>
      </c>
      <c r="E336" t="s">
        <v>286</v>
      </c>
      <c r="F336" s="21">
        <v>0</v>
      </c>
      <c r="G336" t="s">
        <v>245</v>
      </c>
    </row>
    <row r="337" spans="1:7">
      <c r="D337" t="s">
        <v>165</v>
      </c>
      <c r="E337" t="s">
        <v>287</v>
      </c>
      <c r="F337" s="21">
        <v>0</v>
      </c>
      <c r="G337" t="s">
        <v>246</v>
      </c>
    </row>
    <row r="338" spans="1:7">
      <c r="D338" t="s">
        <v>165</v>
      </c>
      <c r="E338" s="8" t="s">
        <v>288</v>
      </c>
      <c r="F338" s="21">
        <v>0</v>
      </c>
      <c r="G338" t="s">
        <v>247</v>
      </c>
    </row>
    <row r="339" spans="1:7">
      <c r="D339" t="s">
        <v>165</v>
      </c>
      <c r="E339" t="s">
        <v>289</v>
      </c>
      <c r="F339" s="21">
        <v>0</v>
      </c>
      <c r="G339" t="s">
        <v>250</v>
      </c>
    </row>
    <row r="340" spans="1:7">
      <c r="D340" t="s">
        <v>165</v>
      </c>
      <c r="E340" t="s">
        <v>290</v>
      </c>
      <c r="F340" s="21">
        <v>0</v>
      </c>
      <c r="G340" t="s">
        <v>398</v>
      </c>
    </row>
    <row r="341" spans="1:7">
      <c r="D341" t="s">
        <v>165</v>
      </c>
      <c r="E341" t="s">
        <v>291</v>
      </c>
      <c r="F341" s="21">
        <v>0</v>
      </c>
      <c r="G341" t="s">
        <v>397</v>
      </c>
    </row>
    <row r="342" spans="1:7">
      <c r="D342" t="s">
        <v>165</v>
      </c>
      <c r="E342" t="s">
        <v>292</v>
      </c>
      <c r="F342" s="21">
        <v>0</v>
      </c>
      <c r="G342" t="s">
        <v>252</v>
      </c>
    </row>
    <row r="343" spans="1:7">
      <c r="D343" t="s">
        <v>165</v>
      </c>
      <c r="E343" t="s">
        <v>293</v>
      </c>
      <c r="F343" s="21">
        <v>0</v>
      </c>
      <c r="G343" t="s">
        <v>253</v>
      </c>
    </row>
    <row r="344" spans="1:7">
      <c r="A344" t="s">
        <v>149</v>
      </c>
      <c r="D344" t="s">
        <v>165</v>
      </c>
      <c r="E344" t="s">
        <v>294</v>
      </c>
      <c r="F344" s="21">
        <v>0</v>
      </c>
      <c r="G344" t="s">
        <v>279</v>
      </c>
    </row>
    <row r="345" spans="1:7">
      <c r="D345" t="s">
        <v>165</v>
      </c>
      <c r="E345" s="8" t="s">
        <v>320</v>
      </c>
      <c r="F345" s="21">
        <v>0</v>
      </c>
      <c r="G345" t="s">
        <v>247</v>
      </c>
    </row>
    <row r="346" spans="1:7">
      <c r="D346" t="s">
        <v>165</v>
      </c>
      <c r="E346" t="s">
        <v>321</v>
      </c>
      <c r="F346" s="21">
        <v>0</v>
      </c>
      <c r="G346" t="s">
        <v>250</v>
      </c>
    </row>
    <row r="347" spans="1:7">
      <c r="D347" t="s">
        <v>165</v>
      </c>
      <c r="E347" t="s">
        <v>322</v>
      </c>
      <c r="F347" s="21">
        <v>0</v>
      </c>
      <c r="G347" t="s">
        <v>398</v>
      </c>
    </row>
    <row r="348" spans="1:7">
      <c r="D348" t="s">
        <v>165</v>
      </c>
      <c r="E348" t="s">
        <v>173</v>
      </c>
      <c r="F348" s="21">
        <v>0</v>
      </c>
      <c r="G348" t="s">
        <v>397</v>
      </c>
    </row>
    <row r="359" spans="1:7">
      <c r="A359" t="s">
        <v>216</v>
      </c>
      <c r="C359" t="s">
        <v>171</v>
      </c>
    </row>
    <row r="360" spans="1:7">
      <c r="B360" t="s">
        <v>170</v>
      </c>
      <c r="C360" t="s">
        <v>36</v>
      </c>
      <c r="D360" t="s">
        <v>214</v>
      </c>
      <c r="G360" t="s">
        <v>268</v>
      </c>
    </row>
    <row r="361" spans="1:7">
      <c r="C361" t="s">
        <v>215</v>
      </c>
      <c r="G361" t="s">
        <v>269</v>
      </c>
    </row>
    <row r="362" spans="1:7">
      <c r="C362" t="s">
        <v>267</v>
      </c>
      <c r="G362" t="s">
        <v>270</v>
      </c>
    </row>
    <row r="363" spans="1:7">
      <c r="C363" t="s">
        <v>181</v>
      </c>
      <c r="G363" t="s">
        <v>271</v>
      </c>
    </row>
    <row r="364" spans="1:7">
      <c r="C364" t="s">
        <v>39</v>
      </c>
      <c r="G364" t="s">
        <v>38</v>
      </c>
    </row>
    <row r="365" spans="1:7">
      <c r="C365" t="s">
        <v>41</v>
      </c>
      <c r="G365" t="s">
        <v>40</v>
      </c>
    </row>
    <row r="366" spans="1:7">
      <c r="C366" t="s">
        <v>217</v>
      </c>
      <c r="G366" t="s">
        <v>43</v>
      </c>
    </row>
    <row r="368" spans="1:7">
      <c r="D368" t="s">
        <v>172</v>
      </c>
      <c r="E368" t="s">
        <v>32</v>
      </c>
      <c r="G368" t="s">
        <v>180</v>
      </c>
    </row>
    <row r="369" spans="2:7">
      <c r="D369" t="s">
        <v>181</v>
      </c>
      <c r="E369" t="s">
        <v>188</v>
      </c>
      <c r="G369" t="s">
        <v>44</v>
      </c>
    </row>
    <row r="370" spans="2:7">
      <c r="D370" t="s">
        <v>181</v>
      </c>
      <c r="E370" t="s">
        <v>218</v>
      </c>
      <c r="G370" t="s">
        <v>183</v>
      </c>
    </row>
    <row r="371" spans="2:7">
      <c r="D371" t="s">
        <v>181</v>
      </c>
      <c r="E371" t="s">
        <v>211</v>
      </c>
      <c r="G371" t="s">
        <v>179</v>
      </c>
    </row>
    <row r="372" spans="2:7">
      <c r="D372" t="s">
        <v>181</v>
      </c>
      <c r="E372" t="s">
        <v>219</v>
      </c>
      <c r="G372" t="s">
        <v>184</v>
      </c>
    </row>
    <row r="374" spans="2:7">
      <c r="D374" t="s">
        <v>181</v>
      </c>
      <c r="E374" t="s">
        <v>212</v>
      </c>
      <c r="G374" t="s">
        <v>182</v>
      </c>
    </row>
    <row r="375" spans="2:7">
      <c r="D375" t="s">
        <v>181</v>
      </c>
      <c r="E375" t="s">
        <v>90</v>
      </c>
      <c r="G375" t="s">
        <v>185</v>
      </c>
    </row>
    <row r="376" spans="2:7">
      <c r="D376" t="s">
        <v>181</v>
      </c>
      <c r="E376" t="s">
        <v>213</v>
      </c>
      <c r="G376" t="s">
        <v>186</v>
      </c>
    </row>
    <row r="377" spans="2:7">
      <c r="D377" t="s">
        <v>181</v>
      </c>
      <c r="E377" t="s">
        <v>91</v>
      </c>
      <c r="G377" t="s">
        <v>187</v>
      </c>
    </row>
    <row r="383" spans="2:7">
      <c r="B383" t="s">
        <v>266</v>
      </c>
      <c r="C383" t="s">
        <v>36</v>
      </c>
      <c r="G383" t="s">
        <v>268</v>
      </c>
    </row>
    <row r="384" spans="2:7">
      <c r="C384" t="s">
        <v>215</v>
      </c>
      <c r="G384" t="s">
        <v>269</v>
      </c>
    </row>
    <row r="385" spans="2:7">
      <c r="C385" t="s">
        <v>267</v>
      </c>
      <c r="G385" t="s">
        <v>270</v>
      </c>
    </row>
    <row r="386" spans="2:7">
      <c r="C386" t="s">
        <v>169</v>
      </c>
      <c r="G386" t="s">
        <v>271</v>
      </c>
    </row>
    <row r="389" spans="2:7">
      <c r="C389" t="s">
        <v>33</v>
      </c>
      <c r="D389" t="s">
        <v>33</v>
      </c>
      <c r="E389" t="s">
        <v>32</v>
      </c>
      <c r="G389" t="s">
        <v>180</v>
      </c>
    </row>
    <row r="390" spans="2:7">
      <c r="B390" t="s">
        <v>137</v>
      </c>
      <c r="C390" t="s">
        <v>34</v>
      </c>
      <c r="D390" t="s">
        <v>141</v>
      </c>
      <c r="E390" t="s">
        <v>139</v>
      </c>
    </row>
    <row r="391" spans="2:7">
      <c r="B391" t="s">
        <v>138</v>
      </c>
      <c r="C391" t="s">
        <v>35</v>
      </c>
      <c r="D391" t="s">
        <v>141</v>
      </c>
      <c r="E391" t="s">
        <v>143</v>
      </c>
    </row>
    <row r="393" spans="2:7">
      <c r="B393" t="s">
        <v>1</v>
      </c>
      <c r="C393" t="s">
        <v>34</v>
      </c>
      <c r="D393" t="s">
        <v>141</v>
      </c>
      <c r="E393" t="s">
        <v>2</v>
      </c>
      <c r="G393" t="s">
        <v>3</v>
      </c>
    </row>
    <row r="394" spans="2:7">
      <c r="B394" t="s">
        <v>167</v>
      </c>
      <c r="C394" t="s">
        <v>34</v>
      </c>
      <c r="D394" t="s">
        <v>141</v>
      </c>
      <c r="E394" t="s">
        <v>168</v>
      </c>
    </row>
    <row r="395" spans="2:7">
      <c r="B395" t="s">
        <v>24</v>
      </c>
      <c r="C395" t="s">
        <v>34</v>
      </c>
      <c r="D395" t="s">
        <v>141</v>
      </c>
      <c r="E395" t="s">
        <v>25</v>
      </c>
    </row>
    <row r="397" spans="2:7">
      <c r="B397" t="s">
        <v>1</v>
      </c>
      <c r="C397" t="s">
        <v>34</v>
      </c>
      <c r="D397" t="s">
        <v>141</v>
      </c>
      <c r="E397" t="s">
        <v>26</v>
      </c>
      <c r="G397" t="s">
        <v>27</v>
      </c>
    </row>
    <row r="398" spans="2:7">
      <c r="B398" t="s">
        <v>167</v>
      </c>
      <c r="C398" t="s">
        <v>34</v>
      </c>
      <c r="D398" t="s">
        <v>141</v>
      </c>
      <c r="E398" t="s">
        <v>28</v>
      </c>
      <c r="G398" t="s">
        <v>27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62"/>
  <sheetViews>
    <sheetView topLeftCell="A42" workbookViewId="0">
      <selection activeCell="B37" sqref="B37"/>
    </sheetView>
  </sheetViews>
  <sheetFormatPr baseColWidth="10" defaultRowHeight="15" x14ac:dyDescent="0"/>
  <cols>
    <col min="1" max="1" width="11.6640625" customWidth="1"/>
    <col min="2" max="17" width="9.83203125" customWidth="1"/>
  </cols>
  <sheetData>
    <row r="1" spans="1:17">
      <c r="A1" t="s">
        <v>46</v>
      </c>
    </row>
    <row r="2" spans="1:17">
      <c r="A2" s="14" t="s">
        <v>357</v>
      </c>
      <c r="B2" s="19">
        <v>1</v>
      </c>
      <c r="C2" s="19">
        <v>45</v>
      </c>
      <c r="D2" s="19">
        <v>89</v>
      </c>
      <c r="E2" s="19">
        <v>90</v>
      </c>
      <c r="F2" s="19">
        <v>91</v>
      </c>
      <c r="G2" s="19">
        <v>135</v>
      </c>
      <c r="H2" s="19">
        <v>179</v>
      </c>
      <c r="I2" s="19">
        <v>180</v>
      </c>
      <c r="J2" s="19">
        <v>181</v>
      </c>
      <c r="K2" s="41">
        <f>I2+45</f>
        <v>225</v>
      </c>
      <c r="L2" s="19">
        <v>269</v>
      </c>
      <c r="M2" s="19">
        <v>270</v>
      </c>
      <c r="N2" s="19">
        <v>271</v>
      </c>
      <c r="O2" s="41">
        <f>M2+45</f>
        <v>315</v>
      </c>
      <c r="P2" s="19">
        <v>359</v>
      </c>
      <c r="Q2" s="19">
        <v>360</v>
      </c>
    </row>
    <row r="3" spans="1:17">
      <c r="A3" s="14" t="s">
        <v>358</v>
      </c>
      <c r="B3" s="17">
        <f>PI()*B2/180</f>
        <v>1.7453292519943295E-2</v>
      </c>
      <c r="C3" s="17">
        <f>PI()*C2/180</f>
        <v>0.78539816339744828</v>
      </c>
      <c r="D3" s="17">
        <f t="shared" ref="D3:Q3" si="0">PI()*D2/180</f>
        <v>1.5533430342749535</v>
      </c>
      <c r="E3" s="17">
        <f t="shared" si="0"/>
        <v>1.5707963267948966</v>
      </c>
      <c r="F3" s="17">
        <f t="shared" si="0"/>
        <v>1.5882496193148399</v>
      </c>
      <c r="G3" s="17">
        <f t="shared" si="0"/>
        <v>2.3561944901923448</v>
      </c>
      <c r="H3" s="17">
        <f t="shared" si="0"/>
        <v>3.12413936106985</v>
      </c>
      <c r="I3" s="17">
        <f t="shared" si="0"/>
        <v>3.1415926535897931</v>
      </c>
      <c r="J3" s="17">
        <f t="shared" si="0"/>
        <v>3.1590459461097362</v>
      </c>
      <c r="K3" s="17">
        <f t="shared" si="0"/>
        <v>3.9269908169872414</v>
      </c>
      <c r="L3" s="17">
        <f t="shared" si="0"/>
        <v>4.6949356878647466</v>
      </c>
      <c r="M3" s="17">
        <f t="shared" si="0"/>
        <v>4.7123889803846897</v>
      </c>
      <c r="N3" s="17">
        <f t="shared" si="0"/>
        <v>4.7298422729046328</v>
      </c>
      <c r="O3" s="17">
        <f t="shared" si="0"/>
        <v>5.497787143782138</v>
      </c>
      <c r="P3" s="17">
        <f t="shared" si="0"/>
        <v>6.2657320146596422</v>
      </c>
      <c r="Q3" s="17">
        <f t="shared" si="0"/>
        <v>6.2831853071795862</v>
      </c>
    </row>
    <row r="4" spans="1:17">
      <c r="A4" s="14" t="s">
        <v>359</v>
      </c>
      <c r="B4" s="17">
        <f>SIN(B3)</f>
        <v>1.7452406437283512E-2</v>
      </c>
      <c r="C4" s="17">
        <f>SIN(C3)</f>
        <v>0.70710678118654746</v>
      </c>
      <c r="D4" s="17">
        <f t="shared" ref="D4:Q4" si="1">SIN(D3)</f>
        <v>0.99984769515639127</v>
      </c>
      <c r="E4" s="17">
        <f t="shared" si="1"/>
        <v>1</v>
      </c>
      <c r="F4" s="17">
        <f t="shared" si="1"/>
        <v>0.99984769515639127</v>
      </c>
      <c r="G4" s="17">
        <f t="shared" si="1"/>
        <v>0.70710678118654757</v>
      </c>
      <c r="H4" s="17">
        <f t="shared" si="1"/>
        <v>1.7452406437283439E-2</v>
      </c>
      <c r="I4" s="17">
        <f t="shared" si="1"/>
        <v>1.22514845490862E-16</v>
      </c>
      <c r="J4" s="17">
        <f t="shared" si="1"/>
        <v>-1.7452406437283192E-2</v>
      </c>
      <c r="K4" s="17">
        <f t="shared" si="1"/>
        <v>-0.70710678118654746</v>
      </c>
      <c r="L4" s="17">
        <f t="shared" si="1"/>
        <v>-0.99984769515639127</v>
      </c>
      <c r="M4" s="17">
        <f t="shared" si="1"/>
        <v>-1</v>
      </c>
      <c r="N4" s="17">
        <f t="shared" si="1"/>
        <v>-0.99984769515639127</v>
      </c>
      <c r="O4" s="17">
        <f t="shared" si="1"/>
        <v>-0.70710678118654768</v>
      </c>
      <c r="P4" s="17">
        <f t="shared" si="1"/>
        <v>-1.7452406437284448E-2</v>
      </c>
      <c r="Q4" s="17">
        <f t="shared" si="1"/>
        <v>-2.45029690981724E-16</v>
      </c>
    </row>
    <row r="5" spans="1:17">
      <c r="A5" s="14" t="s">
        <v>360</v>
      </c>
      <c r="B5" s="17">
        <f>COS(B3)</f>
        <v>0.99984769515639127</v>
      </c>
      <c r="C5" s="17">
        <f>COS(C3)</f>
        <v>0.70710678118654757</v>
      </c>
      <c r="D5" s="17">
        <f t="shared" ref="D5:Q5" si="2">COS(D3)</f>
        <v>1.7452406437283376E-2</v>
      </c>
      <c r="E5" s="17">
        <f t="shared" si="2"/>
        <v>6.1257422745431001E-17</v>
      </c>
      <c r="F5" s="17">
        <f t="shared" si="2"/>
        <v>-1.7452406437283477E-2</v>
      </c>
      <c r="G5" s="17">
        <f t="shared" si="2"/>
        <v>-0.70710678118654746</v>
      </c>
      <c r="H5" s="17">
        <f t="shared" si="2"/>
        <v>-0.99984769515639127</v>
      </c>
      <c r="I5" s="17">
        <f t="shared" si="2"/>
        <v>-1</v>
      </c>
      <c r="J5" s="17">
        <f t="shared" si="2"/>
        <v>-0.99984769515639127</v>
      </c>
      <c r="K5" s="17">
        <f t="shared" si="2"/>
        <v>-0.70710678118654768</v>
      </c>
      <c r="L5" s="17">
        <f t="shared" si="2"/>
        <v>-1.7452406437283498E-2</v>
      </c>
      <c r="M5" s="17">
        <f t="shared" si="2"/>
        <v>-1.83772268236293E-16</v>
      </c>
      <c r="N5" s="17">
        <f t="shared" si="2"/>
        <v>1.745240643728313E-2</v>
      </c>
      <c r="O5" s="17">
        <f t="shared" si="2"/>
        <v>0.70710678118654735</v>
      </c>
      <c r="P5" s="17">
        <f t="shared" si="2"/>
        <v>0.99984769515639127</v>
      </c>
      <c r="Q5" s="17">
        <f t="shared" si="2"/>
        <v>1</v>
      </c>
    </row>
    <row r="6" spans="1:17">
      <c r="A6" s="14" t="s">
        <v>361</v>
      </c>
      <c r="B6" s="19">
        <v>1</v>
      </c>
      <c r="C6" s="14">
        <f t="shared" ref="C6:C12" si="3">B6</f>
        <v>1</v>
      </c>
      <c r="D6" s="14">
        <f t="shared" ref="D6:Q6" si="4">C6</f>
        <v>1</v>
      </c>
      <c r="E6" s="14">
        <f t="shared" si="4"/>
        <v>1</v>
      </c>
      <c r="F6" s="14">
        <f t="shared" si="4"/>
        <v>1</v>
      </c>
      <c r="G6" s="14">
        <f t="shared" si="4"/>
        <v>1</v>
      </c>
      <c r="H6" s="14">
        <f t="shared" si="4"/>
        <v>1</v>
      </c>
      <c r="I6" s="14">
        <f t="shared" si="4"/>
        <v>1</v>
      </c>
      <c r="J6" s="14">
        <f t="shared" si="4"/>
        <v>1</v>
      </c>
      <c r="K6" s="14">
        <f t="shared" si="4"/>
        <v>1</v>
      </c>
      <c r="L6" s="14">
        <f t="shared" si="4"/>
        <v>1</v>
      </c>
      <c r="M6" s="14">
        <f t="shared" si="4"/>
        <v>1</v>
      </c>
      <c r="N6" s="14">
        <f t="shared" si="4"/>
        <v>1</v>
      </c>
      <c r="O6" s="14">
        <f t="shared" si="4"/>
        <v>1</v>
      </c>
      <c r="P6" s="14">
        <f t="shared" si="4"/>
        <v>1</v>
      </c>
      <c r="Q6" s="14">
        <f t="shared" si="4"/>
        <v>1</v>
      </c>
    </row>
    <row r="7" spans="1:17">
      <c r="A7" s="14" t="s">
        <v>362</v>
      </c>
      <c r="B7" s="19">
        <v>0</v>
      </c>
      <c r="C7" s="14">
        <f t="shared" si="3"/>
        <v>0</v>
      </c>
      <c r="D7" s="14">
        <f t="shared" ref="D7:Q7" si="5">C7</f>
        <v>0</v>
      </c>
      <c r="E7" s="14">
        <f t="shared" si="5"/>
        <v>0</v>
      </c>
      <c r="F7" s="14">
        <f t="shared" si="5"/>
        <v>0</v>
      </c>
      <c r="G7" s="14">
        <f t="shared" si="5"/>
        <v>0</v>
      </c>
      <c r="H7" s="14">
        <f t="shared" si="5"/>
        <v>0</v>
      </c>
      <c r="I7" s="14">
        <f t="shared" si="5"/>
        <v>0</v>
      </c>
      <c r="J7" s="14">
        <f t="shared" si="5"/>
        <v>0</v>
      </c>
      <c r="K7" s="14">
        <f t="shared" si="5"/>
        <v>0</v>
      </c>
      <c r="L7" s="14">
        <f t="shared" si="5"/>
        <v>0</v>
      </c>
      <c r="M7" s="14">
        <f t="shared" si="5"/>
        <v>0</v>
      </c>
      <c r="N7" s="14">
        <f t="shared" si="5"/>
        <v>0</v>
      </c>
      <c r="O7" s="14">
        <f t="shared" si="5"/>
        <v>0</v>
      </c>
      <c r="P7" s="14">
        <f t="shared" si="5"/>
        <v>0</v>
      </c>
      <c r="Q7" s="14">
        <f t="shared" si="5"/>
        <v>0</v>
      </c>
    </row>
    <row r="8" spans="1:17">
      <c r="A8" s="14" t="s">
        <v>363</v>
      </c>
      <c r="B8" s="19">
        <v>-1</v>
      </c>
      <c r="C8" s="14">
        <f t="shared" si="3"/>
        <v>-1</v>
      </c>
      <c r="D8" s="14">
        <f t="shared" ref="D8:Q8" si="6">C8</f>
        <v>-1</v>
      </c>
      <c r="E8" s="14">
        <f t="shared" si="6"/>
        <v>-1</v>
      </c>
      <c r="F8" s="14">
        <f t="shared" si="6"/>
        <v>-1</v>
      </c>
      <c r="G8" s="14">
        <f t="shared" si="6"/>
        <v>-1</v>
      </c>
      <c r="H8" s="14">
        <f t="shared" si="6"/>
        <v>-1</v>
      </c>
      <c r="I8" s="14">
        <f t="shared" si="6"/>
        <v>-1</v>
      </c>
      <c r="J8" s="14">
        <f t="shared" si="6"/>
        <v>-1</v>
      </c>
      <c r="K8" s="14">
        <f t="shared" si="6"/>
        <v>-1</v>
      </c>
      <c r="L8" s="14">
        <f t="shared" si="6"/>
        <v>-1</v>
      </c>
      <c r="M8" s="14">
        <f t="shared" si="6"/>
        <v>-1</v>
      </c>
      <c r="N8" s="14">
        <f t="shared" si="6"/>
        <v>-1</v>
      </c>
      <c r="O8" s="14">
        <f t="shared" si="6"/>
        <v>-1</v>
      </c>
      <c r="P8" s="14">
        <f t="shared" si="6"/>
        <v>-1</v>
      </c>
      <c r="Q8" s="14">
        <f t="shared" si="6"/>
        <v>-1</v>
      </c>
    </row>
    <row r="9" spans="1:17">
      <c r="A9" s="14" t="s">
        <v>364</v>
      </c>
      <c r="B9" s="19">
        <v>0</v>
      </c>
      <c r="C9" s="14">
        <f t="shared" si="3"/>
        <v>0</v>
      </c>
      <c r="D9" s="14">
        <f t="shared" ref="D9:Q9" si="7">C9</f>
        <v>0</v>
      </c>
      <c r="E9" s="14">
        <f t="shared" si="7"/>
        <v>0</v>
      </c>
      <c r="F9" s="14">
        <f t="shared" si="7"/>
        <v>0</v>
      </c>
      <c r="G9" s="14">
        <f t="shared" si="7"/>
        <v>0</v>
      </c>
      <c r="H9" s="14">
        <f t="shared" si="7"/>
        <v>0</v>
      </c>
      <c r="I9" s="14">
        <f t="shared" si="7"/>
        <v>0</v>
      </c>
      <c r="J9" s="14">
        <f t="shared" si="7"/>
        <v>0</v>
      </c>
      <c r="K9" s="14">
        <f t="shared" si="7"/>
        <v>0</v>
      </c>
      <c r="L9" s="14">
        <f t="shared" si="7"/>
        <v>0</v>
      </c>
      <c r="M9" s="14">
        <f t="shared" si="7"/>
        <v>0</v>
      </c>
      <c r="N9" s="14">
        <f t="shared" si="7"/>
        <v>0</v>
      </c>
      <c r="O9" s="14">
        <f t="shared" si="7"/>
        <v>0</v>
      </c>
      <c r="P9" s="14">
        <f t="shared" si="7"/>
        <v>0</v>
      </c>
      <c r="Q9" s="14">
        <f t="shared" si="7"/>
        <v>0</v>
      </c>
    </row>
    <row r="10" spans="1:17">
      <c r="A10" s="14" t="s">
        <v>367</v>
      </c>
      <c r="B10" s="19">
        <f>B6+B8</f>
        <v>0</v>
      </c>
      <c r="C10" s="14">
        <f t="shared" si="3"/>
        <v>0</v>
      </c>
      <c r="D10" s="14">
        <f t="shared" ref="D10:Q10" si="8">C10</f>
        <v>0</v>
      </c>
      <c r="E10" s="14">
        <f t="shared" si="8"/>
        <v>0</v>
      </c>
      <c r="F10" s="14">
        <f t="shared" si="8"/>
        <v>0</v>
      </c>
      <c r="G10" s="14">
        <f t="shared" si="8"/>
        <v>0</v>
      </c>
      <c r="H10" s="14">
        <f t="shared" si="8"/>
        <v>0</v>
      </c>
      <c r="I10" s="14">
        <f t="shared" si="8"/>
        <v>0</v>
      </c>
      <c r="J10" s="14">
        <f t="shared" si="8"/>
        <v>0</v>
      </c>
      <c r="K10" s="14">
        <f t="shared" si="8"/>
        <v>0</v>
      </c>
      <c r="L10" s="14">
        <f t="shared" si="8"/>
        <v>0</v>
      </c>
      <c r="M10" s="14">
        <f t="shared" si="8"/>
        <v>0</v>
      </c>
      <c r="N10" s="14">
        <f t="shared" si="8"/>
        <v>0</v>
      </c>
      <c r="O10" s="14">
        <f t="shared" si="8"/>
        <v>0</v>
      </c>
      <c r="P10" s="14">
        <f t="shared" si="8"/>
        <v>0</v>
      </c>
      <c r="Q10" s="14">
        <f t="shared" si="8"/>
        <v>0</v>
      </c>
    </row>
    <row r="11" spans="1:17">
      <c r="A11" s="14" t="s">
        <v>368</v>
      </c>
      <c r="B11" s="19">
        <f>B7+B9</f>
        <v>0</v>
      </c>
      <c r="C11" s="14">
        <f t="shared" si="3"/>
        <v>0</v>
      </c>
      <c r="D11" s="14">
        <f t="shared" ref="D11:Q11" si="9">C11</f>
        <v>0</v>
      </c>
      <c r="E11" s="14">
        <f t="shared" si="9"/>
        <v>0</v>
      </c>
      <c r="F11" s="14">
        <f t="shared" si="9"/>
        <v>0</v>
      </c>
      <c r="G11" s="14">
        <f t="shared" si="9"/>
        <v>0</v>
      </c>
      <c r="H11" s="14">
        <f t="shared" si="9"/>
        <v>0</v>
      </c>
      <c r="I11" s="14">
        <f t="shared" si="9"/>
        <v>0</v>
      </c>
      <c r="J11" s="14">
        <f t="shared" si="9"/>
        <v>0</v>
      </c>
      <c r="K11" s="14">
        <f t="shared" si="9"/>
        <v>0</v>
      </c>
      <c r="L11" s="14">
        <f t="shared" si="9"/>
        <v>0</v>
      </c>
      <c r="M11" s="14">
        <f t="shared" si="9"/>
        <v>0</v>
      </c>
      <c r="N11" s="14">
        <f t="shared" si="9"/>
        <v>0</v>
      </c>
      <c r="O11" s="14">
        <f t="shared" si="9"/>
        <v>0</v>
      </c>
      <c r="P11" s="14">
        <f t="shared" si="9"/>
        <v>0</v>
      </c>
      <c r="Q11" s="14">
        <f t="shared" si="9"/>
        <v>0</v>
      </c>
    </row>
    <row r="12" spans="1:17">
      <c r="A12" s="14" t="s">
        <v>369</v>
      </c>
      <c r="B12" s="19">
        <f>SQRT(B8^2+B9^2)</f>
        <v>1</v>
      </c>
      <c r="C12" s="14">
        <f t="shared" si="3"/>
        <v>1</v>
      </c>
      <c r="D12" s="14">
        <f t="shared" ref="D12:Q12" si="10">C12</f>
        <v>1</v>
      </c>
      <c r="E12" s="14">
        <f t="shared" si="10"/>
        <v>1</v>
      </c>
      <c r="F12" s="14">
        <f t="shared" si="10"/>
        <v>1</v>
      </c>
      <c r="G12" s="14">
        <f t="shared" si="10"/>
        <v>1</v>
      </c>
      <c r="H12" s="14">
        <f t="shared" si="10"/>
        <v>1</v>
      </c>
      <c r="I12" s="14">
        <f t="shared" si="10"/>
        <v>1</v>
      </c>
      <c r="J12" s="14">
        <f t="shared" si="10"/>
        <v>1</v>
      </c>
      <c r="K12" s="14">
        <f t="shared" si="10"/>
        <v>1</v>
      </c>
      <c r="L12" s="14">
        <f t="shared" si="10"/>
        <v>1</v>
      </c>
      <c r="M12" s="14">
        <f t="shared" si="10"/>
        <v>1</v>
      </c>
      <c r="N12" s="14">
        <f t="shared" si="10"/>
        <v>1</v>
      </c>
      <c r="O12" s="14">
        <f t="shared" si="10"/>
        <v>1</v>
      </c>
      <c r="P12" s="14">
        <f t="shared" si="10"/>
        <v>1</v>
      </c>
      <c r="Q12" s="14">
        <f t="shared" si="10"/>
        <v>1</v>
      </c>
    </row>
    <row r="13" spans="1:17">
      <c r="A13" s="14" t="s">
        <v>365</v>
      </c>
      <c r="B13" s="40">
        <f>B12*B5</f>
        <v>0.99984769515639127</v>
      </c>
      <c r="C13" s="40">
        <f t="shared" ref="C13" si="11">C12*C5</f>
        <v>0.70710678118654757</v>
      </c>
      <c r="D13" s="40">
        <f t="shared" ref="D13" si="12">D12*D5</f>
        <v>1.7452406437283376E-2</v>
      </c>
      <c r="E13" s="40">
        <f t="shared" ref="E13" si="13">E12*E5</f>
        <v>6.1257422745431001E-17</v>
      </c>
      <c r="F13" s="40">
        <f t="shared" ref="F13" si="14">F12*F5</f>
        <v>-1.7452406437283477E-2</v>
      </c>
      <c r="G13" s="40">
        <f t="shared" ref="G13" si="15">G12*G5</f>
        <v>-0.70710678118654746</v>
      </c>
      <c r="H13" s="40">
        <f t="shared" ref="H13" si="16">H12*H5</f>
        <v>-0.99984769515639127</v>
      </c>
      <c r="I13" s="40">
        <f t="shared" ref="I13" si="17">I12*I5</f>
        <v>-1</v>
      </c>
      <c r="J13" s="40">
        <f t="shared" ref="J13" si="18">J12*J5</f>
        <v>-0.99984769515639127</v>
      </c>
      <c r="K13" s="40">
        <f t="shared" ref="K13" si="19">K12*K5</f>
        <v>-0.70710678118654768</v>
      </c>
      <c r="L13" s="40">
        <f t="shared" ref="L13" si="20">L12*L5</f>
        <v>-1.7452406437283498E-2</v>
      </c>
      <c r="M13" s="40">
        <f t="shared" ref="M13" si="21">M12*M5</f>
        <v>-1.83772268236293E-16</v>
      </c>
      <c r="N13" s="40">
        <f t="shared" ref="N13" si="22">N12*N5</f>
        <v>1.745240643728313E-2</v>
      </c>
      <c r="O13" s="40">
        <f t="shared" ref="O13" si="23">O12*O5</f>
        <v>0.70710678118654735</v>
      </c>
      <c r="P13" s="40">
        <f t="shared" ref="P13" si="24">P12*P5</f>
        <v>0.99984769515639127</v>
      </c>
      <c r="Q13" s="40">
        <f t="shared" ref="Q13" si="25">Q12*Q5</f>
        <v>1</v>
      </c>
    </row>
    <row r="14" spans="1:17">
      <c r="A14" s="14" t="s">
        <v>366</v>
      </c>
      <c r="B14" s="40">
        <f>B12*B4</f>
        <v>1.7452406437283512E-2</v>
      </c>
      <c r="C14" s="40">
        <f t="shared" ref="C14" si="26">C12*C4</f>
        <v>0.70710678118654746</v>
      </c>
      <c r="D14" s="40">
        <f t="shared" ref="D14:Q14" si="27">D12*D4</f>
        <v>0.99984769515639127</v>
      </c>
      <c r="E14" s="40">
        <f t="shared" si="27"/>
        <v>1</v>
      </c>
      <c r="F14" s="40">
        <f t="shared" si="27"/>
        <v>0.99984769515639127</v>
      </c>
      <c r="G14" s="40">
        <f t="shared" si="27"/>
        <v>0.70710678118654757</v>
      </c>
      <c r="H14" s="40">
        <f t="shared" si="27"/>
        <v>1.7452406437283439E-2</v>
      </c>
      <c r="I14" s="40">
        <f t="shared" si="27"/>
        <v>1.22514845490862E-16</v>
      </c>
      <c r="J14" s="40">
        <f t="shared" si="27"/>
        <v>-1.7452406437283192E-2</v>
      </c>
      <c r="K14" s="40">
        <f t="shared" si="27"/>
        <v>-0.70710678118654746</v>
      </c>
      <c r="L14" s="40">
        <f t="shared" si="27"/>
        <v>-0.99984769515639127</v>
      </c>
      <c r="M14" s="40">
        <f t="shared" si="27"/>
        <v>-1</v>
      </c>
      <c r="N14" s="40">
        <f t="shared" si="27"/>
        <v>-0.99984769515639127</v>
      </c>
      <c r="O14" s="40">
        <f t="shared" si="27"/>
        <v>-0.70710678118654768</v>
      </c>
      <c r="P14" s="40">
        <f t="shared" si="27"/>
        <v>-1.7452406437284448E-2</v>
      </c>
      <c r="Q14" s="40">
        <f t="shared" si="27"/>
        <v>-2.45029690981724E-16</v>
      </c>
    </row>
    <row r="15" spans="1:17">
      <c r="A15" s="14"/>
      <c r="B15" s="14"/>
      <c r="C15" s="14"/>
      <c r="D15" s="14"/>
      <c r="E15" s="14"/>
      <c r="F15" s="14"/>
    </row>
    <row r="16" spans="1:17">
      <c r="A16" s="14" t="s">
        <v>45</v>
      </c>
      <c r="B16" s="14"/>
      <c r="C16" s="14"/>
      <c r="D16" s="14"/>
      <c r="E16" s="14"/>
      <c r="F16" s="14"/>
    </row>
    <row r="17" spans="1:17">
      <c r="A17" s="14" t="s">
        <v>370</v>
      </c>
      <c r="B17" s="19">
        <v>25</v>
      </c>
      <c r="C17" s="14">
        <f>B17</f>
        <v>25</v>
      </c>
      <c r="D17" s="14">
        <f t="shared" ref="D17:Q17" si="28">C17</f>
        <v>25</v>
      </c>
      <c r="E17" s="14">
        <f t="shared" si="28"/>
        <v>25</v>
      </c>
      <c r="F17" s="14">
        <f t="shared" si="28"/>
        <v>25</v>
      </c>
      <c r="G17" s="14">
        <f t="shared" si="28"/>
        <v>25</v>
      </c>
      <c r="H17" s="14">
        <f t="shared" si="28"/>
        <v>25</v>
      </c>
      <c r="I17" s="14">
        <f t="shared" si="28"/>
        <v>25</v>
      </c>
      <c r="J17" s="14">
        <f t="shared" si="28"/>
        <v>25</v>
      </c>
      <c r="K17" s="14">
        <f t="shared" si="28"/>
        <v>25</v>
      </c>
      <c r="L17" s="14">
        <f t="shared" si="28"/>
        <v>25</v>
      </c>
      <c r="M17" s="14">
        <f t="shared" si="28"/>
        <v>25</v>
      </c>
      <c r="N17" s="14">
        <f t="shared" si="28"/>
        <v>25</v>
      </c>
      <c r="O17" s="14">
        <f t="shared" si="28"/>
        <v>25</v>
      </c>
      <c r="P17" s="14">
        <f t="shared" si="28"/>
        <v>25</v>
      </c>
      <c r="Q17" s="14">
        <f t="shared" si="28"/>
        <v>25</v>
      </c>
    </row>
    <row r="18" spans="1:17">
      <c r="A18" s="14" t="s">
        <v>371</v>
      </c>
      <c r="B18" s="19">
        <v>50</v>
      </c>
      <c r="C18" s="14">
        <f t="shared" ref="C18:Q21" si="29">B18</f>
        <v>50</v>
      </c>
      <c r="D18" s="14">
        <f t="shared" si="29"/>
        <v>50</v>
      </c>
      <c r="E18" s="14">
        <f t="shared" si="29"/>
        <v>50</v>
      </c>
      <c r="F18" s="14">
        <f t="shared" si="29"/>
        <v>50</v>
      </c>
      <c r="G18" s="14">
        <f t="shared" si="29"/>
        <v>50</v>
      </c>
      <c r="H18" s="14">
        <f t="shared" si="29"/>
        <v>50</v>
      </c>
      <c r="I18" s="14">
        <f t="shared" si="29"/>
        <v>50</v>
      </c>
      <c r="J18" s="14">
        <f t="shared" si="29"/>
        <v>50</v>
      </c>
      <c r="K18" s="14">
        <f t="shared" si="29"/>
        <v>50</v>
      </c>
      <c r="L18" s="14">
        <f t="shared" si="29"/>
        <v>50</v>
      </c>
      <c r="M18" s="14">
        <f t="shared" si="29"/>
        <v>50</v>
      </c>
      <c r="N18" s="14">
        <f t="shared" si="29"/>
        <v>50</v>
      </c>
      <c r="O18" s="14">
        <f t="shared" si="29"/>
        <v>50</v>
      </c>
      <c r="P18" s="14">
        <f t="shared" si="29"/>
        <v>50</v>
      </c>
      <c r="Q18" s="14">
        <f t="shared" si="29"/>
        <v>50</v>
      </c>
    </row>
    <row r="19" spans="1:17">
      <c r="A19" s="14" t="s">
        <v>372</v>
      </c>
      <c r="B19" s="19">
        <v>50</v>
      </c>
      <c r="C19" s="14">
        <f t="shared" si="29"/>
        <v>50</v>
      </c>
      <c r="D19" s="14">
        <f t="shared" si="29"/>
        <v>50</v>
      </c>
      <c r="E19" s="14">
        <f t="shared" si="29"/>
        <v>50</v>
      </c>
      <c r="F19" s="14">
        <f t="shared" si="29"/>
        <v>50</v>
      </c>
      <c r="G19" s="14">
        <f t="shared" si="29"/>
        <v>50</v>
      </c>
      <c r="H19" s="14">
        <f t="shared" si="29"/>
        <v>50</v>
      </c>
      <c r="I19" s="14">
        <f t="shared" si="29"/>
        <v>50</v>
      </c>
      <c r="J19" s="14">
        <f t="shared" si="29"/>
        <v>50</v>
      </c>
      <c r="K19" s="14">
        <f t="shared" si="29"/>
        <v>50</v>
      </c>
      <c r="L19" s="14">
        <f t="shared" si="29"/>
        <v>50</v>
      </c>
      <c r="M19" s="14">
        <f t="shared" si="29"/>
        <v>50</v>
      </c>
      <c r="N19" s="14">
        <f t="shared" si="29"/>
        <v>50</v>
      </c>
      <c r="O19" s="14">
        <f t="shared" si="29"/>
        <v>50</v>
      </c>
      <c r="P19" s="14">
        <f t="shared" si="29"/>
        <v>50</v>
      </c>
      <c r="Q19" s="14">
        <f t="shared" si="29"/>
        <v>50</v>
      </c>
    </row>
    <row r="20" spans="1:17">
      <c r="A20" s="14" t="s">
        <v>361</v>
      </c>
      <c r="B20" s="12">
        <f>B$12*B17+B18</f>
        <v>75</v>
      </c>
      <c r="C20">
        <f>B20</f>
        <v>75</v>
      </c>
      <c r="D20">
        <f t="shared" si="29"/>
        <v>75</v>
      </c>
      <c r="E20">
        <f t="shared" si="29"/>
        <v>75</v>
      </c>
      <c r="F20">
        <f t="shared" si="29"/>
        <v>75</v>
      </c>
      <c r="G20">
        <f t="shared" si="29"/>
        <v>75</v>
      </c>
      <c r="H20">
        <f t="shared" si="29"/>
        <v>75</v>
      </c>
      <c r="I20">
        <f t="shared" si="29"/>
        <v>75</v>
      </c>
      <c r="J20">
        <f t="shared" si="29"/>
        <v>75</v>
      </c>
      <c r="K20">
        <f t="shared" si="29"/>
        <v>75</v>
      </c>
      <c r="L20">
        <f t="shared" si="29"/>
        <v>75</v>
      </c>
      <c r="M20">
        <f t="shared" si="29"/>
        <v>75</v>
      </c>
      <c r="N20">
        <f t="shared" si="29"/>
        <v>75</v>
      </c>
      <c r="O20">
        <f t="shared" si="29"/>
        <v>75</v>
      </c>
      <c r="P20">
        <f t="shared" si="29"/>
        <v>75</v>
      </c>
      <c r="Q20">
        <f t="shared" si="29"/>
        <v>75</v>
      </c>
    </row>
    <row r="21" spans="1:17">
      <c r="A21" s="14" t="s">
        <v>362</v>
      </c>
      <c r="B21" s="12">
        <v>50</v>
      </c>
      <c r="C21">
        <f>B21</f>
        <v>50</v>
      </c>
      <c r="D21">
        <f t="shared" si="29"/>
        <v>50</v>
      </c>
      <c r="E21">
        <f t="shared" si="29"/>
        <v>50</v>
      </c>
      <c r="F21">
        <f t="shared" si="29"/>
        <v>50</v>
      </c>
      <c r="G21">
        <f t="shared" si="29"/>
        <v>50</v>
      </c>
      <c r="H21">
        <f t="shared" si="29"/>
        <v>50</v>
      </c>
      <c r="I21">
        <f t="shared" si="29"/>
        <v>50</v>
      </c>
      <c r="J21">
        <f t="shared" si="29"/>
        <v>50</v>
      </c>
      <c r="K21">
        <f t="shared" si="29"/>
        <v>50</v>
      </c>
      <c r="L21">
        <f t="shared" si="29"/>
        <v>50</v>
      </c>
      <c r="M21">
        <f t="shared" si="29"/>
        <v>50</v>
      </c>
      <c r="N21">
        <f t="shared" si="29"/>
        <v>50</v>
      </c>
      <c r="O21">
        <f t="shared" si="29"/>
        <v>50</v>
      </c>
      <c r="P21">
        <f t="shared" si="29"/>
        <v>50</v>
      </c>
      <c r="Q21">
        <f t="shared" si="29"/>
        <v>50</v>
      </c>
    </row>
    <row r="22" spans="1:17">
      <c r="A22" s="14" t="s">
        <v>363</v>
      </c>
      <c r="B22" s="12">
        <f>B$8*B17</f>
        <v>-25</v>
      </c>
      <c r="C22">
        <f>B22</f>
        <v>-25</v>
      </c>
      <c r="D22">
        <f t="shared" ref="D22" si="30">C22</f>
        <v>-25</v>
      </c>
      <c r="E22">
        <f t="shared" ref="E22" si="31">D22</f>
        <v>-25</v>
      </c>
      <c r="F22">
        <f t="shared" ref="F22" si="32">E22</f>
        <v>-25</v>
      </c>
      <c r="G22">
        <f t="shared" ref="G22" si="33">F22</f>
        <v>-25</v>
      </c>
      <c r="H22">
        <f t="shared" ref="H22" si="34">G22</f>
        <v>-25</v>
      </c>
      <c r="I22">
        <f t="shared" ref="I22" si="35">H22</f>
        <v>-25</v>
      </c>
      <c r="J22">
        <f t="shared" ref="J22" si="36">I22</f>
        <v>-25</v>
      </c>
      <c r="K22">
        <f t="shared" ref="K22" si="37">J22</f>
        <v>-25</v>
      </c>
      <c r="L22">
        <f t="shared" ref="L22" si="38">K22</f>
        <v>-25</v>
      </c>
      <c r="M22">
        <f t="shared" ref="M22" si="39">L22</f>
        <v>-25</v>
      </c>
      <c r="N22">
        <f t="shared" ref="N22" si="40">M22</f>
        <v>-25</v>
      </c>
      <c r="O22">
        <f t="shared" ref="O22" si="41">N22</f>
        <v>-25</v>
      </c>
      <c r="P22">
        <f t="shared" ref="P22" si="42">O22</f>
        <v>-25</v>
      </c>
      <c r="Q22">
        <f t="shared" ref="Q22" si="43">P22</f>
        <v>-25</v>
      </c>
    </row>
    <row r="23" spans="1:17">
      <c r="A23" s="14" t="s">
        <v>364</v>
      </c>
      <c r="B23">
        <f>B$9*B17</f>
        <v>0</v>
      </c>
      <c r="C23">
        <f t="shared" ref="C23:Q23" si="44">C$9*C17</f>
        <v>0</v>
      </c>
      <c r="D23">
        <f t="shared" si="44"/>
        <v>0</v>
      </c>
      <c r="E23">
        <f t="shared" si="44"/>
        <v>0</v>
      </c>
      <c r="F23">
        <f t="shared" si="44"/>
        <v>0</v>
      </c>
      <c r="G23">
        <f t="shared" si="44"/>
        <v>0</v>
      </c>
      <c r="H23">
        <f t="shared" si="44"/>
        <v>0</v>
      </c>
      <c r="I23">
        <f t="shared" si="44"/>
        <v>0</v>
      </c>
      <c r="J23">
        <f t="shared" si="44"/>
        <v>0</v>
      </c>
      <c r="K23">
        <f t="shared" si="44"/>
        <v>0</v>
      </c>
      <c r="L23">
        <f t="shared" si="44"/>
        <v>0</v>
      </c>
      <c r="M23">
        <f t="shared" si="44"/>
        <v>0</v>
      </c>
      <c r="N23">
        <f t="shared" si="44"/>
        <v>0</v>
      </c>
      <c r="O23">
        <f t="shared" si="44"/>
        <v>0</v>
      </c>
      <c r="P23">
        <f t="shared" si="44"/>
        <v>0</v>
      </c>
      <c r="Q23">
        <f t="shared" si="44"/>
        <v>0</v>
      </c>
    </row>
    <row r="24" spans="1:17">
      <c r="A24" s="14"/>
    </row>
    <row r="25" spans="1:17">
      <c r="A25" s="14" t="s">
        <v>373</v>
      </c>
      <c r="B25">
        <v>1</v>
      </c>
      <c r="C25">
        <v>45</v>
      </c>
      <c r="D25">
        <v>89</v>
      </c>
      <c r="E25">
        <v>90</v>
      </c>
      <c r="F25">
        <v>91</v>
      </c>
      <c r="G25">
        <v>135</v>
      </c>
      <c r="H25">
        <v>179</v>
      </c>
      <c r="I25">
        <v>180</v>
      </c>
      <c r="J25">
        <v>181</v>
      </c>
      <c r="K25">
        <v>225</v>
      </c>
      <c r="L25">
        <v>269</v>
      </c>
      <c r="M25">
        <v>270</v>
      </c>
      <c r="N25">
        <v>271</v>
      </c>
      <c r="O25">
        <v>315</v>
      </c>
      <c r="P25">
        <v>359</v>
      </c>
      <c r="Q25">
        <v>360</v>
      </c>
    </row>
    <row r="26" spans="1:17">
      <c r="A26" s="14" t="s">
        <v>374</v>
      </c>
      <c r="B26">
        <v>359</v>
      </c>
      <c r="C26">
        <v>315</v>
      </c>
      <c r="D26">
        <v>271</v>
      </c>
      <c r="E26">
        <v>270</v>
      </c>
      <c r="F26">
        <v>269</v>
      </c>
      <c r="G26">
        <v>225</v>
      </c>
      <c r="H26">
        <v>181</v>
      </c>
      <c r="I26">
        <v>180</v>
      </c>
      <c r="J26">
        <v>179</v>
      </c>
      <c r="K26">
        <v>135</v>
      </c>
      <c r="L26">
        <v>91</v>
      </c>
      <c r="M26">
        <v>90</v>
      </c>
      <c r="N26">
        <v>89</v>
      </c>
      <c r="O26">
        <v>45</v>
      </c>
      <c r="P26">
        <v>1</v>
      </c>
      <c r="Q26">
        <v>360</v>
      </c>
    </row>
    <row r="27" spans="1:17">
      <c r="A27" s="14" t="s">
        <v>365</v>
      </c>
      <c r="B27" s="42">
        <f>B17*B$13+B18</f>
        <v>74.996192378909782</v>
      </c>
      <c r="C27" s="42">
        <f t="shared" ref="C27:Q27" si="45">C17*C$13+C18</f>
        <v>67.677669529663689</v>
      </c>
      <c r="D27" s="42">
        <f t="shared" si="45"/>
        <v>50.436310160932088</v>
      </c>
      <c r="E27" s="42">
        <f t="shared" si="45"/>
        <v>50</v>
      </c>
      <c r="F27" s="42">
        <f t="shared" si="45"/>
        <v>49.563689839067912</v>
      </c>
      <c r="G27" s="42">
        <f t="shared" si="45"/>
        <v>32.322330470336311</v>
      </c>
      <c r="H27" s="42">
        <f t="shared" si="45"/>
        <v>25.003807621090218</v>
      </c>
      <c r="I27" s="42">
        <f t="shared" si="45"/>
        <v>25</v>
      </c>
      <c r="J27" s="42">
        <f t="shared" si="45"/>
        <v>25.003807621090218</v>
      </c>
      <c r="K27" s="42">
        <f t="shared" si="45"/>
        <v>32.322330470336311</v>
      </c>
      <c r="L27" s="42">
        <f t="shared" si="45"/>
        <v>49.563689839067912</v>
      </c>
      <c r="M27" s="42">
        <f t="shared" si="45"/>
        <v>49.999999999999993</v>
      </c>
      <c r="N27" s="42">
        <f t="shared" si="45"/>
        <v>50.436310160932081</v>
      </c>
      <c r="O27" s="42">
        <f t="shared" si="45"/>
        <v>67.677669529663689</v>
      </c>
      <c r="P27" s="42">
        <f t="shared" si="45"/>
        <v>74.996192378909782</v>
      </c>
      <c r="Q27" s="42">
        <f t="shared" si="45"/>
        <v>75</v>
      </c>
    </row>
    <row r="28" spans="1:17">
      <c r="A28" s="14" t="s">
        <v>366</v>
      </c>
      <c r="B28" s="42">
        <f>B17*B$14+B19</f>
        <v>50.436310160932088</v>
      </c>
      <c r="C28" s="42">
        <f t="shared" ref="C28:Q28" si="46">C17*C$14+C19</f>
        <v>67.677669529663689</v>
      </c>
      <c r="D28" s="42">
        <f t="shared" si="46"/>
        <v>74.996192378909782</v>
      </c>
      <c r="E28" s="42">
        <f t="shared" si="46"/>
        <v>75</v>
      </c>
      <c r="F28" s="42">
        <f t="shared" si="46"/>
        <v>74.996192378909782</v>
      </c>
      <c r="G28" s="42">
        <f t="shared" si="46"/>
        <v>67.677669529663689</v>
      </c>
      <c r="H28" s="42">
        <f t="shared" si="46"/>
        <v>50.436310160932088</v>
      </c>
      <c r="I28" s="42">
        <f t="shared" si="46"/>
        <v>50</v>
      </c>
      <c r="J28" s="42">
        <f t="shared" si="46"/>
        <v>49.563689839067919</v>
      </c>
      <c r="K28" s="42">
        <f t="shared" si="46"/>
        <v>32.322330470336311</v>
      </c>
      <c r="L28" s="42">
        <f t="shared" si="46"/>
        <v>25.003807621090218</v>
      </c>
      <c r="M28" s="42">
        <f t="shared" si="46"/>
        <v>25</v>
      </c>
      <c r="N28" s="42">
        <f t="shared" si="46"/>
        <v>25.003807621090218</v>
      </c>
      <c r="O28" s="42">
        <f t="shared" si="46"/>
        <v>32.322330470336311</v>
      </c>
      <c r="P28" s="42">
        <f t="shared" si="46"/>
        <v>49.563689839067891</v>
      </c>
      <c r="Q28" s="42">
        <f t="shared" si="46"/>
        <v>49.999999999999993</v>
      </c>
    </row>
    <row r="31" spans="1:17">
      <c r="A31" s="14" t="s">
        <v>45</v>
      </c>
      <c r="B31" s="15" t="s">
        <v>563</v>
      </c>
      <c r="C31" s="14"/>
      <c r="D31" s="14"/>
      <c r="E31" s="14"/>
      <c r="F31" s="14"/>
    </row>
    <row r="32" spans="1:17">
      <c r="A32" s="14" t="s">
        <v>370</v>
      </c>
      <c r="B32" s="19">
        <v>25</v>
      </c>
      <c r="C32" s="14">
        <f>B32</f>
        <v>25</v>
      </c>
      <c r="D32" s="14">
        <f t="shared" ref="D32:D37" si="47">C32</f>
        <v>25</v>
      </c>
      <c r="E32" s="14">
        <f t="shared" ref="E32:E37" si="48">D32</f>
        <v>25</v>
      </c>
      <c r="F32" s="14">
        <f t="shared" ref="F32:F37" si="49">E32</f>
        <v>25</v>
      </c>
      <c r="G32" s="14">
        <f t="shared" ref="G32:G37" si="50">F32</f>
        <v>25</v>
      </c>
      <c r="H32" s="14">
        <f t="shared" ref="H32:H37" si="51">G32</f>
        <v>25</v>
      </c>
      <c r="I32" s="14">
        <f t="shared" ref="I32:I37" si="52">H32</f>
        <v>25</v>
      </c>
      <c r="J32" s="14">
        <f t="shared" ref="J32:J37" si="53">I32</f>
        <v>25</v>
      </c>
      <c r="K32" s="14">
        <f t="shared" ref="K32:K37" si="54">J32</f>
        <v>25</v>
      </c>
      <c r="L32" s="14">
        <f t="shared" ref="L32:L37" si="55">K32</f>
        <v>25</v>
      </c>
      <c r="M32" s="14">
        <f t="shared" ref="M32:M37" si="56">L32</f>
        <v>25</v>
      </c>
      <c r="N32" s="14">
        <f t="shared" ref="N32:N37" si="57">M32</f>
        <v>25</v>
      </c>
      <c r="O32" s="14">
        <f t="shared" ref="O32:O37" si="58">N32</f>
        <v>25</v>
      </c>
      <c r="P32" s="14">
        <f t="shared" ref="P32:P37" si="59">O32</f>
        <v>25</v>
      </c>
      <c r="Q32" s="14">
        <f t="shared" ref="Q32:Q37" si="60">P32</f>
        <v>25</v>
      </c>
    </row>
    <row r="33" spans="1:17">
      <c r="A33" s="14" t="s">
        <v>371</v>
      </c>
      <c r="B33" s="19">
        <v>75</v>
      </c>
      <c r="C33" s="14">
        <f t="shared" ref="C33:C36" si="61">B33</f>
        <v>75</v>
      </c>
      <c r="D33" s="14">
        <f t="shared" si="47"/>
        <v>75</v>
      </c>
      <c r="E33" s="14">
        <f t="shared" si="48"/>
        <v>75</v>
      </c>
      <c r="F33" s="14">
        <f t="shared" si="49"/>
        <v>75</v>
      </c>
      <c r="G33" s="14">
        <f t="shared" si="50"/>
        <v>75</v>
      </c>
      <c r="H33" s="14">
        <f t="shared" si="51"/>
        <v>75</v>
      </c>
      <c r="I33" s="14">
        <f t="shared" si="52"/>
        <v>75</v>
      </c>
      <c r="J33" s="14">
        <f t="shared" si="53"/>
        <v>75</v>
      </c>
      <c r="K33" s="14">
        <f t="shared" si="54"/>
        <v>75</v>
      </c>
      <c r="L33" s="14">
        <f t="shared" si="55"/>
        <v>75</v>
      </c>
      <c r="M33" s="14">
        <f t="shared" si="56"/>
        <v>75</v>
      </c>
      <c r="N33" s="14">
        <f t="shared" si="57"/>
        <v>75</v>
      </c>
      <c r="O33" s="14">
        <f t="shared" si="58"/>
        <v>75</v>
      </c>
      <c r="P33" s="14">
        <f t="shared" si="59"/>
        <v>75</v>
      </c>
      <c r="Q33" s="14">
        <f t="shared" si="60"/>
        <v>75</v>
      </c>
    </row>
    <row r="34" spans="1:17">
      <c r="A34" s="14" t="s">
        <v>372</v>
      </c>
      <c r="B34" s="19">
        <v>100</v>
      </c>
      <c r="C34" s="14">
        <f t="shared" si="61"/>
        <v>100</v>
      </c>
      <c r="D34" s="14">
        <f t="shared" si="47"/>
        <v>100</v>
      </c>
      <c r="E34" s="14">
        <f t="shared" si="48"/>
        <v>100</v>
      </c>
      <c r="F34" s="14">
        <f t="shared" si="49"/>
        <v>100</v>
      </c>
      <c r="G34" s="14">
        <f t="shared" si="50"/>
        <v>100</v>
      </c>
      <c r="H34" s="14">
        <f t="shared" si="51"/>
        <v>100</v>
      </c>
      <c r="I34" s="14">
        <f t="shared" si="52"/>
        <v>100</v>
      </c>
      <c r="J34" s="14">
        <f t="shared" si="53"/>
        <v>100</v>
      </c>
      <c r="K34" s="14">
        <f t="shared" si="54"/>
        <v>100</v>
      </c>
      <c r="L34" s="14">
        <f t="shared" si="55"/>
        <v>100</v>
      </c>
      <c r="M34" s="14">
        <f t="shared" si="56"/>
        <v>100</v>
      </c>
      <c r="N34" s="14">
        <f t="shared" si="57"/>
        <v>100</v>
      </c>
      <c r="O34" s="14">
        <f t="shared" si="58"/>
        <v>100</v>
      </c>
      <c r="P34" s="14">
        <f t="shared" si="59"/>
        <v>100</v>
      </c>
      <c r="Q34" s="14">
        <f t="shared" si="60"/>
        <v>100</v>
      </c>
    </row>
    <row r="35" spans="1:17">
      <c r="A35" s="14" t="s">
        <v>361</v>
      </c>
      <c r="B35" s="12">
        <v>100</v>
      </c>
      <c r="C35">
        <f>B35</f>
        <v>100</v>
      </c>
      <c r="D35">
        <f t="shared" si="47"/>
        <v>100</v>
      </c>
      <c r="E35">
        <f t="shared" si="48"/>
        <v>100</v>
      </c>
      <c r="F35">
        <f t="shared" si="49"/>
        <v>100</v>
      </c>
      <c r="G35">
        <f t="shared" si="50"/>
        <v>100</v>
      </c>
      <c r="H35">
        <f t="shared" si="51"/>
        <v>100</v>
      </c>
      <c r="I35">
        <f t="shared" si="52"/>
        <v>100</v>
      </c>
      <c r="J35">
        <f t="shared" si="53"/>
        <v>100</v>
      </c>
      <c r="K35">
        <f t="shared" si="54"/>
        <v>100</v>
      </c>
      <c r="L35">
        <f t="shared" si="55"/>
        <v>100</v>
      </c>
      <c r="M35">
        <f t="shared" si="56"/>
        <v>100</v>
      </c>
      <c r="N35">
        <f t="shared" si="57"/>
        <v>100</v>
      </c>
      <c r="O35">
        <f t="shared" si="58"/>
        <v>100</v>
      </c>
      <c r="P35">
        <f t="shared" si="59"/>
        <v>100</v>
      </c>
      <c r="Q35">
        <f t="shared" si="60"/>
        <v>100</v>
      </c>
    </row>
    <row r="36" spans="1:17">
      <c r="A36" s="14" t="s">
        <v>362</v>
      </c>
      <c r="B36" s="12">
        <v>100</v>
      </c>
      <c r="C36">
        <f>B36</f>
        <v>100</v>
      </c>
      <c r="D36">
        <f t="shared" si="47"/>
        <v>100</v>
      </c>
      <c r="E36">
        <f t="shared" si="48"/>
        <v>100</v>
      </c>
      <c r="F36">
        <f t="shared" si="49"/>
        <v>100</v>
      </c>
      <c r="G36">
        <f t="shared" si="50"/>
        <v>100</v>
      </c>
      <c r="H36">
        <f t="shared" si="51"/>
        <v>100</v>
      </c>
      <c r="I36">
        <f t="shared" si="52"/>
        <v>100</v>
      </c>
      <c r="J36">
        <f t="shared" si="53"/>
        <v>100</v>
      </c>
      <c r="K36">
        <f t="shared" si="54"/>
        <v>100</v>
      </c>
      <c r="L36">
        <f t="shared" si="55"/>
        <v>100</v>
      </c>
      <c r="M36">
        <f t="shared" si="56"/>
        <v>100</v>
      </c>
      <c r="N36">
        <f t="shared" si="57"/>
        <v>100</v>
      </c>
      <c r="O36">
        <f t="shared" si="58"/>
        <v>100</v>
      </c>
      <c r="P36">
        <f t="shared" si="59"/>
        <v>100</v>
      </c>
      <c r="Q36">
        <f t="shared" si="60"/>
        <v>100</v>
      </c>
    </row>
    <row r="37" spans="1:17">
      <c r="A37" s="14" t="s">
        <v>363</v>
      </c>
      <c r="B37" s="12">
        <v>25</v>
      </c>
      <c r="C37">
        <f>B37</f>
        <v>25</v>
      </c>
      <c r="D37">
        <f t="shared" si="47"/>
        <v>25</v>
      </c>
      <c r="E37">
        <f t="shared" si="48"/>
        <v>25</v>
      </c>
      <c r="F37">
        <f t="shared" si="49"/>
        <v>25</v>
      </c>
      <c r="G37">
        <f t="shared" si="50"/>
        <v>25</v>
      </c>
      <c r="H37">
        <f t="shared" si="51"/>
        <v>25</v>
      </c>
      <c r="I37">
        <f t="shared" si="52"/>
        <v>25</v>
      </c>
      <c r="J37">
        <f t="shared" si="53"/>
        <v>25</v>
      </c>
      <c r="K37">
        <f t="shared" si="54"/>
        <v>25</v>
      </c>
      <c r="L37">
        <f t="shared" si="55"/>
        <v>25</v>
      </c>
      <c r="M37">
        <f t="shared" si="56"/>
        <v>25</v>
      </c>
      <c r="N37">
        <f t="shared" si="57"/>
        <v>25</v>
      </c>
      <c r="O37">
        <f t="shared" si="58"/>
        <v>25</v>
      </c>
      <c r="P37">
        <f t="shared" si="59"/>
        <v>25</v>
      </c>
      <c r="Q37">
        <f t="shared" si="60"/>
        <v>25</v>
      </c>
    </row>
    <row r="38" spans="1:17">
      <c r="A38" s="14" t="s">
        <v>364</v>
      </c>
      <c r="B38">
        <f>B$9*B32</f>
        <v>0</v>
      </c>
      <c r="C38">
        <f t="shared" ref="C38:Q38" si="62">C$9*C32</f>
        <v>0</v>
      </c>
      <c r="D38">
        <f t="shared" si="62"/>
        <v>0</v>
      </c>
      <c r="E38">
        <f t="shared" si="62"/>
        <v>0</v>
      </c>
      <c r="F38">
        <f t="shared" si="62"/>
        <v>0</v>
      </c>
      <c r="G38">
        <f t="shared" si="62"/>
        <v>0</v>
      </c>
      <c r="H38">
        <f t="shared" si="62"/>
        <v>0</v>
      </c>
      <c r="I38">
        <f t="shared" si="62"/>
        <v>0</v>
      </c>
      <c r="J38">
        <f t="shared" si="62"/>
        <v>0</v>
      </c>
      <c r="K38">
        <f t="shared" si="62"/>
        <v>0</v>
      </c>
      <c r="L38">
        <f t="shared" si="62"/>
        <v>0</v>
      </c>
      <c r="M38">
        <f t="shared" si="62"/>
        <v>0</v>
      </c>
      <c r="N38">
        <f t="shared" si="62"/>
        <v>0</v>
      </c>
      <c r="O38">
        <f t="shared" si="62"/>
        <v>0</v>
      </c>
      <c r="P38">
        <f t="shared" si="62"/>
        <v>0</v>
      </c>
      <c r="Q38">
        <f t="shared" si="62"/>
        <v>0</v>
      </c>
    </row>
    <row r="39" spans="1:17">
      <c r="A39" s="14"/>
    </row>
    <row r="40" spans="1:17">
      <c r="A40" s="14" t="s">
        <v>373</v>
      </c>
      <c r="B40">
        <v>1</v>
      </c>
      <c r="C40">
        <v>45</v>
      </c>
      <c r="D40">
        <v>89</v>
      </c>
      <c r="E40">
        <v>90</v>
      </c>
      <c r="F40">
        <v>91</v>
      </c>
      <c r="G40">
        <v>135</v>
      </c>
      <c r="H40">
        <v>179</v>
      </c>
      <c r="I40">
        <v>180</v>
      </c>
      <c r="J40">
        <v>181</v>
      </c>
      <c r="K40">
        <v>225</v>
      </c>
      <c r="L40">
        <v>269</v>
      </c>
      <c r="M40">
        <v>270</v>
      </c>
      <c r="N40">
        <v>271</v>
      </c>
      <c r="O40">
        <v>315</v>
      </c>
      <c r="P40">
        <v>359</v>
      </c>
      <c r="Q40">
        <v>360</v>
      </c>
    </row>
    <row r="41" spans="1:17">
      <c r="A41" s="14" t="s">
        <v>374</v>
      </c>
      <c r="B41">
        <v>359</v>
      </c>
      <c r="C41">
        <v>315</v>
      </c>
      <c r="D41">
        <v>271</v>
      </c>
      <c r="E41">
        <v>270</v>
      </c>
      <c r="F41">
        <v>269</v>
      </c>
      <c r="G41">
        <v>225</v>
      </c>
      <c r="H41">
        <v>181</v>
      </c>
      <c r="I41">
        <v>180</v>
      </c>
      <c r="J41">
        <v>179</v>
      </c>
      <c r="K41">
        <v>135</v>
      </c>
      <c r="L41">
        <v>91</v>
      </c>
      <c r="M41">
        <v>90</v>
      </c>
      <c r="N41">
        <v>89</v>
      </c>
      <c r="O41">
        <v>45</v>
      </c>
      <c r="P41">
        <v>1</v>
      </c>
      <c r="Q41">
        <v>360</v>
      </c>
    </row>
    <row r="42" spans="1:17">
      <c r="A42" s="14" t="s">
        <v>365</v>
      </c>
      <c r="B42" s="42">
        <f>B32*B$13+B33</f>
        <v>99.996192378909782</v>
      </c>
      <c r="C42" s="42">
        <f t="shared" ref="C42:Q42" si="63">C32*C$13+C33</f>
        <v>92.677669529663689</v>
      </c>
      <c r="D42" s="42">
        <f t="shared" si="63"/>
        <v>75.436310160932081</v>
      </c>
      <c r="E42" s="42">
        <f t="shared" si="63"/>
        <v>75</v>
      </c>
      <c r="F42" s="42">
        <f t="shared" si="63"/>
        <v>74.563689839067919</v>
      </c>
      <c r="G42" s="42">
        <f t="shared" si="63"/>
        <v>57.322330470336311</v>
      </c>
      <c r="H42" s="42">
        <f t="shared" si="63"/>
        <v>50.003807621090218</v>
      </c>
      <c r="I42" s="42">
        <f t="shared" si="63"/>
        <v>50</v>
      </c>
      <c r="J42" s="42">
        <f t="shared" si="63"/>
        <v>50.003807621090218</v>
      </c>
      <c r="K42" s="42">
        <f t="shared" si="63"/>
        <v>57.322330470336311</v>
      </c>
      <c r="L42" s="42">
        <f t="shared" si="63"/>
        <v>74.563689839067919</v>
      </c>
      <c r="M42" s="42">
        <f t="shared" si="63"/>
        <v>75</v>
      </c>
      <c r="N42" s="42">
        <f t="shared" si="63"/>
        <v>75.436310160932081</v>
      </c>
      <c r="O42" s="42">
        <f t="shared" si="63"/>
        <v>92.677669529663689</v>
      </c>
      <c r="P42" s="42">
        <f t="shared" si="63"/>
        <v>99.996192378909782</v>
      </c>
      <c r="Q42" s="42">
        <f t="shared" si="63"/>
        <v>100</v>
      </c>
    </row>
    <row r="43" spans="1:17">
      <c r="A43" s="14" t="s">
        <v>366</v>
      </c>
      <c r="B43" s="42">
        <f>B32*B$14+B34</f>
        <v>100.43631016093208</v>
      </c>
      <c r="C43" s="42">
        <f t="shared" ref="C43:Q43" si="64">C32*C$14+C34</f>
        <v>117.67766952966369</v>
      </c>
      <c r="D43" s="42">
        <f t="shared" si="64"/>
        <v>124.99619237890978</v>
      </c>
      <c r="E43" s="42">
        <f t="shared" si="64"/>
        <v>125</v>
      </c>
      <c r="F43" s="42">
        <f t="shared" si="64"/>
        <v>124.99619237890978</v>
      </c>
      <c r="G43" s="42">
        <f t="shared" si="64"/>
        <v>117.67766952966369</v>
      </c>
      <c r="H43" s="42">
        <f t="shared" si="64"/>
        <v>100.43631016093208</v>
      </c>
      <c r="I43" s="42">
        <f t="shared" si="64"/>
        <v>100</v>
      </c>
      <c r="J43" s="42">
        <f t="shared" si="64"/>
        <v>99.563689839067919</v>
      </c>
      <c r="K43" s="42">
        <f t="shared" si="64"/>
        <v>82.322330470336311</v>
      </c>
      <c r="L43" s="42">
        <f t="shared" si="64"/>
        <v>75.003807621090218</v>
      </c>
      <c r="M43" s="42">
        <f t="shared" si="64"/>
        <v>75</v>
      </c>
      <c r="N43" s="42">
        <f t="shared" si="64"/>
        <v>75.003807621090218</v>
      </c>
      <c r="O43" s="42">
        <f t="shared" si="64"/>
        <v>82.322330470336311</v>
      </c>
      <c r="P43" s="42">
        <f t="shared" si="64"/>
        <v>99.563689839067891</v>
      </c>
      <c r="Q43" s="42">
        <f t="shared" si="64"/>
        <v>100</v>
      </c>
    </row>
    <row r="50" spans="1:17">
      <c r="A50" s="14" t="s">
        <v>47</v>
      </c>
      <c r="B50" t="s">
        <v>48</v>
      </c>
    </row>
    <row r="51" spans="1:17">
      <c r="A51" s="14" t="s">
        <v>370</v>
      </c>
      <c r="B51" s="19">
        <v>25</v>
      </c>
      <c r="C51" s="14">
        <f>B51</f>
        <v>25</v>
      </c>
      <c r="D51" s="14">
        <f t="shared" ref="D51:D56" si="65">C51</f>
        <v>25</v>
      </c>
      <c r="E51" s="14">
        <f t="shared" ref="E51:E56" si="66">D51</f>
        <v>25</v>
      </c>
      <c r="F51" s="14">
        <f t="shared" ref="F51:F56" si="67">E51</f>
        <v>25</v>
      </c>
      <c r="G51" s="14">
        <f t="shared" ref="G51:G56" si="68">F51</f>
        <v>25</v>
      </c>
      <c r="H51" s="14">
        <f t="shared" ref="H51:H56" si="69">G51</f>
        <v>25</v>
      </c>
      <c r="I51" s="14">
        <f t="shared" ref="I51:I56" si="70">H51</f>
        <v>25</v>
      </c>
      <c r="J51" s="14">
        <f t="shared" ref="J51:J56" si="71">I51</f>
        <v>25</v>
      </c>
      <c r="K51" s="14">
        <f t="shared" ref="K51:K56" si="72">J51</f>
        <v>25</v>
      </c>
      <c r="L51" s="14">
        <f t="shared" ref="L51:L56" si="73">K51</f>
        <v>25</v>
      </c>
      <c r="M51" s="14">
        <f t="shared" ref="M51:M56" si="74">L51</f>
        <v>25</v>
      </c>
      <c r="N51" s="14">
        <f t="shared" ref="N51:N56" si="75">M51</f>
        <v>25</v>
      </c>
      <c r="O51" s="14">
        <f t="shared" ref="O51:O56" si="76">N51</f>
        <v>25</v>
      </c>
      <c r="P51" s="14">
        <f t="shared" ref="P51:P56" si="77">O51</f>
        <v>25</v>
      </c>
      <c r="Q51" s="14">
        <f t="shared" ref="Q51:Q56" si="78">P51</f>
        <v>25</v>
      </c>
    </row>
    <row r="52" spans="1:17">
      <c r="A52" s="14" t="s">
        <v>371</v>
      </c>
      <c r="B52" s="19">
        <v>50</v>
      </c>
      <c r="C52" s="14">
        <f t="shared" ref="C52:C53" si="79">B52</f>
        <v>50</v>
      </c>
      <c r="D52" s="14">
        <f t="shared" si="65"/>
        <v>50</v>
      </c>
      <c r="E52" s="14">
        <f t="shared" si="66"/>
        <v>50</v>
      </c>
      <c r="F52" s="14">
        <f t="shared" si="67"/>
        <v>50</v>
      </c>
      <c r="G52" s="14">
        <f t="shared" si="68"/>
        <v>50</v>
      </c>
      <c r="H52" s="14">
        <f t="shared" si="69"/>
        <v>50</v>
      </c>
      <c r="I52" s="14">
        <f t="shared" si="70"/>
        <v>50</v>
      </c>
      <c r="J52" s="14">
        <f t="shared" si="71"/>
        <v>50</v>
      </c>
      <c r="K52" s="14">
        <f t="shared" si="72"/>
        <v>50</v>
      </c>
      <c r="L52" s="14">
        <f t="shared" si="73"/>
        <v>50</v>
      </c>
      <c r="M52" s="14">
        <f t="shared" si="74"/>
        <v>50</v>
      </c>
      <c r="N52" s="14">
        <f t="shared" si="75"/>
        <v>50</v>
      </c>
      <c r="O52" s="14">
        <f t="shared" si="76"/>
        <v>50</v>
      </c>
      <c r="P52" s="14">
        <f t="shared" si="77"/>
        <v>50</v>
      </c>
      <c r="Q52" s="14">
        <f t="shared" si="78"/>
        <v>50</v>
      </c>
    </row>
    <row r="53" spans="1:17">
      <c r="A53" s="14" t="s">
        <v>49</v>
      </c>
      <c r="B53" s="19">
        <v>-25</v>
      </c>
      <c r="C53" s="14">
        <f t="shared" si="79"/>
        <v>-25</v>
      </c>
      <c r="D53" s="14">
        <f t="shared" si="65"/>
        <v>-25</v>
      </c>
      <c r="E53" s="14">
        <f t="shared" si="66"/>
        <v>-25</v>
      </c>
      <c r="F53" s="14">
        <f t="shared" si="67"/>
        <v>-25</v>
      </c>
      <c r="G53" s="14">
        <f t="shared" si="68"/>
        <v>-25</v>
      </c>
      <c r="H53" s="14">
        <f t="shared" si="69"/>
        <v>-25</v>
      </c>
      <c r="I53" s="14">
        <f t="shared" si="70"/>
        <v>-25</v>
      </c>
      <c r="J53" s="14">
        <f t="shared" si="71"/>
        <v>-25</v>
      </c>
      <c r="K53" s="14">
        <f t="shared" si="72"/>
        <v>-25</v>
      </c>
      <c r="L53" s="14">
        <f t="shared" si="73"/>
        <v>-25</v>
      </c>
      <c r="M53" s="14">
        <f t="shared" si="74"/>
        <v>-25</v>
      </c>
      <c r="N53" s="14">
        <f t="shared" si="75"/>
        <v>-25</v>
      </c>
      <c r="O53" s="14">
        <f t="shared" si="76"/>
        <v>-25</v>
      </c>
      <c r="P53" s="14">
        <f t="shared" si="77"/>
        <v>-25</v>
      </c>
      <c r="Q53" s="14">
        <f t="shared" si="78"/>
        <v>-25</v>
      </c>
    </row>
    <row r="54" spans="1:17">
      <c r="A54" s="14" t="s">
        <v>361</v>
      </c>
      <c r="B54" s="12">
        <f>B$12*B51+B52</f>
        <v>75</v>
      </c>
      <c r="C54">
        <f>B54</f>
        <v>75</v>
      </c>
      <c r="D54">
        <f t="shared" si="65"/>
        <v>75</v>
      </c>
      <c r="E54">
        <f t="shared" si="66"/>
        <v>75</v>
      </c>
      <c r="F54">
        <f t="shared" si="67"/>
        <v>75</v>
      </c>
      <c r="G54">
        <f t="shared" si="68"/>
        <v>75</v>
      </c>
      <c r="H54">
        <f t="shared" si="69"/>
        <v>75</v>
      </c>
      <c r="I54">
        <f t="shared" si="70"/>
        <v>75</v>
      </c>
      <c r="J54">
        <f t="shared" si="71"/>
        <v>75</v>
      </c>
      <c r="K54">
        <f t="shared" si="72"/>
        <v>75</v>
      </c>
      <c r="L54">
        <f t="shared" si="73"/>
        <v>75</v>
      </c>
      <c r="M54">
        <f t="shared" si="74"/>
        <v>75</v>
      </c>
      <c r="N54">
        <f t="shared" si="75"/>
        <v>75</v>
      </c>
      <c r="O54">
        <f t="shared" si="76"/>
        <v>75</v>
      </c>
      <c r="P54">
        <f t="shared" si="77"/>
        <v>75</v>
      </c>
      <c r="Q54">
        <f t="shared" si="78"/>
        <v>75</v>
      </c>
    </row>
    <row r="55" spans="1:17">
      <c r="A55" s="14" t="s">
        <v>50</v>
      </c>
      <c r="B55" s="12">
        <v>-25</v>
      </c>
      <c r="C55">
        <f>B55</f>
        <v>-25</v>
      </c>
      <c r="D55">
        <f t="shared" si="65"/>
        <v>-25</v>
      </c>
      <c r="E55">
        <f t="shared" si="66"/>
        <v>-25</v>
      </c>
      <c r="F55">
        <f t="shared" si="67"/>
        <v>-25</v>
      </c>
      <c r="G55">
        <f t="shared" si="68"/>
        <v>-25</v>
      </c>
      <c r="H55">
        <f t="shared" si="69"/>
        <v>-25</v>
      </c>
      <c r="I55">
        <f t="shared" si="70"/>
        <v>-25</v>
      </c>
      <c r="J55">
        <f t="shared" si="71"/>
        <v>-25</v>
      </c>
      <c r="K55">
        <f t="shared" si="72"/>
        <v>-25</v>
      </c>
      <c r="L55">
        <f t="shared" si="73"/>
        <v>-25</v>
      </c>
      <c r="M55">
        <f t="shared" si="74"/>
        <v>-25</v>
      </c>
      <c r="N55">
        <f t="shared" si="75"/>
        <v>-25</v>
      </c>
      <c r="O55">
        <f t="shared" si="76"/>
        <v>-25</v>
      </c>
      <c r="P55">
        <f t="shared" si="77"/>
        <v>-25</v>
      </c>
      <c r="Q55">
        <f t="shared" si="78"/>
        <v>-25</v>
      </c>
    </row>
    <row r="56" spans="1:17">
      <c r="A56" s="14" t="s">
        <v>363</v>
      </c>
      <c r="B56" s="12">
        <f>B$8*B51</f>
        <v>-25</v>
      </c>
      <c r="C56">
        <f>B56</f>
        <v>-25</v>
      </c>
      <c r="D56">
        <f t="shared" si="65"/>
        <v>-25</v>
      </c>
      <c r="E56">
        <f t="shared" si="66"/>
        <v>-25</v>
      </c>
      <c r="F56">
        <f t="shared" si="67"/>
        <v>-25</v>
      </c>
      <c r="G56">
        <f t="shared" si="68"/>
        <v>-25</v>
      </c>
      <c r="H56">
        <f t="shared" si="69"/>
        <v>-25</v>
      </c>
      <c r="I56">
        <f t="shared" si="70"/>
        <v>-25</v>
      </c>
      <c r="J56">
        <f t="shared" si="71"/>
        <v>-25</v>
      </c>
      <c r="K56">
        <f t="shared" si="72"/>
        <v>-25</v>
      </c>
      <c r="L56">
        <f t="shared" si="73"/>
        <v>-25</v>
      </c>
      <c r="M56">
        <f t="shared" si="74"/>
        <v>-25</v>
      </c>
      <c r="N56">
        <f t="shared" si="75"/>
        <v>-25</v>
      </c>
      <c r="O56">
        <f t="shared" si="76"/>
        <v>-25</v>
      </c>
      <c r="P56">
        <f t="shared" si="77"/>
        <v>-25</v>
      </c>
      <c r="Q56">
        <f t="shared" si="78"/>
        <v>-25</v>
      </c>
    </row>
    <row r="57" spans="1:17">
      <c r="A57" s="14" t="s">
        <v>51</v>
      </c>
      <c r="B57">
        <f>B23*B51</f>
        <v>0</v>
      </c>
      <c r="C57">
        <f>C23*C51</f>
        <v>0</v>
      </c>
      <c r="D57">
        <f>D23*D51</f>
        <v>0</v>
      </c>
      <c r="E57">
        <f>E23*E51</f>
        <v>0</v>
      </c>
      <c r="F57">
        <f>F23*F51</f>
        <v>0</v>
      </c>
      <c r="G57">
        <f>G23*G51</f>
        <v>0</v>
      </c>
      <c r="H57">
        <f>H23*H51</f>
        <v>0</v>
      </c>
      <c r="I57">
        <f>I23*I51</f>
        <v>0</v>
      </c>
      <c r="J57">
        <f>J23*J51</f>
        <v>0</v>
      </c>
      <c r="K57">
        <f>K23*K51</f>
        <v>0</v>
      </c>
      <c r="L57">
        <f>L23*L51</f>
        <v>0</v>
      </c>
      <c r="M57">
        <f>M23*M51</f>
        <v>0</v>
      </c>
      <c r="N57">
        <f>N23*N51</f>
        <v>0</v>
      </c>
      <c r="O57">
        <f>O23*O51</f>
        <v>0</v>
      </c>
      <c r="P57">
        <f>P23*P51</f>
        <v>0</v>
      </c>
      <c r="Q57">
        <f>Q23*Q51</f>
        <v>0</v>
      </c>
    </row>
    <row r="58" spans="1:17">
      <c r="A58" s="14"/>
    </row>
    <row r="59" spans="1:17">
      <c r="A59" s="14" t="s">
        <v>373</v>
      </c>
      <c r="B59">
        <v>1</v>
      </c>
      <c r="C59">
        <v>45</v>
      </c>
      <c r="D59">
        <v>89</v>
      </c>
      <c r="E59">
        <v>90</v>
      </c>
      <c r="F59">
        <v>91</v>
      </c>
      <c r="G59">
        <v>135</v>
      </c>
      <c r="H59">
        <v>179</v>
      </c>
      <c r="I59">
        <v>180</v>
      </c>
      <c r="J59">
        <v>181</v>
      </c>
      <c r="K59">
        <v>225</v>
      </c>
      <c r="L59">
        <v>269</v>
      </c>
      <c r="M59">
        <v>270</v>
      </c>
      <c r="N59">
        <v>271</v>
      </c>
      <c r="O59">
        <v>315</v>
      </c>
      <c r="P59">
        <v>359</v>
      </c>
      <c r="Q59">
        <v>360</v>
      </c>
    </row>
    <row r="60" spans="1:17">
      <c r="A60" s="14" t="s">
        <v>374</v>
      </c>
      <c r="B60">
        <v>359</v>
      </c>
      <c r="C60">
        <v>315</v>
      </c>
      <c r="D60">
        <v>271</v>
      </c>
      <c r="E60">
        <v>270</v>
      </c>
      <c r="F60">
        <v>269</v>
      </c>
      <c r="G60">
        <v>225</v>
      </c>
      <c r="H60">
        <v>181</v>
      </c>
      <c r="I60">
        <v>180</v>
      </c>
      <c r="J60">
        <v>179</v>
      </c>
      <c r="K60">
        <v>135</v>
      </c>
      <c r="L60">
        <v>91</v>
      </c>
      <c r="M60">
        <v>90</v>
      </c>
      <c r="N60">
        <v>89</v>
      </c>
      <c r="O60">
        <v>45</v>
      </c>
      <c r="P60">
        <v>1</v>
      </c>
      <c r="Q60">
        <v>360</v>
      </c>
    </row>
    <row r="61" spans="1:17">
      <c r="A61" s="14" t="s">
        <v>365</v>
      </c>
      <c r="B61" s="42">
        <f>B51*B$13+B52</f>
        <v>74.996192378909782</v>
      </c>
      <c r="C61" s="42">
        <f>C51*C$13+C52</f>
        <v>67.677669529663689</v>
      </c>
      <c r="D61" s="42">
        <f>D51*D$13+D52</f>
        <v>50.436310160932088</v>
      </c>
      <c r="E61" s="42">
        <f>E51*E$13+E52</f>
        <v>50</v>
      </c>
      <c r="F61" s="42">
        <f>F51*F$13+F52</f>
        <v>49.563689839067912</v>
      </c>
      <c r="G61" s="42">
        <f>G51*G$13+G52</f>
        <v>32.322330470336311</v>
      </c>
      <c r="H61" s="42">
        <f>H51*H$13+H52</f>
        <v>25.003807621090218</v>
      </c>
      <c r="I61" s="42">
        <f>I51*I$13+I52</f>
        <v>25</v>
      </c>
      <c r="J61" s="42">
        <f>J51*J$13+J52</f>
        <v>25.003807621090218</v>
      </c>
      <c r="K61" s="42">
        <f>K51*K$13+K52</f>
        <v>32.322330470336311</v>
      </c>
      <c r="L61" s="42">
        <f>L51*L$13+L52</f>
        <v>49.563689839067912</v>
      </c>
      <c r="M61" s="42">
        <f>M51*M$13+M52</f>
        <v>49.999999999999993</v>
      </c>
      <c r="N61" s="42">
        <f>N51*N$13+N52</f>
        <v>50.436310160932081</v>
      </c>
      <c r="O61" s="42">
        <f>O51*O$13+O52</f>
        <v>67.677669529663689</v>
      </c>
      <c r="P61" s="42">
        <f>P51*P$13+P52</f>
        <v>74.996192378909782</v>
      </c>
      <c r="Q61" s="42">
        <f>Q51*Q$13+Q52</f>
        <v>75</v>
      </c>
    </row>
    <row r="62" spans="1:17">
      <c r="A62" s="14" t="s">
        <v>52</v>
      </c>
      <c r="B62" s="42">
        <f>B51*B$14+B53</f>
        <v>-24.563689839067912</v>
      </c>
      <c r="C62" s="42">
        <f>C51*C$14+C53</f>
        <v>-7.3223304703363148</v>
      </c>
      <c r="D62" s="42">
        <f>D51*D$14+D53</f>
        <v>-3.8076210902175944E-3</v>
      </c>
      <c r="E62" s="42">
        <f>E51*E$14+E53</f>
        <v>0</v>
      </c>
      <c r="F62" s="42">
        <f>F51*F$14+F53</f>
        <v>-3.8076210902175944E-3</v>
      </c>
      <c r="G62" s="42">
        <f>G51*G$14+G53</f>
        <v>-7.3223304703363112</v>
      </c>
      <c r="H62" s="42">
        <f>H51*H$14+H53</f>
        <v>-24.563689839067916</v>
      </c>
      <c r="I62" s="42">
        <f>I51*I$14+I53</f>
        <v>-24.999999999999996</v>
      </c>
      <c r="J62" s="42">
        <f>J51*J$14+J53</f>
        <v>-25.436310160932081</v>
      </c>
      <c r="K62" s="42">
        <f>K51*K$14+K53</f>
        <v>-42.677669529663689</v>
      </c>
      <c r="L62" s="42">
        <f>L51*L$14+L53</f>
        <v>-49.996192378909782</v>
      </c>
      <c r="M62" s="42">
        <f>M51*M$14+M53</f>
        <v>-50</v>
      </c>
      <c r="N62" s="42">
        <f>N51*N$14+N53</f>
        <v>-49.996192378909782</v>
      </c>
      <c r="O62" s="42">
        <f>O51*O$14+O53</f>
        <v>-42.677669529663689</v>
      </c>
      <c r="P62" s="42">
        <f>P51*P$14+P53</f>
        <v>-25.436310160932113</v>
      </c>
      <c r="Q62" s="42">
        <f>Q51*Q$14+Q53</f>
        <v>-25.000000000000007</v>
      </c>
    </row>
  </sheetData>
  <phoneticPr fontId="16" type="noConversion"/>
  <printOptions gridLines="1"/>
  <pageMargins left="0.25" right="0.25" top="1" bottom="1" header="0.5" footer="0.5"/>
  <pageSetup scale="62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C17" sqref="C17"/>
    </sheetView>
  </sheetViews>
  <sheetFormatPr baseColWidth="10" defaultRowHeight="15" x14ac:dyDescent="0"/>
  <cols>
    <col min="1" max="1" width="21" customWidth="1"/>
    <col min="2" max="2" width="14.6640625" customWidth="1"/>
    <col min="3" max="3" width="27.1640625" customWidth="1"/>
  </cols>
  <sheetData>
    <row r="1" spans="1:4">
      <c r="A1" s="31"/>
      <c r="B1" s="31" t="s">
        <v>399</v>
      </c>
      <c r="C1" s="31"/>
    </row>
    <row r="2" spans="1:4">
      <c r="B2" s="15" t="s">
        <v>400</v>
      </c>
    </row>
    <row r="3" spans="1:4">
      <c r="B3" t="s">
        <v>401</v>
      </c>
      <c r="C3" s="21"/>
      <c r="D3" s="44">
        <v>1.5707899999999999</v>
      </c>
    </row>
    <row r="4" spans="1:4">
      <c r="B4" t="s">
        <v>41</v>
      </c>
      <c r="C4" s="21"/>
      <c r="D4" s="44" t="s">
        <v>119</v>
      </c>
    </row>
    <row r="5" spans="1:4">
      <c r="C5" s="21"/>
      <c r="D5" s="40" t="s">
        <v>559</v>
      </c>
    </row>
    <row r="6" spans="1:4">
      <c r="A6" t="s">
        <v>498</v>
      </c>
      <c r="B6" t="s">
        <v>402</v>
      </c>
      <c r="C6" t="s">
        <v>466</v>
      </c>
      <c r="D6" s="44">
        <v>1.745E-2</v>
      </c>
    </row>
    <row r="7" spans="1:4">
      <c r="A7" t="s">
        <v>499</v>
      </c>
      <c r="B7" t="s">
        <v>402</v>
      </c>
      <c r="C7" t="s">
        <v>467</v>
      </c>
      <c r="D7" s="44">
        <v>0.78539999999999999</v>
      </c>
    </row>
    <row r="8" spans="1:4">
      <c r="A8" t="s">
        <v>500</v>
      </c>
      <c r="B8" t="s">
        <v>402</v>
      </c>
      <c r="C8" t="s">
        <v>468</v>
      </c>
      <c r="D8" s="44">
        <v>1.5533399999999999</v>
      </c>
    </row>
    <row r="9" spans="1:4">
      <c r="A9" t="s">
        <v>501</v>
      </c>
      <c r="B9" t="s">
        <v>402</v>
      </c>
      <c r="C9" t="s">
        <v>469</v>
      </c>
      <c r="D9" s="44">
        <v>1.5708</v>
      </c>
    </row>
    <row r="10" spans="1:4">
      <c r="A10" t="s">
        <v>502</v>
      </c>
      <c r="B10" t="s">
        <v>402</v>
      </c>
      <c r="C10" t="s">
        <v>470</v>
      </c>
      <c r="D10" s="44">
        <v>1.5882499999999999</v>
      </c>
    </row>
    <row r="11" spans="1:4">
      <c r="A11" t="s">
        <v>503</v>
      </c>
      <c r="B11" t="s">
        <v>402</v>
      </c>
      <c r="C11" t="s">
        <v>471</v>
      </c>
      <c r="D11" s="44">
        <v>2.3561899999999998</v>
      </c>
    </row>
    <row r="12" spans="1:4">
      <c r="A12" t="s">
        <v>504</v>
      </c>
      <c r="B12" t="s">
        <v>402</v>
      </c>
      <c r="C12" t="s">
        <v>472</v>
      </c>
      <c r="D12" s="44">
        <v>3.1241400000000001</v>
      </c>
    </row>
    <row r="13" spans="1:4">
      <c r="A13" t="s">
        <v>505</v>
      </c>
      <c r="B13" t="s">
        <v>402</v>
      </c>
      <c r="C13" t="s">
        <v>473</v>
      </c>
      <c r="D13" s="44">
        <v>3.1415899999999999</v>
      </c>
    </row>
    <row r="14" spans="1:4">
      <c r="A14" t="s">
        <v>506</v>
      </c>
      <c r="B14" t="s">
        <v>402</v>
      </c>
      <c r="C14" t="s">
        <v>474</v>
      </c>
      <c r="D14" s="44">
        <v>3.1590500000000001</v>
      </c>
    </row>
    <row r="15" spans="1:4">
      <c r="A15" t="s">
        <v>507</v>
      </c>
      <c r="B15" t="s">
        <v>402</v>
      </c>
      <c r="C15" t="s">
        <v>475</v>
      </c>
      <c r="D15" s="44">
        <v>3.92699</v>
      </c>
    </row>
    <row r="16" spans="1:4">
      <c r="A16" t="s">
        <v>508</v>
      </c>
      <c r="B16" t="s">
        <v>402</v>
      </c>
      <c r="C16" t="s">
        <v>476</v>
      </c>
      <c r="D16" s="44">
        <v>4.6949399999999999</v>
      </c>
    </row>
    <row r="17" spans="1:4">
      <c r="A17" t="s">
        <v>509</v>
      </c>
      <c r="B17" t="s">
        <v>402</v>
      </c>
      <c r="C17" t="s">
        <v>477</v>
      </c>
      <c r="D17" s="44">
        <v>4.7123900000000001</v>
      </c>
    </row>
    <row r="18" spans="1:4">
      <c r="A18" t="s">
        <v>510</v>
      </c>
      <c r="B18" t="s">
        <v>402</v>
      </c>
      <c r="C18" t="s">
        <v>478</v>
      </c>
      <c r="D18" s="44">
        <v>4.7298400000000003</v>
      </c>
    </row>
    <row r="19" spans="1:4">
      <c r="A19" t="s">
        <v>511</v>
      </c>
      <c r="B19" t="s">
        <v>402</v>
      </c>
      <c r="C19" t="s">
        <v>479</v>
      </c>
      <c r="D19" s="44">
        <v>5.4977900000000002</v>
      </c>
    </row>
    <row r="20" spans="1:4">
      <c r="A20" t="s">
        <v>512</v>
      </c>
      <c r="B20" t="s">
        <v>402</v>
      </c>
      <c r="C20" t="s">
        <v>480</v>
      </c>
      <c r="D20" s="44">
        <v>6.2657299999999996</v>
      </c>
    </row>
    <row r="21" spans="1:4">
      <c r="A21" t="s">
        <v>513</v>
      </c>
      <c r="B21" t="s">
        <v>402</v>
      </c>
      <c r="C21" t="s">
        <v>481</v>
      </c>
      <c r="D21" s="44">
        <v>0</v>
      </c>
    </row>
    <row r="22" spans="1:4">
      <c r="A22" t="s">
        <v>498</v>
      </c>
      <c r="B22" t="s">
        <v>402</v>
      </c>
      <c r="C22" t="s">
        <v>482</v>
      </c>
      <c r="D22" s="44">
        <v>-1.745E-2</v>
      </c>
    </row>
    <row r="23" spans="1:4">
      <c r="A23" t="s">
        <v>514</v>
      </c>
      <c r="B23" t="s">
        <v>402</v>
      </c>
      <c r="C23" t="s">
        <v>483</v>
      </c>
      <c r="D23" s="44">
        <v>-0.78539999999999999</v>
      </c>
    </row>
    <row r="24" spans="1:4">
      <c r="A24" t="s">
        <v>515</v>
      </c>
      <c r="B24" t="s">
        <v>402</v>
      </c>
      <c r="C24" t="s">
        <v>484</v>
      </c>
      <c r="D24" s="44">
        <v>-1.5533399999999999</v>
      </c>
    </row>
    <row r="25" spans="1:4">
      <c r="A25" t="s">
        <v>516</v>
      </c>
      <c r="B25" t="s">
        <v>402</v>
      </c>
      <c r="C25" t="s">
        <v>485</v>
      </c>
      <c r="D25" s="44">
        <v>-1.5708</v>
      </c>
    </row>
    <row r="26" spans="1:4">
      <c r="A26" t="s">
        <v>517</v>
      </c>
      <c r="B26" t="s">
        <v>402</v>
      </c>
      <c r="C26" t="s">
        <v>486</v>
      </c>
      <c r="D26" s="44">
        <v>-1.5882499999999999</v>
      </c>
    </row>
    <row r="27" spans="1:4">
      <c r="A27" t="s">
        <v>518</v>
      </c>
      <c r="B27" t="s">
        <v>402</v>
      </c>
      <c r="C27" t="s">
        <v>487</v>
      </c>
      <c r="D27" s="44">
        <v>-2.3561899999999998</v>
      </c>
    </row>
    <row r="28" spans="1:4">
      <c r="A28" t="s">
        <v>519</v>
      </c>
      <c r="B28" t="s">
        <v>402</v>
      </c>
      <c r="C28" t="s">
        <v>488</v>
      </c>
      <c r="D28" s="44">
        <v>-3.1241400000000001</v>
      </c>
    </row>
    <row r="29" spans="1:4">
      <c r="A29" t="s">
        <v>520</v>
      </c>
      <c r="B29" t="s">
        <v>402</v>
      </c>
      <c r="C29" t="s">
        <v>489</v>
      </c>
      <c r="D29" s="44">
        <v>-3.1415899999999999</v>
      </c>
    </row>
    <row r="30" spans="1:4">
      <c r="A30" t="s">
        <v>521</v>
      </c>
      <c r="B30" t="s">
        <v>402</v>
      </c>
      <c r="C30" t="s">
        <v>490</v>
      </c>
      <c r="D30" s="44">
        <v>-3.1590500000000001</v>
      </c>
    </row>
    <row r="31" spans="1:4">
      <c r="A31" t="s">
        <v>522</v>
      </c>
      <c r="B31" t="s">
        <v>402</v>
      </c>
      <c r="C31" t="s">
        <v>491</v>
      </c>
      <c r="D31" s="44">
        <v>-3.92699</v>
      </c>
    </row>
    <row r="32" spans="1:4">
      <c r="A32" t="s">
        <v>523</v>
      </c>
      <c r="B32" t="s">
        <v>402</v>
      </c>
      <c r="C32" t="s">
        <v>492</v>
      </c>
      <c r="D32" s="44">
        <v>-4.6949399999999999</v>
      </c>
    </row>
    <row r="33" spans="1:4">
      <c r="A33" t="s">
        <v>524</v>
      </c>
      <c r="B33" t="s">
        <v>402</v>
      </c>
      <c r="C33" t="s">
        <v>493</v>
      </c>
      <c r="D33" s="44">
        <v>-4.7123900000000001</v>
      </c>
    </row>
    <row r="34" spans="1:4">
      <c r="A34" t="s">
        <v>525</v>
      </c>
      <c r="B34" t="s">
        <v>402</v>
      </c>
      <c r="C34" t="s">
        <v>494</v>
      </c>
      <c r="D34" s="44">
        <v>-4.7298400000000003</v>
      </c>
    </row>
    <row r="35" spans="1:4">
      <c r="A35" t="s">
        <v>526</v>
      </c>
      <c r="B35" t="s">
        <v>402</v>
      </c>
      <c r="C35" t="s">
        <v>495</v>
      </c>
      <c r="D35" s="44">
        <v>-5.4977900000000002</v>
      </c>
    </row>
    <row r="36" spans="1:4">
      <c r="A36" t="s">
        <v>527</v>
      </c>
      <c r="B36" t="s">
        <v>402</v>
      </c>
      <c r="C36" t="s">
        <v>496</v>
      </c>
      <c r="D36" s="44">
        <v>-6.2657299999999996</v>
      </c>
    </row>
    <row r="37" spans="1:4">
      <c r="A37" t="s">
        <v>528</v>
      </c>
      <c r="B37" t="s">
        <v>402</v>
      </c>
      <c r="C37" t="s">
        <v>497</v>
      </c>
      <c r="D37" s="44">
        <v>0</v>
      </c>
    </row>
    <row r="40" spans="1:4">
      <c r="A40" t="s">
        <v>529</v>
      </c>
    </row>
    <row r="41" spans="1:4">
      <c r="A41" t="s">
        <v>530</v>
      </c>
    </row>
    <row r="42" spans="1:4">
      <c r="A42" t="s">
        <v>531</v>
      </c>
    </row>
    <row r="43" spans="1:4">
      <c r="A43" t="s">
        <v>532</v>
      </c>
    </row>
    <row r="44" spans="1:4">
      <c r="A44" t="s">
        <v>533</v>
      </c>
    </row>
    <row r="45" spans="1:4">
      <c r="A45" t="s">
        <v>534</v>
      </c>
    </row>
    <row r="46" spans="1:4">
      <c r="A46" t="s">
        <v>535</v>
      </c>
    </row>
    <row r="47" spans="1:4">
      <c r="A47" t="s">
        <v>536</v>
      </c>
    </row>
    <row r="48" spans="1:4">
      <c r="A48" t="s">
        <v>537</v>
      </c>
    </row>
    <row r="49" spans="1:1">
      <c r="A49" t="s">
        <v>538</v>
      </c>
    </row>
    <row r="50" spans="1:1">
      <c r="A50" t="s">
        <v>539</v>
      </c>
    </row>
    <row r="51" spans="1:1">
      <c r="A51" t="s">
        <v>540</v>
      </c>
    </row>
    <row r="52" spans="1:1">
      <c r="A52" t="s">
        <v>541</v>
      </c>
    </row>
    <row r="53" spans="1:1">
      <c r="A53" t="s">
        <v>542</v>
      </c>
    </row>
    <row r="54" spans="1:1">
      <c r="A54" t="s">
        <v>543</v>
      </c>
    </row>
    <row r="55" spans="1:1">
      <c r="A55" t="s">
        <v>544</v>
      </c>
    </row>
    <row r="56" spans="1:1">
      <c r="A56" t="s">
        <v>545</v>
      </c>
    </row>
    <row r="57" spans="1:1">
      <c r="A57" t="s">
        <v>546</v>
      </c>
    </row>
    <row r="58" spans="1:1">
      <c r="A58" t="s">
        <v>547</v>
      </c>
    </row>
    <row r="59" spans="1:1">
      <c r="A59" t="s">
        <v>548</v>
      </c>
    </row>
    <row r="60" spans="1:1">
      <c r="A60" t="s">
        <v>549</v>
      </c>
    </row>
    <row r="61" spans="1:1">
      <c r="A61" t="s">
        <v>550</v>
      </c>
    </row>
    <row r="62" spans="1:1">
      <c r="A62" t="s">
        <v>551</v>
      </c>
    </row>
    <row r="63" spans="1:1">
      <c r="A63" t="s">
        <v>552</v>
      </c>
    </row>
    <row r="64" spans="1:1">
      <c r="A64" t="s">
        <v>553</v>
      </c>
    </row>
    <row r="65" spans="1:1">
      <c r="A65" t="s">
        <v>554</v>
      </c>
    </row>
    <row r="66" spans="1:1">
      <c r="A66" t="s">
        <v>555</v>
      </c>
    </row>
    <row r="67" spans="1:1">
      <c r="A67" t="s">
        <v>556</v>
      </c>
    </row>
    <row r="68" spans="1:1">
      <c r="A68" t="s">
        <v>557</v>
      </c>
    </row>
    <row r="69" spans="1:1">
      <c r="A69" t="s">
        <v>558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B32"/>
    </sheetView>
  </sheetViews>
  <sheetFormatPr baseColWidth="10" defaultRowHeight="15" x14ac:dyDescent="0"/>
  <cols>
    <col min="1" max="1" width="19.6640625" customWidth="1"/>
    <col min="2" max="2" width="29.5" customWidth="1"/>
  </cols>
  <sheetData>
    <row r="1" spans="1:2">
      <c r="A1" t="s">
        <v>403</v>
      </c>
      <c r="B1" t="s">
        <v>404</v>
      </c>
    </row>
    <row r="2" spans="1:2">
      <c r="A2" t="s">
        <v>405</v>
      </c>
      <c r="B2" t="s">
        <v>406</v>
      </c>
    </row>
    <row r="3" spans="1:2">
      <c r="A3" t="s">
        <v>407</v>
      </c>
      <c r="B3" t="s">
        <v>408</v>
      </c>
    </row>
    <row r="4" spans="1:2">
      <c r="A4" t="s">
        <v>409</v>
      </c>
      <c r="B4" t="s">
        <v>410</v>
      </c>
    </row>
    <row r="5" spans="1:2">
      <c r="A5" t="s">
        <v>411</v>
      </c>
      <c r="B5" t="s">
        <v>412</v>
      </c>
    </row>
    <row r="6" spans="1:2">
      <c r="A6" t="s">
        <v>413</v>
      </c>
      <c r="B6" t="s">
        <v>414</v>
      </c>
    </row>
    <row r="7" spans="1:2">
      <c r="A7" t="s">
        <v>415</v>
      </c>
      <c r="B7" t="s">
        <v>416</v>
      </c>
    </row>
    <row r="8" spans="1:2">
      <c r="A8" t="s">
        <v>417</v>
      </c>
      <c r="B8" t="s">
        <v>418</v>
      </c>
    </row>
    <row r="9" spans="1:2">
      <c r="A9" t="s">
        <v>419</v>
      </c>
      <c r="B9" t="s">
        <v>420</v>
      </c>
    </row>
    <row r="10" spans="1:2">
      <c r="A10" t="s">
        <v>421</v>
      </c>
      <c r="B10" t="s">
        <v>422</v>
      </c>
    </row>
    <row r="11" spans="1:2">
      <c r="A11" t="s">
        <v>423</v>
      </c>
      <c r="B11" t="s">
        <v>424</v>
      </c>
    </row>
    <row r="12" spans="1:2">
      <c r="A12" t="s">
        <v>425</v>
      </c>
      <c r="B12" t="s">
        <v>426</v>
      </c>
    </row>
    <row r="13" spans="1:2">
      <c r="A13" t="s">
        <v>427</v>
      </c>
      <c r="B13" t="s">
        <v>428</v>
      </c>
    </row>
    <row r="14" spans="1:2">
      <c r="A14" t="s">
        <v>429</v>
      </c>
      <c r="B14" t="s">
        <v>430</v>
      </c>
    </row>
    <row r="15" spans="1:2">
      <c r="A15" t="s">
        <v>431</v>
      </c>
      <c r="B15" t="s">
        <v>432</v>
      </c>
    </row>
    <row r="16" spans="1:2">
      <c r="A16" t="s">
        <v>433</v>
      </c>
      <c r="B16" t="s">
        <v>434</v>
      </c>
    </row>
    <row r="17" spans="1:2">
      <c r="A17" t="s">
        <v>403</v>
      </c>
      <c r="B17" t="s">
        <v>435</v>
      </c>
    </row>
    <row r="18" spans="1:2">
      <c r="A18" t="s">
        <v>436</v>
      </c>
      <c r="B18" t="s">
        <v>437</v>
      </c>
    </row>
    <row r="19" spans="1:2">
      <c r="A19" t="s">
        <v>438</v>
      </c>
      <c r="B19" t="s">
        <v>439</v>
      </c>
    </row>
    <row r="20" spans="1:2">
      <c r="A20" t="s">
        <v>440</v>
      </c>
      <c r="B20" t="s">
        <v>441</v>
      </c>
    </row>
    <row r="21" spans="1:2">
      <c r="A21" t="s">
        <v>442</v>
      </c>
      <c r="B21" t="s">
        <v>443</v>
      </c>
    </row>
    <row r="22" spans="1:2">
      <c r="A22" t="s">
        <v>444</v>
      </c>
      <c r="B22" t="s">
        <v>445</v>
      </c>
    </row>
    <row r="23" spans="1:2">
      <c r="A23" t="s">
        <v>446</v>
      </c>
      <c r="B23" t="s">
        <v>447</v>
      </c>
    </row>
    <row r="24" spans="1:2">
      <c r="A24" t="s">
        <v>448</v>
      </c>
      <c r="B24" t="s">
        <v>449</v>
      </c>
    </row>
    <row r="25" spans="1:2">
      <c r="A25" t="s">
        <v>450</v>
      </c>
      <c r="B25" t="s">
        <v>451</v>
      </c>
    </row>
    <row r="26" spans="1:2">
      <c r="A26" t="s">
        <v>452</v>
      </c>
      <c r="B26" t="s">
        <v>453</v>
      </c>
    </row>
    <row r="27" spans="1:2">
      <c r="A27" t="s">
        <v>454</v>
      </c>
      <c r="B27" t="s">
        <v>455</v>
      </c>
    </row>
    <row r="28" spans="1:2">
      <c r="A28" t="s">
        <v>456</v>
      </c>
      <c r="B28" t="s">
        <v>457</v>
      </c>
    </row>
    <row r="29" spans="1:2">
      <c r="A29" t="s">
        <v>458</v>
      </c>
      <c r="B29" t="s">
        <v>459</v>
      </c>
    </row>
    <row r="30" spans="1:2">
      <c r="A30" t="s">
        <v>460</v>
      </c>
      <c r="B30" t="s">
        <v>461</v>
      </c>
    </row>
    <row r="31" spans="1:2">
      <c r="A31" t="s">
        <v>462</v>
      </c>
      <c r="B31" t="s">
        <v>463</v>
      </c>
    </row>
    <row r="32" spans="1:2">
      <c r="A32" t="s">
        <v>464</v>
      </c>
      <c r="B32" t="s">
        <v>465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workbookViewId="0">
      <selection activeCell="B8" sqref="B8"/>
    </sheetView>
  </sheetViews>
  <sheetFormatPr baseColWidth="10" defaultRowHeight="15" x14ac:dyDescent="0"/>
  <cols>
    <col min="1" max="1" width="2.6640625" customWidth="1"/>
    <col min="2" max="2" width="16.6640625" customWidth="1"/>
    <col min="3" max="3" width="17.1640625" customWidth="1"/>
    <col min="4" max="4" width="14.1640625" customWidth="1"/>
    <col min="5" max="5" width="15.33203125" customWidth="1"/>
    <col min="6" max="6" width="19.6640625" customWidth="1"/>
    <col min="7" max="9" width="10.5" style="16" customWidth="1"/>
    <col min="10" max="11" width="10.83203125" style="16" customWidth="1"/>
    <col min="12" max="12" width="11.1640625" style="16" customWidth="1"/>
    <col min="13" max="13" width="11.6640625" style="16" customWidth="1"/>
    <col min="14" max="15" width="10.83203125" style="47"/>
  </cols>
  <sheetData>
    <row r="1" spans="2:15">
      <c r="G1" s="16" t="s">
        <v>127</v>
      </c>
      <c r="H1" s="16" t="s">
        <v>128</v>
      </c>
      <c r="I1" s="16" t="s">
        <v>630</v>
      </c>
    </row>
    <row r="2" spans="2:15">
      <c r="B2" t="s">
        <v>400</v>
      </c>
      <c r="C2" t="s">
        <v>612</v>
      </c>
      <c r="D2" t="s">
        <v>613</v>
      </c>
      <c r="E2" t="s">
        <v>585</v>
      </c>
      <c r="G2" s="50">
        <v>0</v>
      </c>
      <c r="H2" s="50">
        <v>1</v>
      </c>
      <c r="I2" s="43">
        <f>ATAN2(G2,H2)</f>
        <v>1.5707963267948966</v>
      </c>
      <c r="J2" s="43"/>
      <c r="K2" s="43"/>
    </row>
    <row r="3" spans="2:15">
      <c r="B3" s="46" t="s">
        <v>36</v>
      </c>
      <c r="G3" s="50">
        <v>1</v>
      </c>
      <c r="H3" s="50">
        <v>0</v>
      </c>
      <c r="I3" s="43">
        <f>ATAN2(G3,H3)</f>
        <v>0</v>
      </c>
      <c r="J3" s="43"/>
      <c r="K3" s="43"/>
    </row>
    <row r="4" spans="2:15">
      <c r="B4" s="46" t="s">
        <v>623</v>
      </c>
      <c r="C4" t="s">
        <v>625</v>
      </c>
      <c r="G4" s="51">
        <v>0</v>
      </c>
      <c r="H4" s="51">
        <v>-1</v>
      </c>
      <c r="I4" s="43">
        <f>ATAN2(G4,H4)</f>
        <v>-1.5707963267948966</v>
      </c>
      <c r="J4" s="43"/>
      <c r="K4" s="43"/>
    </row>
    <row r="5" spans="2:15">
      <c r="B5" s="46" t="s">
        <v>579</v>
      </c>
      <c r="G5" s="51">
        <v>-1</v>
      </c>
      <c r="H5" s="51">
        <v>0</v>
      </c>
      <c r="I5" s="43">
        <f>ATAN2(G5,H5)</f>
        <v>3.1415926535897931</v>
      </c>
      <c r="J5" s="43"/>
      <c r="K5" s="43"/>
    </row>
    <row r="6" spans="2:15">
      <c r="B6" s="34" t="s">
        <v>581</v>
      </c>
      <c r="C6" t="s">
        <v>624</v>
      </c>
    </row>
    <row r="7" spans="2:15">
      <c r="B7" s="46" t="s">
        <v>580</v>
      </c>
      <c r="G7" s="16" t="s">
        <v>628</v>
      </c>
      <c r="H7" s="49" t="s">
        <v>629</v>
      </c>
      <c r="K7" s="16">
        <f>PI()*2</f>
        <v>6.2831853071795862</v>
      </c>
    </row>
    <row r="8" spans="2:15">
      <c r="C8" s="46"/>
      <c r="G8" s="16" t="s">
        <v>631</v>
      </c>
      <c r="H8" s="16" t="s">
        <v>632</v>
      </c>
      <c r="I8" s="16" t="s">
        <v>633</v>
      </c>
      <c r="J8" s="16" t="s">
        <v>634</v>
      </c>
      <c r="K8" s="16" t="s">
        <v>641</v>
      </c>
      <c r="L8" s="16" t="s">
        <v>620</v>
      </c>
      <c r="M8" s="16" t="s">
        <v>621</v>
      </c>
      <c r="N8" s="47" t="s">
        <v>626</v>
      </c>
      <c r="O8" s="47" t="s">
        <v>627</v>
      </c>
    </row>
    <row r="9" spans="2:15">
      <c r="C9" s="46" t="s">
        <v>42</v>
      </c>
      <c r="D9" s="24" t="s">
        <v>576</v>
      </c>
      <c r="E9" s="24" t="s">
        <v>577</v>
      </c>
      <c r="F9" s="24" t="s">
        <v>244</v>
      </c>
      <c r="G9">
        <v>1.57</v>
      </c>
      <c r="H9">
        <v>3.14</v>
      </c>
      <c r="I9">
        <v>1.57</v>
      </c>
      <c r="J9">
        <v>1.57</v>
      </c>
      <c r="K9" s="43">
        <f>J9+$K$7</f>
        <v>7.8531853071795865</v>
      </c>
      <c r="L9" s="16">
        <v>1.57</v>
      </c>
      <c r="M9" s="16">
        <v>1.57</v>
      </c>
      <c r="N9" s="47">
        <v>0</v>
      </c>
      <c r="O9" s="47">
        <v>-25.4</v>
      </c>
    </row>
    <row r="10" spans="2:15">
      <c r="D10" s="24" t="s">
        <v>576</v>
      </c>
      <c r="E10" s="24" t="s">
        <v>575</v>
      </c>
      <c r="F10" s="24" t="s">
        <v>245</v>
      </c>
      <c r="G10">
        <v>1.57</v>
      </c>
      <c r="H10">
        <v>-1.57</v>
      </c>
      <c r="I10">
        <v>-3.14</v>
      </c>
      <c r="J10">
        <v>3.14</v>
      </c>
      <c r="K10" s="43">
        <f t="shared" ref="K10:K11" si="0">J10+$K$7</f>
        <v>9.4231853071795868</v>
      </c>
      <c r="L10" s="16">
        <v>1.57</v>
      </c>
      <c r="M10" s="16">
        <v>3.14</v>
      </c>
    </row>
    <row r="11" spans="2:15">
      <c r="D11" s="24" t="s">
        <v>576</v>
      </c>
      <c r="E11" s="24" t="s">
        <v>578</v>
      </c>
      <c r="F11" s="24" t="s">
        <v>246</v>
      </c>
      <c r="G11">
        <v>1.57</v>
      </c>
      <c r="H11">
        <v>0</v>
      </c>
      <c r="I11">
        <v>-1.57</v>
      </c>
      <c r="J11">
        <v>4.71</v>
      </c>
      <c r="K11" s="43">
        <f t="shared" si="0"/>
        <v>10.993185307179587</v>
      </c>
      <c r="L11" s="16">
        <v>1.57</v>
      </c>
      <c r="M11" s="16">
        <v>4.71</v>
      </c>
    </row>
    <row r="12" spans="2:15">
      <c r="D12" s="24" t="s">
        <v>576</v>
      </c>
      <c r="E12" s="24" t="s">
        <v>574</v>
      </c>
      <c r="F12" s="24" t="s">
        <v>642</v>
      </c>
      <c r="G12"/>
      <c r="H12"/>
      <c r="I12"/>
      <c r="J12"/>
      <c r="K12" s="43"/>
    </row>
    <row r="13" spans="2:15">
      <c r="D13" s="24" t="s">
        <v>576</v>
      </c>
      <c r="E13" s="24" t="s">
        <v>636</v>
      </c>
      <c r="F13" s="24" t="s">
        <v>635</v>
      </c>
      <c r="G13"/>
      <c r="H13"/>
      <c r="I13"/>
      <c r="J13"/>
      <c r="K13" s="43"/>
    </row>
    <row r="14" spans="2:15">
      <c r="D14" s="24" t="s">
        <v>576</v>
      </c>
      <c r="E14" s="24" t="s">
        <v>582</v>
      </c>
      <c r="F14" s="24" t="s">
        <v>252</v>
      </c>
      <c r="G14">
        <v>1.57</v>
      </c>
      <c r="H14">
        <v>0</v>
      </c>
      <c r="I14">
        <v>-1.57</v>
      </c>
      <c r="J14">
        <v>-1.57</v>
      </c>
      <c r="K14" s="43"/>
      <c r="L14" s="16">
        <v>1.57</v>
      </c>
      <c r="M14" s="16">
        <v>-1.57</v>
      </c>
    </row>
    <row r="15" spans="2:15">
      <c r="D15" s="24" t="s">
        <v>576</v>
      </c>
      <c r="E15" s="24" t="s">
        <v>583</v>
      </c>
      <c r="F15" s="24" t="s">
        <v>253</v>
      </c>
      <c r="G15">
        <v>1.57</v>
      </c>
      <c r="H15">
        <v>-1.57</v>
      </c>
      <c r="I15">
        <v>-3.14</v>
      </c>
      <c r="J15">
        <v>-3.14</v>
      </c>
      <c r="K15" s="43"/>
      <c r="L15" s="16">
        <v>1.57</v>
      </c>
      <c r="M15" s="16">
        <v>-3.14</v>
      </c>
    </row>
    <row r="16" spans="2:15">
      <c r="D16" s="24" t="s">
        <v>576</v>
      </c>
      <c r="E16" s="24" t="s">
        <v>584</v>
      </c>
      <c r="F16" s="24" t="s">
        <v>279</v>
      </c>
      <c r="G16">
        <v>1.57</v>
      </c>
      <c r="H16">
        <v>3.14</v>
      </c>
      <c r="I16">
        <v>1.57</v>
      </c>
      <c r="J16">
        <v>-4.71</v>
      </c>
      <c r="K16" s="43"/>
      <c r="L16" s="16">
        <v>1.57</v>
      </c>
      <c r="M16" s="16">
        <v>-4.71</v>
      </c>
    </row>
    <row r="17" spans="3:15">
      <c r="D17" s="24" t="s">
        <v>576</v>
      </c>
      <c r="E17" s="24" t="s">
        <v>643</v>
      </c>
      <c r="F17" s="24" t="s">
        <v>644</v>
      </c>
      <c r="G17"/>
      <c r="H17"/>
      <c r="I17"/>
      <c r="J17"/>
      <c r="K17" s="43"/>
    </row>
    <row r="18" spans="3:15">
      <c r="D18" s="24" t="s">
        <v>576</v>
      </c>
      <c r="E18" s="24" t="s">
        <v>637</v>
      </c>
      <c r="F18" s="24" t="s">
        <v>638</v>
      </c>
      <c r="G18"/>
      <c r="H18"/>
      <c r="I18"/>
      <c r="J18"/>
      <c r="K18"/>
    </row>
    <row r="19" spans="3:15">
      <c r="C19" s="46" t="s">
        <v>42</v>
      </c>
      <c r="D19" t="s">
        <v>592</v>
      </c>
      <c r="E19" t="s">
        <v>595</v>
      </c>
      <c r="F19" t="s">
        <v>244</v>
      </c>
      <c r="G19">
        <v>0</v>
      </c>
      <c r="H19">
        <v>1.57</v>
      </c>
      <c r="I19">
        <v>1.57</v>
      </c>
      <c r="J19">
        <v>1.57</v>
      </c>
      <c r="K19"/>
      <c r="L19" s="16">
        <v>0</v>
      </c>
      <c r="M19" s="16">
        <v>1.57</v>
      </c>
    </row>
    <row r="20" spans="3:15">
      <c r="D20" t="s">
        <v>592</v>
      </c>
      <c r="E20" t="s">
        <v>594</v>
      </c>
      <c r="F20" t="s">
        <v>245</v>
      </c>
      <c r="G20">
        <v>0</v>
      </c>
      <c r="H20">
        <v>3.14</v>
      </c>
      <c r="I20">
        <v>3.14</v>
      </c>
      <c r="J20">
        <v>3.14</v>
      </c>
      <c r="K20"/>
      <c r="L20" s="16">
        <v>0</v>
      </c>
      <c r="M20" s="16">
        <v>3.14</v>
      </c>
    </row>
    <row r="21" spans="3:15">
      <c r="D21" t="s">
        <v>592</v>
      </c>
      <c r="E21" t="s">
        <v>609</v>
      </c>
      <c r="F21" t="s">
        <v>246</v>
      </c>
      <c r="G21">
        <v>0</v>
      </c>
      <c r="H21">
        <v>-1.57</v>
      </c>
      <c r="I21">
        <v>-1.57</v>
      </c>
      <c r="J21">
        <v>4.71</v>
      </c>
      <c r="K21"/>
      <c r="L21" s="16">
        <v>0</v>
      </c>
      <c r="M21" s="16">
        <v>4.71</v>
      </c>
    </row>
    <row r="22" spans="3:15">
      <c r="D22" t="s">
        <v>592</v>
      </c>
      <c r="E22" t="s">
        <v>610</v>
      </c>
      <c r="F22" t="s">
        <v>252</v>
      </c>
      <c r="G22">
        <v>0</v>
      </c>
      <c r="H22">
        <v>-1.57</v>
      </c>
      <c r="I22">
        <v>-1.57</v>
      </c>
      <c r="J22">
        <v>-1.57</v>
      </c>
      <c r="K22"/>
      <c r="L22" s="16">
        <v>0</v>
      </c>
      <c r="M22" s="16">
        <v>-1.57</v>
      </c>
    </row>
    <row r="23" spans="3:15">
      <c r="D23" t="s">
        <v>592</v>
      </c>
      <c r="E23" t="s">
        <v>611</v>
      </c>
      <c r="F23" t="s">
        <v>253</v>
      </c>
      <c r="G23">
        <v>0</v>
      </c>
      <c r="H23">
        <v>3.14</v>
      </c>
      <c r="I23">
        <v>3.14</v>
      </c>
      <c r="J23">
        <v>-3.14</v>
      </c>
      <c r="K23"/>
      <c r="L23" s="16">
        <v>0</v>
      </c>
      <c r="M23" s="16">
        <v>-3.14</v>
      </c>
    </row>
    <row r="24" spans="3:15">
      <c r="D24" t="s">
        <v>592</v>
      </c>
      <c r="E24" t="s">
        <v>622</v>
      </c>
      <c r="F24" t="s">
        <v>279</v>
      </c>
      <c r="G24">
        <v>0</v>
      </c>
      <c r="H24">
        <v>1.57</v>
      </c>
      <c r="I24">
        <v>1.57</v>
      </c>
      <c r="J24">
        <v>-4.71</v>
      </c>
      <c r="K24"/>
      <c r="L24" s="16">
        <v>0</v>
      </c>
      <c r="M24" s="16">
        <v>-4.71</v>
      </c>
    </row>
    <row r="25" spans="3:15">
      <c r="C25" t="s">
        <v>217</v>
      </c>
      <c r="D25" s="24" t="s">
        <v>576</v>
      </c>
      <c r="E25" s="24" t="s">
        <v>588</v>
      </c>
      <c r="F25" s="24" t="s">
        <v>244</v>
      </c>
      <c r="G25">
        <v>1.57</v>
      </c>
      <c r="H25">
        <v>0</v>
      </c>
      <c r="I25">
        <v>-1.57</v>
      </c>
      <c r="J25">
        <v>-1.57</v>
      </c>
      <c r="K25" s="24">
        <v>-1.57</v>
      </c>
      <c r="L25" s="16">
        <v>1.57</v>
      </c>
      <c r="M25" s="16">
        <v>-1.57</v>
      </c>
      <c r="N25" s="47">
        <v>0</v>
      </c>
      <c r="O25" s="47">
        <v>25.4</v>
      </c>
    </row>
    <row r="26" spans="3:15">
      <c r="D26" s="24" t="s">
        <v>576</v>
      </c>
      <c r="E26" s="24" t="s">
        <v>587</v>
      </c>
      <c r="F26" s="24" t="s">
        <v>245</v>
      </c>
      <c r="G26">
        <v>1.57</v>
      </c>
      <c r="H26">
        <v>-1.57</v>
      </c>
      <c r="I26">
        <v>-3.14</v>
      </c>
      <c r="J26">
        <v>-3.14</v>
      </c>
      <c r="K26" s="24">
        <v>-3.14</v>
      </c>
      <c r="L26" s="16">
        <v>1.57</v>
      </c>
      <c r="M26" s="16">
        <v>-3.14</v>
      </c>
    </row>
    <row r="27" spans="3:15">
      <c r="D27" s="24" t="s">
        <v>576</v>
      </c>
      <c r="E27" s="24" t="s">
        <v>586</v>
      </c>
      <c r="F27" s="24" t="s">
        <v>246</v>
      </c>
      <c r="G27">
        <v>1.57</v>
      </c>
      <c r="H27">
        <v>3.14</v>
      </c>
      <c r="I27">
        <v>1.57</v>
      </c>
      <c r="J27">
        <v>-4.71</v>
      </c>
      <c r="K27" s="24">
        <v>-4.71</v>
      </c>
      <c r="L27" s="16">
        <v>1.57</v>
      </c>
      <c r="M27" s="16">
        <v>-4.71</v>
      </c>
    </row>
    <row r="28" spans="3:15">
      <c r="D28" s="24" t="s">
        <v>576</v>
      </c>
      <c r="E28" s="24" t="s">
        <v>574</v>
      </c>
      <c r="F28" s="24" t="s">
        <v>642</v>
      </c>
      <c r="G28"/>
      <c r="H28"/>
      <c r="I28"/>
      <c r="J28"/>
      <c r="K28" s="24"/>
    </row>
    <row r="29" spans="3:15">
      <c r="D29" s="24" t="s">
        <v>576</v>
      </c>
      <c r="E29" s="24" t="s">
        <v>639</v>
      </c>
      <c r="F29" s="24" t="s">
        <v>635</v>
      </c>
      <c r="G29"/>
      <c r="H29"/>
      <c r="I29"/>
      <c r="J29"/>
      <c r="K29" s="24"/>
    </row>
    <row r="30" spans="3:15">
      <c r="D30" s="24" t="s">
        <v>576</v>
      </c>
      <c r="E30" s="24" t="s">
        <v>589</v>
      </c>
      <c r="F30" s="24" t="s">
        <v>252</v>
      </c>
      <c r="G30">
        <v>1.57</v>
      </c>
      <c r="H30">
        <v>3.14</v>
      </c>
      <c r="I30">
        <v>1.57</v>
      </c>
      <c r="J30">
        <v>1.57</v>
      </c>
      <c r="K30" s="24">
        <v>1.57</v>
      </c>
      <c r="L30" s="16">
        <v>1.57</v>
      </c>
      <c r="M30" s="16">
        <v>1.57</v>
      </c>
    </row>
    <row r="31" spans="3:15">
      <c r="D31" s="24" t="s">
        <v>576</v>
      </c>
      <c r="E31" s="24" t="s">
        <v>590</v>
      </c>
      <c r="F31" s="24" t="s">
        <v>253</v>
      </c>
      <c r="G31">
        <v>1.57</v>
      </c>
      <c r="H31">
        <v>-1.57</v>
      </c>
      <c r="I31">
        <v>-3.14</v>
      </c>
      <c r="J31">
        <v>3.14</v>
      </c>
      <c r="K31" s="24">
        <v>3.14</v>
      </c>
      <c r="L31" s="16">
        <v>1.57</v>
      </c>
      <c r="M31" s="16">
        <v>3.14</v>
      </c>
    </row>
    <row r="32" spans="3:15">
      <c r="D32" s="24" t="s">
        <v>576</v>
      </c>
      <c r="E32" s="24" t="s">
        <v>591</v>
      </c>
      <c r="F32" s="24" t="s">
        <v>279</v>
      </c>
      <c r="G32">
        <v>1.57</v>
      </c>
      <c r="H32">
        <v>0</v>
      </c>
      <c r="I32">
        <v>-1.57</v>
      </c>
      <c r="J32">
        <v>4.71</v>
      </c>
      <c r="K32" s="24">
        <v>4.71</v>
      </c>
      <c r="L32" s="16">
        <v>1.57</v>
      </c>
      <c r="M32" s="16">
        <v>4.17</v>
      </c>
    </row>
    <row r="33" spans="3:13">
      <c r="D33" s="24" t="s">
        <v>576</v>
      </c>
      <c r="E33" s="24" t="s">
        <v>643</v>
      </c>
      <c r="F33" s="24" t="s">
        <v>644</v>
      </c>
      <c r="G33"/>
      <c r="H33"/>
      <c r="I33"/>
      <c r="J33"/>
      <c r="K33" s="24"/>
    </row>
    <row r="34" spans="3:13">
      <c r="D34" s="24" t="s">
        <v>576</v>
      </c>
      <c r="E34" s="24" t="s">
        <v>640</v>
      </c>
      <c r="F34" s="24" t="s">
        <v>638</v>
      </c>
      <c r="G34"/>
      <c r="H34"/>
      <c r="I34"/>
      <c r="J34"/>
      <c r="K34" s="24"/>
    </row>
    <row r="35" spans="3:13">
      <c r="C35" t="s">
        <v>217</v>
      </c>
      <c r="D35" t="s">
        <v>606</v>
      </c>
      <c r="E35" t="s">
        <v>602</v>
      </c>
      <c r="F35" t="s">
        <v>244</v>
      </c>
      <c r="G35">
        <v>0</v>
      </c>
      <c r="H35">
        <v>-1.57</v>
      </c>
      <c r="I35">
        <v>-1.57</v>
      </c>
      <c r="J35">
        <v>-1.57</v>
      </c>
      <c r="K35">
        <v>-1.57</v>
      </c>
      <c r="L35" s="16">
        <v>0</v>
      </c>
      <c r="M35" s="16">
        <v>-1.57</v>
      </c>
    </row>
    <row r="36" spans="3:13">
      <c r="D36" t="s">
        <v>606</v>
      </c>
      <c r="E36" t="s">
        <v>603</v>
      </c>
      <c r="F36" t="s">
        <v>245</v>
      </c>
      <c r="G36">
        <v>0</v>
      </c>
      <c r="H36">
        <v>3.14</v>
      </c>
      <c r="I36">
        <v>3.14</v>
      </c>
      <c r="J36">
        <v>-3.14</v>
      </c>
      <c r="K36">
        <v>-3.14</v>
      </c>
      <c r="L36" s="16">
        <v>0</v>
      </c>
      <c r="M36" s="16">
        <v>-3.14</v>
      </c>
    </row>
    <row r="37" spans="3:13">
      <c r="D37" t="s">
        <v>606</v>
      </c>
      <c r="E37" t="s">
        <v>607</v>
      </c>
      <c r="F37" t="s">
        <v>246</v>
      </c>
      <c r="G37">
        <v>0</v>
      </c>
      <c r="H37">
        <v>1.57</v>
      </c>
      <c r="I37">
        <v>1.57</v>
      </c>
      <c r="J37">
        <v>-4.71</v>
      </c>
      <c r="K37">
        <v>-4.71</v>
      </c>
      <c r="L37" s="16">
        <v>0</v>
      </c>
      <c r="M37" s="16">
        <v>-4.71</v>
      </c>
    </row>
    <row r="38" spans="3:13">
      <c r="D38" t="s">
        <v>606</v>
      </c>
      <c r="E38" t="s">
        <v>645</v>
      </c>
      <c r="G38"/>
      <c r="H38"/>
      <c r="I38"/>
      <c r="J38"/>
      <c r="K38"/>
    </row>
    <row r="39" spans="3:13">
      <c r="D39" t="s">
        <v>606</v>
      </c>
      <c r="E39" t="s">
        <v>608</v>
      </c>
      <c r="F39" t="s">
        <v>252</v>
      </c>
      <c r="G39">
        <v>0</v>
      </c>
      <c r="H39">
        <v>1.57</v>
      </c>
      <c r="I39">
        <v>1.57</v>
      </c>
      <c r="J39">
        <v>1.57</v>
      </c>
      <c r="K39">
        <v>1.57</v>
      </c>
      <c r="L39" s="16">
        <v>0</v>
      </c>
      <c r="M39" s="16">
        <v>1.57</v>
      </c>
    </row>
    <row r="40" spans="3:13">
      <c r="D40" t="s">
        <v>606</v>
      </c>
      <c r="E40" t="s">
        <v>604</v>
      </c>
      <c r="F40" t="s">
        <v>253</v>
      </c>
      <c r="G40">
        <v>0</v>
      </c>
      <c r="H40">
        <v>3.14</v>
      </c>
      <c r="I40">
        <v>3.14</v>
      </c>
      <c r="J40">
        <v>3.14</v>
      </c>
      <c r="K40">
        <v>3.14</v>
      </c>
      <c r="L40" s="16">
        <v>0</v>
      </c>
      <c r="M40" s="16">
        <v>3.14</v>
      </c>
    </row>
    <row r="41" spans="3:13">
      <c r="D41" t="s">
        <v>606</v>
      </c>
      <c r="E41" t="s">
        <v>605</v>
      </c>
      <c r="F41" t="s">
        <v>279</v>
      </c>
      <c r="G41">
        <v>0</v>
      </c>
      <c r="H41">
        <v>-1.57</v>
      </c>
      <c r="I41">
        <v>-1.57</v>
      </c>
      <c r="J41">
        <v>4.71</v>
      </c>
      <c r="K41">
        <v>4.71</v>
      </c>
      <c r="L41" s="16">
        <v>0</v>
      </c>
      <c r="M41" s="16">
        <v>4.17</v>
      </c>
    </row>
    <row r="42" spans="3:13">
      <c r="D42" t="s">
        <v>606</v>
      </c>
      <c r="E42" t="s">
        <v>646</v>
      </c>
      <c r="G42"/>
      <c r="H42"/>
      <c r="I42"/>
      <c r="J42"/>
      <c r="K42"/>
    </row>
    <row r="43" spans="3:13">
      <c r="C43" t="s">
        <v>593</v>
      </c>
      <c r="D43" s="24" t="s">
        <v>592</v>
      </c>
      <c r="E43" s="24" t="s">
        <v>596</v>
      </c>
      <c r="F43" s="24" t="s">
        <v>244</v>
      </c>
      <c r="G43">
        <v>1.57</v>
      </c>
      <c r="H43">
        <v>3.14</v>
      </c>
      <c r="I43">
        <v>1.57</v>
      </c>
      <c r="J43">
        <v>1.57</v>
      </c>
      <c r="K43"/>
      <c r="L43" s="16">
        <v>1.57</v>
      </c>
      <c r="M43" s="16">
        <v>1.57</v>
      </c>
    </row>
    <row r="44" spans="3:13">
      <c r="D44" s="24" t="s">
        <v>592</v>
      </c>
      <c r="E44" s="24" t="s">
        <v>597</v>
      </c>
      <c r="F44" s="24" t="s">
        <v>245</v>
      </c>
      <c r="G44">
        <v>1.57</v>
      </c>
      <c r="H44">
        <v>-1.57</v>
      </c>
      <c r="I44">
        <v>-3.14</v>
      </c>
      <c r="J44">
        <v>3.14</v>
      </c>
      <c r="K44"/>
      <c r="L44" s="16">
        <v>1.57</v>
      </c>
      <c r="M44" s="16">
        <v>3.14</v>
      </c>
    </row>
    <row r="45" spans="3:13">
      <c r="D45" s="24" t="s">
        <v>592</v>
      </c>
      <c r="E45" s="24" t="s">
        <v>598</v>
      </c>
      <c r="F45" s="24" t="s">
        <v>246</v>
      </c>
      <c r="G45">
        <v>1.57</v>
      </c>
      <c r="H45">
        <v>0</v>
      </c>
      <c r="I45">
        <v>-1.57</v>
      </c>
      <c r="J45">
        <v>4.71</v>
      </c>
      <c r="K45"/>
      <c r="L45" s="16">
        <v>1.57</v>
      </c>
      <c r="M45" s="16">
        <v>4.71</v>
      </c>
    </row>
    <row r="46" spans="3:13">
      <c r="D46" s="24" t="s">
        <v>592</v>
      </c>
      <c r="E46" s="24" t="s">
        <v>599</v>
      </c>
      <c r="F46" s="24" t="s">
        <v>252</v>
      </c>
      <c r="G46">
        <v>1.57</v>
      </c>
      <c r="H46">
        <v>0</v>
      </c>
      <c r="I46">
        <v>-1.57</v>
      </c>
      <c r="J46">
        <v>-1.57</v>
      </c>
      <c r="K46"/>
      <c r="L46" s="16">
        <v>1.57</v>
      </c>
      <c r="M46" s="16">
        <v>-1.57</v>
      </c>
    </row>
    <row r="47" spans="3:13">
      <c r="D47" s="24" t="s">
        <v>592</v>
      </c>
      <c r="E47" s="24" t="s">
        <v>600</v>
      </c>
      <c r="F47" s="24" t="s">
        <v>253</v>
      </c>
      <c r="G47">
        <v>1.57</v>
      </c>
      <c r="H47">
        <v>-1.57</v>
      </c>
      <c r="I47">
        <v>-3.14</v>
      </c>
      <c r="J47">
        <v>-3.14</v>
      </c>
      <c r="K47"/>
      <c r="L47" s="16">
        <v>1.57</v>
      </c>
      <c r="M47" s="16">
        <v>-3.14</v>
      </c>
    </row>
    <row r="48" spans="3:13">
      <c r="D48" s="24" t="s">
        <v>592</v>
      </c>
      <c r="E48" s="24" t="s">
        <v>601</v>
      </c>
      <c r="F48" s="24" t="s">
        <v>279</v>
      </c>
      <c r="G48">
        <v>1.57</v>
      </c>
      <c r="H48">
        <v>3.14</v>
      </c>
      <c r="I48">
        <v>1.57</v>
      </c>
      <c r="J48">
        <v>-4.71</v>
      </c>
      <c r="K48"/>
      <c r="L48" s="16">
        <v>1.57</v>
      </c>
      <c r="M48" s="16">
        <v>-4.71</v>
      </c>
    </row>
    <row r="49" spans="1:13">
      <c r="C49" t="s">
        <v>593</v>
      </c>
      <c r="D49" t="s">
        <v>606</v>
      </c>
      <c r="E49" t="s">
        <v>614</v>
      </c>
      <c r="F49" t="s">
        <v>244</v>
      </c>
      <c r="G49">
        <v>0</v>
      </c>
      <c r="H49">
        <v>1.57</v>
      </c>
      <c r="I49">
        <v>1.57</v>
      </c>
      <c r="J49">
        <v>1.57</v>
      </c>
      <c r="K49"/>
      <c r="L49" s="16">
        <v>0</v>
      </c>
      <c r="M49" s="16">
        <v>1.57</v>
      </c>
    </row>
    <row r="50" spans="1:13">
      <c r="D50" t="s">
        <v>606</v>
      </c>
      <c r="E50" t="s">
        <v>615</v>
      </c>
      <c r="F50" t="s">
        <v>245</v>
      </c>
      <c r="G50">
        <v>0</v>
      </c>
      <c r="H50">
        <v>3.14</v>
      </c>
      <c r="I50">
        <v>3.14</v>
      </c>
      <c r="J50">
        <v>3.14</v>
      </c>
      <c r="K50"/>
      <c r="L50" s="16">
        <v>0</v>
      </c>
      <c r="M50" s="16">
        <v>3.14</v>
      </c>
    </row>
    <row r="51" spans="1:13">
      <c r="D51" t="s">
        <v>606</v>
      </c>
      <c r="E51" t="s">
        <v>616</v>
      </c>
      <c r="F51" t="s">
        <v>246</v>
      </c>
      <c r="G51">
        <v>0</v>
      </c>
      <c r="H51">
        <v>-1.57</v>
      </c>
      <c r="I51">
        <v>-1.57</v>
      </c>
      <c r="J51">
        <v>4.71</v>
      </c>
      <c r="K51"/>
      <c r="L51" s="16">
        <v>0</v>
      </c>
      <c r="M51" s="16">
        <v>4.71</v>
      </c>
    </row>
    <row r="52" spans="1:13">
      <c r="D52" t="s">
        <v>606</v>
      </c>
      <c r="E52" t="s">
        <v>617</v>
      </c>
      <c r="F52" t="s">
        <v>252</v>
      </c>
      <c r="G52">
        <v>0</v>
      </c>
      <c r="H52">
        <v>-1.57</v>
      </c>
      <c r="I52">
        <v>-1.57</v>
      </c>
      <c r="J52">
        <v>-1.57</v>
      </c>
      <c r="K52"/>
      <c r="L52" s="16">
        <v>0</v>
      </c>
      <c r="M52" s="16">
        <v>-1.57</v>
      </c>
    </row>
    <row r="53" spans="1:13">
      <c r="D53" t="s">
        <v>606</v>
      </c>
      <c r="E53" t="s">
        <v>618</v>
      </c>
      <c r="F53" t="s">
        <v>253</v>
      </c>
      <c r="G53">
        <v>0</v>
      </c>
      <c r="H53">
        <v>3.14</v>
      </c>
      <c r="I53">
        <v>3.14</v>
      </c>
      <c r="J53">
        <v>-3.14</v>
      </c>
      <c r="K53"/>
      <c r="L53" s="16">
        <v>0</v>
      </c>
      <c r="M53" s="16">
        <v>-3.14</v>
      </c>
    </row>
    <row r="54" spans="1:13">
      <c r="D54" t="s">
        <v>606</v>
      </c>
      <c r="E54" t="s">
        <v>619</v>
      </c>
      <c r="F54" t="s">
        <v>279</v>
      </c>
      <c r="G54">
        <v>0</v>
      </c>
      <c r="H54">
        <v>1.57</v>
      </c>
      <c r="I54">
        <v>1.57</v>
      </c>
      <c r="J54">
        <v>-4.71</v>
      </c>
      <c r="K54"/>
      <c r="L54" s="16">
        <v>0</v>
      </c>
      <c r="M54" s="16">
        <v>-4.71</v>
      </c>
    </row>
    <row r="59" spans="1:13">
      <c r="A59" s="37" t="s">
        <v>15</v>
      </c>
      <c r="B59" s="4"/>
      <c r="C59" s="4" t="s">
        <v>171</v>
      </c>
      <c r="D59" s="3" t="s">
        <v>275</v>
      </c>
      <c r="E59" s="4"/>
      <c r="F59" s="4"/>
      <c r="G59" s="48"/>
      <c r="H59" s="48"/>
      <c r="I59" s="48"/>
      <c r="J59" s="48"/>
      <c r="K59" s="48"/>
    </row>
    <row r="60" spans="1:13">
      <c r="C60" t="s">
        <v>383</v>
      </c>
    </row>
    <row r="61" spans="1:13">
      <c r="B61" t="s">
        <v>346</v>
      </c>
      <c r="C61" t="s">
        <v>344</v>
      </c>
    </row>
    <row r="62" spans="1:13">
      <c r="B62" s="15" t="s">
        <v>189</v>
      </c>
      <c r="C62" t="s">
        <v>276</v>
      </c>
    </row>
    <row r="63" spans="1:13">
      <c r="B63" s="15" t="s">
        <v>191</v>
      </c>
      <c r="C63" t="s">
        <v>140</v>
      </c>
    </row>
    <row r="64" spans="1:13">
      <c r="B64" s="15" t="s">
        <v>391</v>
      </c>
      <c r="C64" t="s">
        <v>392</v>
      </c>
    </row>
    <row r="65" spans="2:6">
      <c r="B65" s="15" t="s">
        <v>190</v>
      </c>
      <c r="C65" t="s">
        <v>96</v>
      </c>
    </row>
    <row r="66" spans="2:6">
      <c r="B66" s="15" t="s">
        <v>384</v>
      </c>
      <c r="C66" s="34" t="s">
        <v>277</v>
      </c>
    </row>
    <row r="67" spans="2:6">
      <c r="B67" s="15" t="s">
        <v>208</v>
      </c>
      <c r="C67" s="34" t="s">
        <v>380</v>
      </c>
    </row>
    <row r="68" spans="2:6">
      <c r="D68" t="s">
        <v>386</v>
      </c>
    </row>
    <row r="69" spans="2:6">
      <c r="D69" t="s">
        <v>172</v>
      </c>
      <c r="E69" t="s">
        <v>32</v>
      </c>
      <c r="F69" t="s">
        <v>201</v>
      </c>
    </row>
    <row r="70" spans="2:6">
      <c r="D70" t="s">
        <v>566</v>
      </c>
      <c r="E70" t="s">
        <v>567</v>
      </c>
      <c r="F70" t="s">
        <v>244</v>
      </c>
    </row>
    <row r="71" spans="2:6">
      <c r="D71" t="s">
        <v>566</v>
      </c>
      <c r="E71" t="s">
        <v>568</v>
      </c>
      <c r="F71" t="s">
        <v>245</v>
      </c>
    </row>
    <row r="72" spans="2:6">
      <c r="D72" t="s">
        <v>566</v>
      </c>
      <c r="E72" s="8" t="s">
        <v>353</v>
      </c>
      <c r="F72" t="s">
        <v>246</v>
      </c>
    </row>
    <row r="73" spans="2:6">
      <c r="D73" t="s">
        <v>566</v>
      </c>
      <c r="E73" t="s">
        <v>59</v>
      </c>
      <c r="F73" t="s">
        <v>248</v>
      </c>
    </row>
    <row r="74" spans="2:6">
      <c r="D74" t="s">
        <v>566</v>
      </c>
      <c r="E74" t="s">
        <v>570</v>
      </c>
      <c r="F74" t="s">
        <v>569</v>
      </c>
    </row>
    <row r="75" spans="2:6">
      <c r="D75" t="s">
        <v>566</v>
      </c>
    </row>
    <row r="76" spans="2:6">
      <c r="D76" t="s">
        <v>566</v>
      </c>
    </row>
    <row r="77" spans="2:6">
      <c r="D77" t="s">
        <v>566</v>
      </c>
      <c r="E77" t="s">
        <v>573</v>
      </c>
      <c r="F77" t="s">
        <v>252</v>
      </c>
    </row>
    <row r="78" spans="2:6">
      <c r="D78" t="s">
        <v>566</v>
      </c>
      <c r="E78" t="s">
        <v>571</v>
      </c>
      <c r="F78" t="s">
        <v>253</v>
      </c>
    </row>
    <row r="79" spans="2:6">
      <c r="D79" t="s">
        <v>566</v>
      </c>
      <c r="E79" s="8" t="s">
        <v>572</v>
      </c>
      <c r="F79" t="s">
        <v>279</v>
      </c>
    </row>
    <row r="80" spans="2:6">
      <c r="D80" t="s">
        <v>566</v>
      </c>
      <c r="E80" t="s">
        <v>60</v>
      </c>
      <c r="F80" t="s">
        <v>254</v>
      </c>
    </row>
    <row r="82" spans="4:6">
      <c r="D82" t="s">
        <v>226</v>
      </c>
    </row>
    <row r="83" spans="4:6">
      <c r="D83" t="s">
        <v>172</v>
      </c>
      <c r="E83" t="s">
        <v>32</v>
      </c>
      <c r="F83" t="s">
        <v>201</v>
      </c>
    </row>
    <row r="84" spans="4:6">
      <c r="D84" t="s">
        <v>566</v>
      </c>
      <c r="E84" t="s">
        <v>111</v>
      </c>
      <c r="F84" t="s">
        <v>244</v>
      </c>
    </row>
    <row r="85" spans="4:6">
      <c r="D85" t="s">
        <v>566</v>
      </c>
      <c r="E85" t="s">
        <v>232</v>
      </c>
      <c r="F85" t="s">
        <v>245</v>
      </c>
    </row>
    <row r="86" spans="4:6">
      <c r="D86" t="s">
        <v>566</v>
      </c>
      <c r="E86" t="s">
        <v>227</v>
      </c>
      <c r="F86" t="s">
        <v>248</v>
      </c>
    </row>
    <row r="87" spans="4:6">
      <c r="D87" t="s">
        <v>566</v>
      </c>
      <c r="E87" t="s">
        <v>233</v>
      </c>
      <c r="F87" t="s">
        <v>252</v>
      </c>
    </row>
    <row r="88" spans="4:6">
      <c r="D88" t="s">
        <v>566</v>
      </c>
      <c r="E88" t="s">
        <v>112</v>
      </c>
      <c r="F88" t="s">
        <v>253</v>
      </c>
    </row>
    <row r="89" spans="4:6">
      <c r="D89" t="s">
        <v>566</v>
      </c>
      <c r="E89" t="s">
        <v>228</v>
      </c>
      <c r="F89" t="s">
        <v>254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Scratch</vt:lpstr>
      <vt:lpstr>ArcTests</vt:lpstr>
      <vt:lpstr>Arc 45 degree points</vt:lpstr>
      <vt:lpstr>Sheet1</vt:lpstr>
      <vt:lpstr>Sheet2</vt:lpstr>
      <vt:lpstr>Direction Tests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cp:lastPrinted>2015-05-05T01:13:38Z</cp:lastPrinted>
  <dcterms:created xsi:type="dcterms:W3CDTF">2015-04-14T19:42:57Z</dcterms:created>
  <dcterms:modified xsi:type="dcterms:W3CDTF">2015-05-19T19:28:06Z</dcterms:modified>
</cp:coreProperties>
</file>