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660" yWindow="1240" windowWidth="21440" windowHeight="20520" tabRatio="500" activeTab="3"/>
  </bookViews>
  <sheets>
    <sheet name="Scratch" sheetId="1" r:id="rId1"/>
    <sheet name="ArcTests-Baseline" sheetId="2" r:id="rId2"/>
    <sheet name="ArcTests-Exceptions" sheetId="3" r:id="rId3"/>
    <sheet name="circle points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07" i="2"/>
  <c r="C214"/>
  <c r="C192"/>
  <c r="C328"/>
  <c r="C170"/>
  <c r="C129"/>
  <c r="C89"/>
  <c r="C69"/>
  <c r="C29"/>
  <c r="C148"/>
  <c r="C109"/>
  <c r="G60" i="3"/>
  <c r="G59"/>
  <c r="G58"/>
  <c r="G57"/>
  <c r="G55"/>
  <c r="G54"/>
  <c r="G53"/>
  <c r="G52"/>
  <c r="G44"/>
  <c r="G40"/>
  <c r="G39"/>
  <c r="G38"/>
  <c r="G37"/>
  <c r="G35"/>
  <c r="G34"/>
  <c r="G33"/>
  <c r="G32"/>
  <c r="G24"/>
  <c r="D47" i="4"/>
  <c r="G48"/>
  <c r="B36"/>
  <c r="C36"/>
  <c r="D36"/>
  <c r="E36"/>
  <c r="F36"/>
  <c r="G36"/>
  <c r="H36"/>
  <c r="I36"/>
  <c r="J36"/>
  <c r="K36"/>
  <c r="L36"/>
  <c r="M36"/>
  <c r="N36"/>
  <c r="O36"/>
  <c r="P36"/>
  <c r="Q36"/>
  <c r="C35"/>
  <c r="D35"/>
  <c r="E35"/>
  <c r="F35"/>
  <c r="G35"/>
  <c r="H35"/>
  <c r="I35"/>
  <c r="J35"/>
  <c r="K35"/>
  <c r="L35"/>
  <c r="M35"/>
  <c r="N35"/>
  <c r="O35"/>
  <c r="P35"/>
  <c r="Q35"/>
  <c r="B34"/>
  <c r="C34"/>
  <c r="D34"/>
  <c r="E34"/>
  <c r="F34"/>
  <c r="G34"/>
  <c r="H34"/>
  <c r="I34"/>
  <c r="J34"/>
  <c r="K34"/>
  <c r="L34"/>
  <c r="M34"/>
  <c r="N34"/>
  <c r="O34"/>
  <c r="P34"/>
  <c r="Q34"/>
  <c r="C22"/>
  <c r="D22"/>
  <c r="E22"/>
  <c r="F22"/>
  <c r="G22"/>
  <c r="H22"/>
  <c r="I22"/>
  <c r="J22"/>
  <c r="K22"/>
  <c r="L22"/>
  <c r="M22"/>
  <c r="N22"/>
  <c r="O22"/>
  <c r="P22"/>
  <c r="Q22"/>
  <c r="D20"/>
  <c r="E20"/>
  <c r="F20"/>
  <c r="G20"/>
  <c r="H20"/>
  <c r="I20"/>
  <c r="J20"/>
  <c r="K20"/>
  <c r="L20"/>
  <c r="M20"/>
  <c r="N20"/>
  <c r="O20"/>
  <c r="P20"/>
  <c r="Q20"/>
  <c r="D21"/>
  <c r="E21"/>
  <c r="F21"/>
  <c r="G21"/>
  <c r="H21"/>
  <c r="I21"/>
  <c r="J21"/>
  <c r="K21"/>
  <c r="L21"/>
  <c r="M21"/>
  <c r="N21"/>
  <c r="O21"/>
  <c r="P21"/>
  <c r="Q21"/>
  <c r="C21"/>
  <c r="C20"/>
  <c r="C33"/>
  <c r="D33"/>
  <c r="E33"/>
  <c r="F33"/>
  <c r="G33"/>
  <c r="H33"/>
  <c r="I33"/>
  <c r="J33"/>
  <c r="K33"/>
  <c r="L33"/>
  <c r="M33"/>
  <c r="N33"/>
  <c r="O33"/>
  <c r="P33"/>
  <c r="Q33"/>
  <c r="Q42"/>
  <c r="P42"/>
  <c r="O42"/>
  <c r="N42"/>
  <c r="M42"/>
  <c r="L42"/>
  <c r="K42"/>
  <c r="J42"/>
  <c r="I42"/>
  <c r="H42"/>
  <c r="G42"/>
  <c r="F42"/>
  <c r="E42"/>
  <c r="D42"/>
  <c r="C42"/>
  <c r="B42"/>
  <c r="Q41"/>
  <c r="P41"/>
  <c r="O41"/>
  <c r="N41"/>
  <c r="M41"/>
  <c r="L41"/>
  <c r="K41"/>
  <c r="J41"/>
  <c r="I41"/>
  <c r="H41"/>
  <c r="G41"/>
  <c r="F41"/>
  <c r="E41"/>
  <c r="D41"/>
  <c r="C41"/>
  <c r="B41"/>
  <c r="C27"/>
  <c r="D27"/>
  <c r="E27"/>
  <c r="F27"/>
  <c r="G27"/>
  <c r="H27"/>
  <c r="I27"/>
  <c r="J27"/>
  <c r="K27"/>
  <c r="L27"/>
  <c r="M27"/>
  <c r="N27"/>
  <c r="O27"/>
  <c r="P27"/>
  <c r="Q27"/>
  <c r="C28"/>
  <c r="D28"/>
  <c r="E28"/>
  <c r="F28"/>
  <c r="G28"/>
  <c r="H28"/>
  <c r="I28"/>
  <c r="J28"/>
  <c r="K28"/>
  <c r="L28"/>
  <c r="M28"/>
  <c r="N28"/>
  <c r="O28"/>
  <c r="P28"/>
  <c r="Q28"/>
  <c r="B28"/>
  <c r="B27"/>
  <c r="B22"/>
  <c r="B20"/>
  <c r="C31"/>
  <c r="D31"/>
  <c r="E31"/>
  <c r="F31"/>
  <c r="G31"/>
  <c r="H31"/>
  <c r="I31"/>
  <c r="J31"/>
  <c r="K31"/>
  <c r="L31"/>
  <c r="M31"/>
  <c r="N31"/>
  <c r="O31"/>
  <c r="P31"/>
  <c r="Q31"/>
  <c r="C32"/>
  <c r="D32"/>
  <c r="E32"/>
  <c r="F32"/>
  <c r="G32"/>
  <c r="H32"/>
  <c r="I32"/>
  <c r="J32"/>
  <c r="K32"/>
  <c r="L32"/>
  <c r="M32"/>
  <c r="N32"/>
  <c r="O32"/>
  <c r="P32"/>
  <c r="Q32"/>
  <c r="Q37"/>
  <c r="P37"/>
  <c r="O37"/>
  <c r="N37"/>
  <c r="M37"/>
  <c r="L37"/>
  <c r="K37"/>
  <c r="J37"/>
  <c r="I37"/>
  <c r="H37"/>
  <c r="G37"/>
  <c r="F37"/>
  <c r="E37"/>
  <c r="D37"/>
  <c r="C37"/>
  <c r="B37"/>
  <c r="K2"/>
  <c r="O2"/>
  <c r="B12"/>
  <c r="C12"/>
  <c r="C17"/>
  <c r="C18"/>
  <c r="D12"/>
  <c r="D17"/>
  <c r="D18"/>
  <c r="E12"/>
  <c r="E17"/>
  <c r="E18"/>
  <c r="F12"/>
  <c r="F17"/>
  <c r="F18"/>
  <c r="G12"/>
  <c r="G17"/>
  <c r="G18"/>
  <c r="H12"/>
  <c r="H17"/>
  <c r="H18"/>
  <c r="I12"/>
  <c r="I17"/>
  <c r="I18"/>
  <c r="J12"/>
  <c r="J17"/>
  <c r="J18"/>
  <c r="K12"/>
  <c r="K17"/>
  <c r="K18"/>
  <c r="L12"/>
  <c r="L17"/>
  <c r="L18"/>
  <c r="M12"/>
  <c r="M17"/>
  <c r="M18"/>
  <c r="N12"/>
  <c r="N17"/>
  <c r="N18"/>
  <c r="O12"/>
  <c r="O17"/>
  <c r="O18"/>
  <c r="P12"/>
  <c r="P17"/>
  <c r="P18"/>
  <c r="Q12"/>
  <c r="Q17"/>
  <c r="Q18"/>
  <c r="C19"/>
  <c r="D19"/>
  <c r="E19"/>
  <c r="F19"/>
  <c r="G19"/>
  <c r="H19"/>
  <c r="I19"/>
  <c r="J19"/>
  <c r="K19"/>
  <c r="L19"/>
  <c r="M19"/>
  <c r="N19"/>
  <c r="O19"/>
  <c r="P19"/>
  <c r="Q19"/>
  <c r="C8"/>
  <c r="D8"/>
  <c r="E8"/>
  <c r="F8"/>
  <c r="G8"/>
  <c r="H8"/>
  <c r="I8"/>
  <c r="J8"/>
  <c r="K8"/>
  <c r="L8"/>
  <c r="M8"/>
  <c r="N8"/>
  <c r="O8"/>
  <c r="P8"/>
  <c r="Q8"/>
  <c r="C9"/>
  <c r="C23"/>
  <c r="D9"/>
  <c r="D23"/>
  <c r="E9"/>
  <c r="E23"/>
  <c r="F9"/>
  <c r="F23"/>
  <c r="G9"/>
  <c r="G23"/>
  <c r="H9"/>
  <c r="H23"/>
  <c r="I9"/>
  <c r="I23"/>
  <c r="J9"/>
  <c r="J23"/>
  <c r="K9"/>
  <c r="K23"/>
  <c r="L9"/>
  <c r="L23"/>
  <c r="M9"/>
  <c r="M23"/>
  <c r="N9"/>
  <c r="N23"/>
  <c r="O9"/>
  <c r="O23"/>
  <c r="P9"/>
  <c r="P23"/>
  <c r="Q9"/>
  <c r="Q23"/>
  <c r="C3"/>
  <c r="C5"/>
  <c r="C13"/>
  <c r="D3"/>
  <c r="D5"/>
  <c r="D13"/>
  <c r="E3"/>
  <c r="E5"/>
  <c r="E13"/>
  <c r="F3"/>
  <c r="F5"/>
  <c r="F13"/>
  <c r="G3"/>
  <c r="G5"/>
  <c r="G13"/>
  <c r="H3"/>
  <c r="H5"/>
  <c r="H13"/>
  <c r="I3"/>
  <c r="I5"/>
  <c r="I13"/>
  <c r="J3"/>
  <c r="J5"/>
  <c r="J13"/>
  <c r="K3"/>
  <c r="K5"/>
  <c r="K13"/>
  <c r="L3"/>
  <c r="L5"/>
  <c r="L13"/>
  <c r="M3"/>
  <c r="M5"/>
  <c r="M13"/>
  <c r="N3"/>
  <c r="N5"/>
  <c r="N13"/>
  <c r="O3"/>
  <c r="O5"/>
  <c r="O13"/>
  <c r="P3"/>
  <c r="P5"/>
  <c r="P13"/>
  <c r="Q3"/>
  <c r="Q5"/>
  <c r="Q13"/>
  <c r="C4"/>
  <c r="C14"/>
  <c r="D4"/>
  <c r="D14"/>
  <c r="E4"/>
  <c r="E14"/>
  <c r="F4"/>
  <c r="F14"/>
  <c r="G4"/>
  <c r="G14"/>
  <c r="H4"/>
  <c r="H14"/>
  <c r="I4"/>
  <c r="I14"/>
  <c r="J4"/>
  <c r="J14"/>
  <c r="K4"/>
  <c r="K14"/>
  <c r="L4"/>
  <c r="L14"/>
  <c r="M4"/>
  <c r="M14"/>
  <c r="N4"/>
  <c r="N14"/>
  <c r="O4"/>
  <c r="O14"/>
  <c r="P4"/>
  <c r="P14"/>
  <c r="Q4"/>
  <c r="Q14"/>
  <c r="B3"/>
  <c r="B4"/>
  <c r="B14"/>
  <c r="B5"/>
  <c r="B13"/>
  <c r="B23"/>
  <c r="C6"/>
  <c r="D6"/>
  <c r="E6"/>
  <c r="F6"/>
  <c r="G6"/>
  <c r="H6"/>
  <c r="I6"/>
  <c r="J6"/>
  <c r="K6"/>
  <c r="L6"/>
  <c r="M6"/>
  <c r="N6"/>
  <c r="O6"/>
  <c r="P6"/>
  <c r="Q6"/>
  <c r="C7"/>
  <c r="D7"/>
  <c r="E7"/>
  <c r="F7"/>
  <c r="G7"/>
  <c r="H7"/>
  <c r="I7"/>
  <c r="J7"/>
  <c r="K7"/>
  <c r="L7"/>
  <c r="M7"/>
  <c r="N7"/>
  <c r="O7"/>
  <c r="P7"/>
  <c r="Q7"/>
  <c r="B10"/>
  <c r="C10"/>
  <c r="D10"/>
  <c r="E10"/>
  <c r="F10"/>
  <c r="G10"/>
  <c r="H10"/>
  <c r="I10"/>
  <c r="J10"/>
  <c r="K10"/>
  <c r="L10"/>
  <c r="M10"/>
  <c r="N10"/>
  <c r="O10"/>
  <c r="P10"/>
  <c r="Q10"/>
  <c r="B11"/>
  <c r="C11"/>
  <c r="D11"/>
  <c r="E11"/>
  <c r="F11"/>
  <c r="G11"/>
  <c r="H11"/>
  <c r="I11"/>
  <c r="J11"/>
  <c r="K11"/>
  <c r="L11"/>
  <c r="M11"/>
  <c r="N11"/>
  <c r="O11"/>
  <c r="P11"/>
  <c r="Q11"/>
  <c r="D87" i="1"/>
  <c r="E87"/>
  <c r="F87"/>
  <c r="G87"/>
  <c r="H87"/>
  <c r="I87"/>
  <c r="J87"/>
  <c r="K87"/>
  <c r="D88"/>
  <c r="E88"/>
  <c r="F88"/>
  <c r="G88"/>
  <c r="H88"/>
  <c r="I88"/>
  <c r="J88"/>
  <c r="K88"/>
  <c r="C88"/>
  <c r="C87"/>
  <c r="C77"/>
  <c r="C79"/>
  <c r="C85"/>
  <c r="D85"/>
  <c r="E85"/>
  <c r="F85"/>
  <c r="G85"/>
  <c r="G77"/>
  <c r="G79"/>
  <c r="C86"/>
  <c r="D86"/>
  <c r="E86"/>
  <c r="F86"/>
  <c r="G86"/>
  <c r="F77"/>
  <c r="F79"/>
  <c r="E77"/>
  <c r="E79"/>
  <c r="D77"/>
  <c r="D79"/>
  <c r="C84"/>
  <c r="D84"/>
  <c r="E84"/>
  <c r="F84"/>
  <c r="G84"/>
  <c r="G78"/>
  <c r="F78"/>
  <c r="E78"/>
  <c r="D78"/>
  <c r="C78"/>
  <c r="H86"/>
  <c r="I86"/>
  <c r="J86"/>
  <c r="K86"/>
  <c r="H85"/>
  <c r="I85"/>
  <c r="J85"/>
  <c r="K85"/>
  <c r="H84"/>
  <c r="I84"/>
  <c r="J84"/>
  <c r="K84"/>
  <c r="D83"/>
  <c r="E83"/>
  <c r="F83"/>
  <c r="G83"/>
  <c r="H83"/>
  <c r="I83"/>
  <c r="J83"/>
  <c r="K83"/>
  <c r="D82"/>
  <c r="E82"/>
  <c r="F82"/>
  <c r="G82"/>
  <c r="H82"/>
  <c r="I82"/>
  <c r="J82"/>
  <c r="K82"/>
  <c r="D81"/>
  <c r="E81"/>
  <c r="F81"/>
  <c r="G81"/>
  <c r="H81"/>
  <c r="I81"/>
  <c r="J81"/>
  <c r="K81"/>
  <c r="D80"/>
  <c r="E80"/>
  <c r="F80"/>
  <c r="G80"/>
  <c r="H80"/>
  <c r="I80"/>
  <c r="J80"/>
  <c r="K80"/>
  <c r="K77"/>
  <c r="K79"/>
  <c r="J76"/>
  <c r="J77"/>
  <c r="J79"/>
  <c r="I77"/>
  <c r="I79"/>
  <c r="H76"/>
  <c r="H77"/>
  <c r="H79"/>
  <c r="K78"/>
  <c r="J78"/>
  <c r="I78"/>
  <c r="H78"/>
  <c r="E72"/>
  <c r="F72"/>
  <c r="G72"/>
  <c r="H72"/>
  <c r="I72"/>
  <c r="J72"/>
  <c r="K72"/>
  <c r="D72"/>
  <c r="E70"/>
  <c r="F70"/>
  <c r="G70"/>
  <c r="H70"/>
  <c r="I70"/>
  <c r="J70"/>
  <c r="K70"/>
  <c r="E71"/>
  <c r="F71"/>
  <c r="G71"/>
  <c r="H71"/>
  <c r="I71"/>
  <c r="J71"/>
  <c r="K71"/>
  <c r="D71"/>
  <c r="D70"/>
  <c r="E68"/>
  <c r="F68"/>
  <c r="G68"/>
  <c r="H68"/>
  <c r="I68"/>
  <c r="J68"/>
  <c r="K68"/>
  <c r="E69"/>
  <c r="F69"/>
  <c r="G69"/>
  <c r="H69"/>
  <c r="I69"/>
  <c r="J69"/>
  <c r="K69"/>
  <c r="D69"/>
  <c r="D68"/>
  <c r="E66"/>
  <c r="F66"/>
  <c r="G66"/>
  <c r="H66"/>
  <c r="I66"/>
  <c r="J66"/>
  <c r="K66"/>
  <c r="E67"/>
  <c r="F67"/>
  <c r="G67"/>
  <c r="H67"/>
  <c r="I67"/>
  <c r="J67"/>
  <c r="K67"/>
  <c r="D67"/>
  <c r="D66"/>
  <c r="H64"/>
  <c r="I64"/>
  <c r="J64"/>
  <c r="K64"/>
  <c r="H65"/>
  <c r="I65"/>
  <c r="J65"/>
  <c r="K65"/>
  <c r="H63"/>
  <c r="I63"/>
  <c r="J63"/>
  <c r="K63"/>
  <c r="J62"/>
  <c r="H62"/>
  <c r="G63"/>
  <c r="G65"/>
  <c r="G74"/>
  <c r="F63"/>
  <c r="F65"/>
  <c r="F74"/>
  <c r="E63"/>
  <c r="E65"/>
  <c r="E74"/>
  <c r="D63"/>
  <c r="D65"/>
  <c r="D74"/>
  <c r="C71"/>
  <c r="C63"/>
  <c r="C65"/>
  <c r="C72"/>
  <c r="C74"/>
  <c r="G64"/>
  <c r="G73"/>
  <c r="F64"/>
  <c r="F73"/>
  <c r="E64"/>
  <c r="E73"/>
  <c r="D64"/>
  <c r="D73"/>
  <c r="C70"/>
  <c r="C64"/>
  <c r="C73"/>
  <c r="C56"/>
  <c r="C48"/>
  <c r="C50"/>
  <c r="C57"/>
  <c r="C59"/>
  <c r="C55"/>
  <c r="C49"/>
  <c r="C58"/>
  <c r="E56"/>
  <c r="E48"/>
  <c r="E50"/>
  <c r="E57"/>
  <c r="E59"/>
  <c r="F56"/>
  <c r="F48"/>
  <c r="F50"/>
  <c r="F57"/>
  <c r="F59"/>
  <c r="G56"/>
  <c r="G48"/>
  <c r="G50"/>
  <c r="G57"/>
  <c r="G59"/>
  <c r="D56"/>
  <c r="D48"/>
  <c r="D50"/>
  <c r="D57"/>
  <c r="D59"/>
  <c r="E55"/>
  <c r="E49"/>
  <c r="E58"/>
  <c r="F55"/>
  <c r="F49"/>
  <c r="F58"/>
  <c r="G55"/>
  <c r="G49"/>
  <c r="G58"/>
  <c r="D55"/>
  <c r="D49"/>
  <c r="D58"/>
  <c r="B42"/>
  <c r="G43"/>
  <c r="F43"/>
  <c r="D44"/>
  <c r="D43"/>
  <c r="D42"/>
  <c r="D41"/>
  <c r="D39"/>
  <c r="E39"/>
  <c r="F39"/>
  <c r="G39"/>
  <c r="H39"/>
  <c r="I39"/>
  <c r="J39"/>
  <c r="C39"/>
  <c r="D1"/>
  <c r="G16"/>
  <c r="G19"/>
  <c r="F16"/>
  <c r="F18"/>
  <c r="F19"/>
  <c r="E16"/>
  <c r="E18"/>
  <c r="E19"/>
  <c r="D16"/>
  <c r="D18"/>
  <c r="D19"/>
  <c r="G12"/>
  <c r="G13"/>
  <c r="G15"/>
  <c r="F15"/>
  <c r="E15"/>
  <c r="D15"/>
  <c r="F26"/>
  <c r="E26"/>
  <c r="D26"/>
  <c r="F30"/>
  <c r="E30"/>
  <c r="D30"/>
  <c r="F29"/>
  <c r="E29"/>
  <c r="D29"/>
  <c r="F28"/>
  <c r="E28"/>
  <c r="D28"/>
</calcChain>
</file>

<file path=xl/sharedStrings.xml><?xml version="1.0" encoding="utf-8"?>
<sst xmlns="http://schemas.openxmlformats.org/spreadsheetml/2006/main" count="1232" uniqueCount="408">
  <si>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</si>
  <si>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</si>
  <si>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</si>
  <si>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</si>
  <si>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</si>
  <si>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</si>
  <si>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</si>
  <si>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</si>
  <si>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</si>
  <si>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</si>
  <si>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</si>
  <si>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</si>
  <si>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</si>
  <si>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</si>
  <si>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G0X4Y4Z0</t>
    <phoneticPr fontId="4" type="noConversion"/>
  </si>
  <si>
    <t>Center format arcs - XZ, MM, Incremental mode</t>
    <phoneticPr fontId="4" type="noConversion"/>
  </si>
  <si>
    <t>G17 G21 G94 G90.1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</si>
  <si>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</si>
  <si>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</si>
  <si>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P1</t>
    <phoneticPr fontId="4" type="noConversion"/>
  </si>
  <si>
    <t>G3 R-25 X99.99 Y99.99 P2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</si>
  <si>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</si>
  <si>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</si>
  <si>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P2</t>
    <phoneticPr fontId="4" type="noConversion"/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</si>
  <si>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</si>
  <si>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</si>
  <si>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</si>
  <si>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</si>
  <si>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</si>
  <si>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</si>
  <si>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</si>
  <si>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</si>
  <si>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</si>
  <si>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</si>
  <si>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</si>
  <si>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</si>
  <si>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</si>
  <si>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</si>
  <si>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</si>
  <si>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</si>
  <si>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</si>
  <si>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</si>
  <si>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</si>
  <si>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</si>
  <si>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</si>
  <si>
    <t>G17 arcs</t>
    <phoneticPr fontId="16" type="noConversion"/>
  </si>
  <si>
    <t>Unit circle arcs</t>
    <phoneticPr fontId="16" type="noConversion"/>
  </si>
  <si>
    <t>G18 arcs</t>
    <phoneticPr fontId="16" type="noConversion"/>
  </si>
  <si>
    <t>(Y is translated to Z and J is translated to K)</t>
    <phoneticPr fontId="16" type="noConversion"/>
  </si>
  <si>
    <t>translate Z</t>
    <phoneticPr fontId="16" type="noConversion"/>
  </si>
  <si>
    <t>Z start</t>
    <phoneticPr fontId="16" type="noConversion"/>
  </si>
  <si>
    <t>K offset</t>
    <phoneticPr fontId="16" type="noConversion"/>
  </si>
  <si>
    <t>Z endpoint</t>
    <phoneticPr fontId="16" type="noConversion"/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</si>
  <si>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</si>
  <si>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</si>
  <si>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</si>
  <si>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</si>
  <si>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</si>
  <si>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</si>
  <si>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</si>
  <si>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</si>
  <si>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</si>
  <si>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</si>
  <si>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</si>
  <si>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</si>
  <si>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</si>
  <si>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</si>
  <si>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</si>
  <si>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</si>
  <si>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</si>
  <si>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</si>
  <si>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</si>
  <si>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</si>
  <si>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</si>
  <si>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</si>
  <si>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</si>
  <si>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</si>
  <si>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</si>
  <si>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</si>
  <si>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</si>
  <si>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</si>
  <si>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</si>
  <si>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</si>
  <si>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</si>
  <si>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</si>
  <si>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</si>
  <si>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</si>
  <si>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</si>
  <si>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</si>
  <si>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</si>
  <si>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I20 X40 Y-25 (msg 180 CW helix)</t>
  </si>
  <si>
    <t>G3 I20 X40 Y-25 (msg 180 CCW helix)</t>
  </si>
  <si>
    <t>EXCEPTION CASES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</si>
  <si>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</si>
  <si>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</si>
  <si>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</si>
  <si>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</si>
  <si>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</si>
  <si>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</si>
  <si>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</si>
  <si>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</si>
  <si>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</si>
  <si>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</si>
  <si>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</si>
  <si>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</si>
  <si>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</si>
  <si>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</si>
  <si>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</si>
  <si>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</si>
  <si>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I5 J4 X5 Y5</t>
    <phoneticPr fontId="4" type="noConversion"/>
  </si>
  <si>
    <t>(Note: Feed rate must follow the all-in-one line)</t>
  </si>
  <si>
    <t>G3 I20 X20 Z-20</t>
    <phoneticPr fontId="4" type="noConversion"/>
  </si>
  <si>
    <t>G2 K20 X-20 Z20</t>
    <phoneticPr fontId="4" type="noConversion"/>
  </si>
  <si>
    <t>G3 K20 Z40</t>
    <phoneticPr fontId="4" type="noConversion"/>
  </si>
  <si>
    <t>Impossible center point</t>
    <phoneticPr fontId="4" type="noConversion"/>
  </si>
  <si>
    <t>G2 I25 X125 Z-50</t>
    <phoneticPr fontId="4" type="noConversion"/>
  </si>
  <si>
    <t>CW 270 degree arc - THIS IS WRONG</t>
    <phoneticPr fontId="4" type="noConversion"/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</si>
  <si>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</si>
  <si>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</si>
  <si>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</si>
  <si>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</si>
  <si>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</si>
  <si>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</si>
  <si>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</si>
  <si>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</si>
  <si>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</si>
  <si>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</si>
  <si>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</si>
  <si>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</si>
  <si>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</si>
  <si>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</si>
  <si>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</si>
  <si>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</si>
  <si>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</si>
  <si>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</si>
  <si>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</si>
  <si>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</si>
  <si>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</si>
  <si>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</si>
  <si>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</si>
  <si>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</si>
  <si>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</si>
  <si>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</si>
  <si>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</si>
  <si>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</si>
  <si>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</si>
  <si>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</si>
  <si>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</si>
  <si>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</si>
  <si>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</si>
  <si>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</si>
  <si>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</si>
  <si>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</si>
  <si>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</si>
  <si>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</si>
  <si>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</si>
  <si>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G2 I5 J4</t>
    <phoneticPr fontId="4" type="noConversion"/>
  </si>
  <si>
    <t>G3 I5 J4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</si>
  <si>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</si>
  <si>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</si>
  <si>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</si>
  <si>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</si>
  <si>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</si>
  <si>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</si>
  <si>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</si>
  <si>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</si>
  <si>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</si>
  <si>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</si>
  <si>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</si>
  <si>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</si>
  <si>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These tests run an a Shapoko2 or any machine with more than 100mm X 100mm X 60mm working volume</t>
  </si>
  <si>
    <t>All tests assume starting point in the middle of the volume: offsets 50, 50, 30</t>
  </si>
  <si>
    <t>G0 X0 Y0 Z0</t>
  </si>
  <si>
    <t>Test arc movement in XY plane (G17 moves)</t>
  </si>
  <si>
    <t>Setup for all tests</t>
  </si>
  <si>
    <t>Before All</t>
  </si>
  <si>
    <t>Before Each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</si>
  <si>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</si>
  <si>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</si>
  <si>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</si>
  <si>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</si>
  <si>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</si>
  <si>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</si>
  <si>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</si>
  <si>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</si>
  <si>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</si>
  <si>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</si>
  <si>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</si>
  <si>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</si>
  <si>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</si>
  <si>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</si>
  <si>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</si>
  <si>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</si>
  <si>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G2 I20 Z-25 (msg 360 CW helix)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</si>
  <si>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</si>
  <si>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</si>
  <si>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</si>
  <si>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</si>
  <si>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</si>
  <si>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</si>
  <si>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</si>
  <si>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</si>
  <si>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</si>
  <si>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</si>
  <si>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</si>
  <si>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F word with no error</t>
  </si>
  <si>
    <t>Expected Results</t>
  </si>
  <si>
    <t>(all on one line)</t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</si>
  <si>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</si>
  <si>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</si>
  <si>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</si>
  <si>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</si>
  <si>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</si>
  <si>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</si>
  <si>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</si>
  <si>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</si>
  <si>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</si>
  <si>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G3 I20 Z-25 (msg 360 CCW helix)</t>
  </si>
  <si>
    <t>G2 I20 X40 (msg 180 CW arc)</t>
  </si>
  <si>
    <t>G2 I20 X40 Z-25 (msg 180 CW helix)</t>
  </si>
  <si>
    <t>G3 I20 X40 (msg 180 CCW arc)</t>
  </si>
  <si>
    <t>G3 I20 X40 Z-25 (msg 180 CCW helix)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</si>
  <si>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</si>
  <si>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</si>
  <si>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</si>
  <si>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</si>
  <si>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</si>
  <si>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</si>
  <si>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</si>
  <si>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</si>
  <si>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</si>
  <si>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</si>
  <si>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</si>
  <si>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</si>
  <si>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</si>
  <si>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</si>
  <si>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</si>
  <si>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</si>
  <si>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</si>
  <si>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</si>
  <si>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Z40</t>
    <phoneticPr fontId="4" type="noConversion"/>
  </si>
  <si>
    <t>G3 K20 Z20 X20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</si>
  <si>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</si>
  <si>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</si>
  <si>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</si>
  <si>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</si>
  <si>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</si>
  <si>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</si>
  <si>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</si>
  <si>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</si>
  <si>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</si>
  <si>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</si>
  <si>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</si>
  <si>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</si>
  <si>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</si>
  <si>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</si>
  <si>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</si>
  <si>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</si>
  <si>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</si>
  <si>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</si>
  <si>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</si>
  <si>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</si>
  <si>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</si>
  <si>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Radius mode arc is missing one axis</t>
  </si>
  <si>
    <t>Radius mode arc wndpoint = start point</t>
  </si>
  <si>
    <t>G2 R5 X0 Y0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</si>
  <si>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</si>
  <si>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</si>
  <si>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</si>
  <si>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</si>
  <si>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</si>
  <si>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</si>
  <si>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</si>
  <si>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</si>
  <si>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</si>
  <si>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</si>
  <si>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</si>
  <si>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</si>
  <si>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</si>
  <si>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</si>
  <si>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</si>
  <si>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</si>
  <si>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</si>
  <si>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</si>
  <si>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</si>
  <si>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</si>
  <si>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</si>
  <si>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G2 I25 X150</t>
    <phoneticPr fontId="4" type="noConversion"/>
  </si>
  <si>
    <t>CCW 270 degree arc</t>
  </si>
  <si>
    <t>G3 R25 X150 P1</t>
  </si>
  <si>
    <t>G3 R25 X150 Z-25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</si>
  <si>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</si>
  <si>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</si>
  <si>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</si>
  <si>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</si>
  <si>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</si>
  <si>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</si>
  <si>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</si>
  <si>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</si>
  <si>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</si>
  <si>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</si>
  <si>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</si>
  <si>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</si>
  <si>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</si>
  <si>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</si>
  <si>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</si>
  <si>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</si>
  <si>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</si>
  <si>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</si>
  <si>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</si>
  <si>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</si>
  <si>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</si>
  <si>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</si>
  <si>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</si>
  <si>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</si>
  <si>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</si>
  <si>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</si>
  <si>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</si>
  <si>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</si>
  <si>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</si>
  <si>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</si>
  <si>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</si>
  <si>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</si>
  <si>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</si>
  <si>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</si>
  <si>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</si>
  <si>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</si>
  <si>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</si>
  <si>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</si>
  <si>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G3 R-1 X3.999 Y3.999</t>
  </si>
  <si>
    <t>G3 R1 X6 P1</t>
  </si>
  <si>
    <t>G3 R1 X6 Z-1 P1</t>
  </si>
  <si>
    <t>G2 I1 X5 Y5</t>
    <phoneticPr fontId="4" type="noConversion"/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</si>
  <si>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</si>
  <si>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</si>
  <si>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</si>
  <si>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</si>
  <si>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</si>
  <si>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</si>
  <si>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</si>
  <si>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</si>
  <si>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</si>
  <si>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</si>
  <si>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</si>
  <si>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</si>
  <si>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</si>
  <si>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</si>
  <si>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</si>
  <si>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</si>
  <si>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</si>
  <si>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</si>
  <si>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</si>
  <si>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</si>
  <si>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</si>
  <si>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</si>
  <si>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</si>
  <si>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</si>
  <si>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</si>
  <si>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</si>
  <si>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</si>
  <si>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</si>
  <si>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</si>
  <si>
    <t>G2 I25 X75 Z-50</t>
  </si>
  <si>
    <t>a</t>
  </si>
  <si>
    <t>b</t>
  </si>
  <si>
    <t>atan2(a,b)</t>
  </si>
  <si>
    <t>degrees</t>
  </si>
  <si>
    <t>radians</t>
  </si>
  <si>
    <t>sin()</t>
  </si>
  <si>
    <t>cos()</t>
  </si>
  <si>
    <t>X start</t>
  </si>
  <si>
    <t>Y start</t>
  </si>
  <si>
    <t>I offset</t>
  </si>
  <si>
    <t>J offset</t>
  </si>
  <si>
    <t>X endpoint</t>
  </si>
  <si>
    <t>Y endpoint</t>
  </si>
  <si>
    <t>X center</t>
  </si>
  <si>
    <t>Y center</t>
  </si>
  <si>
    <t>Radius</t>
  </si>
  <si>
    <t>scale radius</t>
  </si>
  <si>
    <t>translate X</t>
  </si>
  <si>
    <t>translate Y</t>
  </si>
  <si>
    <t>CCW</t>
    <phoneticPr fontId="16" type="noConversion"/>
  </si>
  <si>
    <t>CW</t>
    <phoneticPr fontId="16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</si>
  <si>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</si>
  <si>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</si>
  <si>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</si>
  <si>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</si>
  <si>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</si>
  <si>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</si>
  <si>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</si>
  <si>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</si>
  <si>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</si>
  <si>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</si>
  <si>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</si>
  <si>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</si>
  <si>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</si>
  <si>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</si>
  <si>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</si>
  <si>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</si>
  <si>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</si>
  <si>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</si>
  <si>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</si>
  <si>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</si>
  <si>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</si>
  <si>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</si>
  <si>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</si>
  <si>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CW 540 degree helix (1.5 rotations w/Z plunge)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</si>
</sst>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  <numFmt numFmtId="169" formatCode="0.00000"/>
    <numFmt numFmtId="170" formatCode="0.0000"/>
    <numFmt numFmtId="175" formatCode="0.000000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4">
    <xf numFmtId="0" fontId="0" fillId="0" borderId="0" xfId="0"/>
    <xf numFmtId="0" fontId="10" fillId="0" borderId="0" xfId="0" applyFont="1" applyAlignment="1">
      <alignment horizontal="center"/>
    </xf>
    <xf numFmtId="0" fontId="13" fillId="0" borderId="0" xfId="0" applyFont="1"/>
    <xf numFmtId="0" fontId="13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11" fillId="5" borderId="0" xfId="4" applyFont="1"/>
    <xf numFmtId="0" fontId="1" fillId="4" borderId="0" xfId="3"/>
    <xf numFmtId="0" fontId="15" fillId="0" borderId="0" xfId="0" applyFont="1" applyAlignment="1">
      <alignment horizontal="left"/>
    </xf>
    <xf numFmtId="0" fontId="0" fillId="0" borderId="0" xfId="0" applyBorder="1"/>
    <xf numFmtId="0" fontId="10" fillId="7" borderId="0" xfId="6" applyFont="1"/>
    <xf numFmtId="0" fontId="10" fillId="4" borderId="0" xfId="3" applyFont="1"/>
    <xf numFmtId="0" fontId="10" fillId="9" borderId="0" xfId="5" applyFont="1" applyFill="1"/>
    <xf numFmtId="0" fontId="9" fillId="7" borderId="0" xfId="6" applyFont="1"/>
    <xf numFmtId="0" fontId="9" fillId="4" borderId="0" xfId="3" applyFont="1"/>
    <xf numFmtId="169" fontId="0" fillId="0" borderId="0" xfId="0" applyNumberFormat="1" applyAlignment="1">
      <alignment horizontal="right"/>
    </xf>
    <xf numFmtId="0" fontId="5" fillId="0" borderId="0" xfId="0" applyFont="1"/>
    <xf numFmtId="170" fontId="0" fillId="0" borderId="0" xfId="0" applyNumberFormat="1"/>
    <xf numFmtId="175" fontId="0" fillId="0" borderId="0" xfId="0" applyNumberFormat="1"/>
  </cellXfs>
  <cellStyles count="7">
    <cellStyle name="Accent1 - 20%" xfId="3" builtinId="30"/>
    <cellStyle name="Accent4" xfId="4" builtinId="41"/>
    <cellStyle name="Accent4 - 20%" xfId="5" builtinId="42"/>
    <cellStyle name="Accent5 - 20%" xfId="6" builtinId="46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92"/>
  <sheetViews>
    <sheetView topLeftCell="A71" zoomScale="125" workbookViewId="0">
      <selection activeCell="A76" sqref="A76:XFD92"/>
    </sheetView>
  </sheetViews>
  <sheetFormatPr baseColWidth="10" defaultRowHeight="15"/>
  <cols>
    <col min="1" max="1" width="3.5" customWidth="1"/>
    <col min="2" max="2" width="14.83203125" style="14" customWidth="1"/>
    <col min="3" max="5" width="9.33203125" style="14" customWidth="1"/>
    <col min="6" max="11" width="9.33203125" customWidth="1"/>
  </cols>
  <sheetData>
    <row r="1" spans="2:7">
      <c r="B1" s="15" t="s">
        <v>126</v>
      </c>
      <c r="D1" s="14">
        <f>180/PI()</f>
        <v>57.295779513082323</v>
      </c>
    </row>
    <row r="2" spans="2:7">
      <c r="B2" s="15"/>
    </row>
    <row r="3" spans="2:7">
      <c r="B3" s="15" t="s">
        <v>127</v>
      </c>
      <c r="C3" s="14" t="s">
        <v>137</v>
      </c>
      <c r="D3" s="14" t="s">
        <v>98</v>
      </c>
      <c r="E3" s="14" t="s">
        <v>101</v>
      </c>
      <c r="F3" s="14" t="s">
        <v>102</v>
      </c>
      <c r="G3" s="14" t="s">
        <v>132</v>
      </c>
    </row>
    <row r="4" spans="2:7">
      <c r="B4" s="15" t="s">
        <v>133</v>
      </c>
      <c r="D4" s="14" t="s">
        <v>134</v>
      </c>
      <c r="E4" s="14" t="s">
        <v>134</v>
      </c>
      <c r="F4" s="14" t="s">
        <v>134</v>
      </c>
      <c r="G4" s="14" t="s">
        <v>134</v>
      </c>
    </row>
    <row r="5" spans="2:7">
      <c r="B5" s="15" t="s">
        <v>128</v>
      </c>
      <c r="C5" s="14">
        <v>27.7788</v>
      </c>
      <c r="D5" s="14">
        <v>27.784500000000001</v>
      </c>
      <c r="E5" s="14">
        <v>27.814900000000002</v>
      </c>
      <c r="F5">
        <v>27.811699999999998</v>
      </c>
      <c r="G5">
        <v>27.6768</v>
      </c>
    </row>
    <row r="6" spans="2:7">
      <c r="B6" s="15" t="s">
        <v>129</v>
      </c>
      <c r="C6" s="14">
        <v>4.6035000000000004</v>
      </c>
      <c r="D6" s="14">
        <v>4.5972</v>
      </c>
      <c r="E6" s="14">
        <v>4.5655000000000001</v>
      </c>
      <c r="F6">
        <v>4.5650000000000004</v>
      </c>
      <c r="G6">
        <v>4.5644999999999998</v>
      </c>
    </row>
    <row r="7" spans="2:7">
      <c r="B7" s="15" t="s">
        <v>130</v>
      </c>
      <c r="D7" s="14">
        <v>0.40920000000000001</v>
      </c>
      <c r="E7" s="14">
        <v>2.0524</v>
      </c>
      <c r="F7">
        <v>1.9699999999999999E-2</v>
      </c>
      <c r="G7">
        <v>-8.3000000000000001E-3</v>
      </c>
    </row>
    <row r="8" spans="2:7">
      <c r="B8" s="15" t="s">
        <v>131</v>
      </c>
      <c r="D8" s="14">
        <v>0.3674</v>
      </c>
      <c r="E8" s="14">
        <v>1.9004000000000001</v>
      </c>
      <c r="F8">
        <v>-30.977499999999999</v>
      </c>
      <c r="G8">
        <v>-17.3856</v>
      </c>
    </row>
    <row r="9" spans="2:7">
      <c r="B9" s="15" t="s">
        <v>0</v>
      </c>
      <c r="D9" s="14">
        <v>0.55000000000000004</v>
      </c>
      <c r="E9" s="14">
        <v>2.7972000000000001</v>
      </c>
      <c r="F9">
        <v>30.977499999999999</v>
      </c>
    </row>
    <row r="10" spans="2:7">
      <c r="B10" s="15"/>
    </row>
    <row r="11" spans="2:7">
      <c r="B11" s="15" t="s">
        <v>121</v>
      </c>
      <c r="D11" s="14" t="s">
        <v>98</v>
      </c>
      <c r="E11" s="14" t="s">
        <v>101</v>
      </c>
      <c r="F11" s="14" t="s">
        <v>102</v>
      </c>
      <c r="G11" s="14" t="s">
        <v>102</v>
      </c>
    </row>
    <row r="12" spans="2:7">
      <c r="B12" s="15" t="s">
        <v>99</v>
      </c>
      <c r="D12" s="14">
        <v>-0.40920000000000001</v>
      </c>
      <c r="E12" s="14">
        <v>-2.0524</v>
      </c>
      <c r="F12" s="14">
        <v>-1.9699999999999999E-2</v>
      </c>
      <c r="G12">
        <f>-G7</f>
        <v>8.3000000000000001E-3</v>
      </c>
    </row>
    <row r="13" spans="2:7">
      <c r="B13" s="15" t="s">
        <v>100</v>
      </c>
      <c r="D13" s="14">
        <v>-0.3674</v>
      </c>
      <c r="E13" s="14">
        <v>-1.9004000000000001</v>
      </c>
      <c r="F13" s="14">
        <v>30.977499999999999</v>
      </c>
      <c r="G13">
        <f>-G8</f>
        <v>17.3856</v>
      </c>
    </row>
    <row r="14" spans="2:7">
      <c r="B14" s="15" t="s">
        <v>103</v>
      </c>
      <c r="D14" s="14">
        <v>-0.83919999999999995</v>
      </c>
      <c r="E14" s="14">
        <v>-0.82379999999999998</v>
      </c>
      <c r="F14" s="14">
        <v>-5.9999999999999995E-4</v>
      </c>
    </row>
    <row r="15" spans="2:7">
      <c r="B15" s="15" t="s">
        <v>135</v>
      </c>
      <c r="D15" s="17">
        <f>ATAN(D12/ABS(D13))</f>
        <v>-0.83917063866099983</v>
      </c>
      <c r="E15" s="17">
        <f>ATAN(E12/ABS(E13))</f>
        <v>-0.82383298075354505</v>
      </c>
      <c r="F15" s="17">
        <f>ATAN(F12/ABS(F13))</f>
        <v>-6.3594535854300438E-4</v>
      </c>
      <c r="G15" s="17">
        <f>ATAN(G12/ABS(G13))</f>
        <v>4.7740655309161471E-4</v>
      </c>
    </row>
    <row r="16" spans="2:7">
      <c r="B16" s="15" t="s">
        <v>125</v>
      </c>
      <c r="D16" s="17">
        <f>$D$1*D14</f>
        <v>-48.082618167378683</v>
      </c>
      <c r="E16" s="17">
        <f>$D$1*E14</f>
        <v>-47.200263162877214</v>
      </c>
      <c r="F16" s="17">
        <f>$D$1*F14</f>
        <v>-3.4377467707849392E-2</v>
      </c>
      <c r="G16" s="17">
        <f>$D$1*G14</f>
        <v>0</v>
      </c>
    </row>
    <row r="17" spans="2:7">
      <c r="B17" s="15" t="s">
        <v>123</v>
      </c>
      <c r="D17" s="14">
        <v>-2.3028</v>
      </c>
      <c r="E17" s="14">
        <v>-2.3176999999999999</v>
      </c>
      <c r="F17" s="14">
        <v>-6.3000000000000003E-4</v>
      </c>
    </row>
    <row r="18" spans="2:7">
      <c r="B18" s="15" t="s">
        <v>125</v>
      </c>
      <c r="D18" s="16">
        <f>$D$1*D17</f>
        <v>-131.94072106272597</v>
      </c>
      <c r="E18" s="16">
        <f>$D$1*E17</f>
        <v>-132.79442817747091</v>
      </c>
      <c r="F18" s="16">
        <f>$D$1*F17</f>
        <v>-3.6096341093241863E-2</v>
      </c>
    </row>
    <row r="19" spans="2:7">
      <c r="B19" s="14" t="s">
        <v>136</v>
      </c>
      <c r="D19" s="16">
        <f>D16+D18</f>
        <v>-180.02333923010465</v>
      </c>
      <c r="E19" s="16">
        <f>E16+E18</f>
        <v>-179.99469134034811</v>
      </c>
      <c r="F19" s="16">
        <f>F16+F18</f>
        <v>-7.0473808801091248E-2</v>
      </c>
      <c r="G19" s="16">
        <f>G16+G18</f>
        <v>0</v>
      </c>
    </row>
    <row r="20" spans="2:7">
      <c r="B20" s="15"/>
      <c r="F20" s="14"/>
    </row>
    <row r="21" spans="2:7">
      <c r="B21" s="15" t="s">
        <v>122</v>
      </c>
      <c r="F21" s="14"/>
    </row>
    <row r="22" spans="2:7">
      <c r="B22" s="15" t="s">
        <v>99</v>
      </c>
      <c r="D22" s="14">
        <v>-0.40350000000000003</v>
      </c>
      <c r="E22" s="14">
        <v>-2.0164</v>
      </c>
      <c r="F22" s="14">
        <v>1.2999999999999999E-2</v>
      </c>
    </row>
    <row r="23" spans="2:7">
      <c r="B23" s="15" t="s">
        <v>100</v>
      </c>
      <c r="D23" s="14">
        <v>-0.37359999999999999</v>
      </c>
      <c r="E23" s="14">
        <v>-1.9389000000000001</v>
      </c>
      <c r="F23" s="14">
        <v>30.939</v>
      </c>
    </row>
    <row r="24" spans="2:7">
      <c r="B24" s="15" t="s">
        <v>103</v>
      </c>
      <c r="D24" s="14">
        <v>-0.82379999999999998</v>
      </c>
      <c r="E24" s="14">
        <v>-0.80489999999999995</v>
      </c>
      <c r="F24" s="14">
        <v>4.2000000000000002E-4</v>
      </c>
    </row>
    <row r="25" spans="2:7">
      <c r="B25" s="15" t="s">
        <v>123</v>
      </c>
      <c r="D25" s="14">
        <v>-2.3176999999999999</v>
      </c>
      <c r="E25" s="14">
        <v>-2.3365999999999998</v>
      </c>
      <c r="F25" s="14">
        <v>4.2000000000000002E-4</v>
      </c>
    </row>
    <row r="26" spans="2:7">
      <c r="B26" s="15" t="s">
        <v>125</v>
      </c>
      <c r="D26" s="16">
        <f>$D$1*D25</f>
        <v>-132.79442817747091</v>
      </c>
      <c r="E26" s="16">
        <f>$D$1*E25</f>
        <v>-133.87731841026815</v>
      </c>
      <c r="F26" s="16">
        <f>$D$1*F25</f>
        <v>2.4064227395494575E-2</v>
      </c>
    </row>
    <row r="27" spans="2:7">
      <c r="B27" s="15"/>
      <c r="F27" s="14"/>
    </row>
    <row r="28" spans="2:7">
      <c r="B28" s="15" t="s">
        <v>117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5" t="s">
        <v>118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5" t="s">
        <v>124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5"/>
      <c r="D31"/>
      <c r="E31"/>
    </row>
    <row r="32" spans="2:7">
      <c r="B32" s="15" t="s">
        <v>119</v>
      </c>
      <c r="D32">
        <v>-1.5299999999999999E-2</v>
      </c>
      <c r="E32">
        <v>-1.8800000000000001E-2</v>
      </c>
      <c r="F32">
        <v>1E-3</v>
      </c>
    </row>
    <row r="33" spans="2:10">
      <c r="B33" s="15" t="s">
        <v>120</v>
      </c>
      <c r="D33">
        <v>-1.5299999999999999E-2</v>
      </c>
      <c r="E33">
        <v>-1.8800000000000001E-2</v>
      </c>
      <c r="F33">
        <v>-6.2820999999999998</v>
      </c>
    </row>
    <row r="34" spans="2:10">
      <c r="B34" s="14" t="s">
        <v>29</v>
      </c>
      <c r="D34" s="14">
        <v>8.3999999999999995E-3</v>
      </c>
      <c r="E34" s="14">
        <v>5.2699999999999997E-2</v>
      </c>
    </row>
    <row r="37" spans="2:10">
      <c r="B37" s="14" t="s">
        <v>363</v>
      </c>
      <c r="C37" s="14">
        <v>0</v>
      </c>
      <c r="D37" s="14">
        <v>-25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2:10">
      <c r="B38" s="14" t="s">
        <v>364</v>
      </c>
      <c r="C38" s="14">
        <v>-25</v>
      </c>
      <c r="D38" s="14">
        <v>0</v>
      </c>
      <c r="E38" s="14">
        <v>-25</v>
      </c>
      <c r="F38" s="14">
        <v>-25</v>
      </c>
      <c r="G38" s="14">
        <v>-25</v>
      </c>
      <c r="H38" s="14">
        <v>-25</v>
      </c>
      <c r="I38" s="14">
        <v>-25</v>
      </c>
      <c r="J38" s="14">
        <v>-25</v>
      </c>
    </row>
    <row r="39" spans="2:10">
      <c r="B39" s="14" t="s">
        <v>365</v>
      </c>
      <c r="C39" s="14">
        <f>ATAN2(C37,C38)</f>
        <v>-1.5707963267948966</v>
      </c>
      <c r="D39" s="14">
        <f t="shared" ref="D39:J39" si="1">ATAN2(D37,D38)</f>
        <v>3.1415926535897931</v>
      </c>
      <c r="E39" s="14">
        <f t="shared" si="1"/>
        <v>-1.5707963267948966</v>
      </c>
      <c r="F39" s="14">
        <f t="shared" si="1"/>
        <v>-1.5707963267948966</v>
      </c>
      <c r="G39" s="14">
        <f t="shared" si="1"/>
        <v>-1.5707963267948966</v>
      </c>
      <c r="H39" s="14">
        <f t="shared" si="1"/>
        <v>-1.5707963267948966</v>
      </c>
      <c r="I39" s="14">
        <f t="shared" si="1"/>
        <v>-1.5707963267948966</v>
      </c>
      <c r="J39" s="14">
        <f t="shared" si="1"/>
        <v>-1.5707963267948966</v>
      </c>
    </row>
    <row r="41" spans="2:10">
      <c r="D41" s="14">
        <f>SQRT(2)</f>
        <v>1.4142135623730951</v>
      </c>
    </row>
    <row r="42" spans="2:10">
      <c r="B42" s="14">
        <f>PI()/8</f>
        <v>0.39269908169872414</v>
      </c>
      <c r="D42" s="14">
        <f>D41/2</f>
        <v>0.70710678118654757</v>
      </c>
    </row>
    <row r="43" spans="2:10">
      <c r="D43" s="14">
        <f>D42*25</f>
        <v>17.677669529663689</v>
      </c>
      <c r="E43" s="14">
        <v>75</v>
      </c>
      <c r="F43">
        <f>D43+E43</f>
        <v>92.677669529663689</v>
      </c>
      <c r="G43">
        <f>D43+F43</f>
        <v>110.35533905932738</v>
      </c>
    </row>
    <row r="44" spans="2:10">
      <c r="D44" s="14">
        <f>D43+50</f>
        <v>67.677669529663689</v>
      </c>
    </row>
    <row r="45" spans="2:10">
      <c r="D45" s="14">
        <v>12.5</v>
      </c>
    </row>
    <row r="47" spans="2:10">
      <c r="B47" s="14" t="s">
        <v>366</v>
      </c>
      <c r="C47" s="14">
        <v>0.1</v>
      </c>
      <c r="D47" s="14">
        <v>45</v>
      </c>
      <c r="E47" s="14">
        <v>90</v>
      </c>
      <c r="F47" s="14">
        <v>135</v>
      </c>
      <c r="G47" s="14">
        <v>180</v>
      </c>
    </row>
    <row r="48" spans="2:10">
      <c r="B48" s="14" t="s">
        <v>367</v>
      </c>
      <c r="C48" s="14">
        <f>PI()*C47/180</f>
        <v>1.7453292519943296E-3</v>
      </c>
      <c r="D48" s="14">
        <f>PI()*D47/180</f>
        <v>0.78539816339744828</v>
      </c>
      <c r="E48" s="14">
        <f t="shared" ref="E48:G48" si="2">PI()*E47/180</f>
        <v>1.5707963267948966</v>
      </c>
      <c r="F48" s="14">
        <f t="shared" si="2"/>
        <v>2.3561944901923448</v>
      </c>
      <c r="G48" s="14">
        <f t="shared" si="2"/>
        <v>3.1415926535897931</v>
      </c>
    </row>
    <row r="49" spans="2:11">
      <c r="B49" s="14" t="s">
        <v>368</v>
      </c>
      <c r="C49" s="14">
        <f>SIN(C48)</f>
        <v>1.7453283658983088E-3</v>
      </c>
      <c r="D49" s="14">
        <f>SIN(D48)</f>
        <v>0.70710678118654746</v>
      </c>
      <c r="E49" s="14">
        <f t="shared" ref="E49:G49" si="3">SIN(E48)</f>
        <v>1</v>
      </c>
      <c r="F49" s="14">
        <f t="shared" si="3"/>
        <v>0.70710678118654757</v>
      </c>
      <c r="G49" s="14">
        <f t="shared" si="3"/>
        <v>1.22514845490862E-16</v>
      </c>
    </row>
    <row r="50" spans="2:11">
      <c r="B50" s="14" t="s">
        <v>369</v>
      </c>
      <c r="C50" s="14">
        <f>COS(C48)</f>
        <v>0.99999847691328769</v>
      </c>
      <c r="D50" s="14">
        <f>COS(D48)</f>
        <v>0.70710678118654757</v>
      </c>
      <c r="E50" s="14">
        <f t="shared" ref="E50:G50" si="4">COS(E48)</f>
        <v>6.1257422745431001E-17</v>
      </c>
      <c r="F50" s="14">
        <f t="shared" si="4"/>
        <v>-0.70710678118654746</v>
      </c>
      <c r="G50" s="14">
        <f t="shared" si="4"/>
        <v>-1</v>
      </c>
    </row>
    <row r="51" spans="2:11">
      <c r="B51" s="14" t="s">
        <v>370</v>
      </c>
      <c r="C51" s="14">
        <v>50</v>
      </c>
      <c r="D51" s="14">
        <v>50</v>
      </c>
      <c r="E51" s="14">
        <v>50</v>
      </c>
      <c r="F51" s="14">
        <v>50</v>
      </c>
      <c r="G51" s="14">
        <v>50</v>
      </c>
    </row>
    <row r="52" spans="2:11">
      <c r="B52" s="14" t="s">
        <v>371</v>
      </c>
      <c r="C52" s="14">
        <v>50</v>
      </c>
      <c r="D52" s="14">
        <v>50</v>
      </c>
      <c r="E52" s="14">
        <v>50</v>
      </c>
      <c r="F52" s="14">
        <v>50</v>
      </c>
      <c r="G52" s="14">
        <v>50</v>
      </c>
    </row>
    <row r="53" spans="2:11">
      <c r="B53" s="14" t="s">
        <v>372</v>
      </c>
      <c r="C53" s="14">
        <v>25</v>
      </c>
      <c r="D53" s="14">
        <v>25</v>
      </c>
      <c r="E53" s="14">
        <v>25</v>
      </c>
      <c r="F53" s="14">
        <v>25</v>
      </c>
      <c r="G53" s="14">
        <v>25</v>
      </c>
    </row>
    <row r="54" spans="2:11">
      <c r="B54" s="14" t="s">
        <v>373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</row>
    <row r="55" spans="2:11">
      <c r="B55" s="14" t="s">
        <v>376</v>
      </c>
      <c r="C55" s="14">
        <f>C51+C53</f>
        <v>75</v>
      </c>
      <c r="D55" s="14">
        <f>D51+D53</f>
        <v>75</v>
      </c>
      <c r="E55" s="14">
        <f t="shared" ref="E55:G55" si="5">E51+E53</f>
        <v>75</v>
      </c>
      <c r="F55" s="14">
        <f t="shared" si="5"/>
        <v>75</v>
      </c>
      <c r="G55" s="14">
        <f t="shared" si="5"/>
        <v>75</v>
      </c>
    </row>
    <row r="56" spans="2:11">
      <c r="B56" s="14" t="s">
        <v>377</v>
      </c>
      <c r="C56" s="14">
        <f>C52+C54</f>
        <v>50</v>
      </c>
      <c r="D56" s="14">
        <f>D52+D54</f>
        <v>50</v>
      </c>
      <c r="E56" s="14">
        <f t="shared" ref="E56:G56" si="6">E52+E54</f>
        <v>50</v>
      </c>
      <c r="F56" s="14">
        <f t="shared" si="6"/>
        <v>50</v>
      </c>
      <c r="G56" s="14">
        <f t="shared" si="6"/>
        <v>50</v>
      </c>
    </row>
    <row r="57" spans="2:11">
      <c r="B57" s="14" t="s">
        <v>378</v>
      </c>
      <c r="C57" s="14">
        <f>SQRT(C53^2+C54^2)</f>
        <v>25</v>
      </c>
      <c r="D57" s="14">
        <f>SQRT(D53^2+D54^2)</f>
        <v>25</v>
      </c>
      <c r="E57" s="14">
        <f t="shared" ref="E57:G57" si="7">SQRT(E53^2+E54^2)</f>
        <v>25</v>
      </c>
      <c r="F57" s="14">
        <f t="shared" si="7"/>
        <v>25</v>
      </c>
      <c r="G57" s="14">
        <f t="shared" si="7"/>
        <v>25</v>
      </c>
    </row>
    <row r="58" spans="2:11">
      <c r="B58" s="14" t="s">
        <v>374</v>
      </c>
      <c r="C58" s="14">
        <f>C55-C49*C57</f>
        <v>74.956366790852542</v>
      </c>
      <c r="D58" s="14">
        <f>D55-D49*D57</f>
        <v>57.322330470336311</v>
      </c>
      <c r="E58" s="14">
        <f t="shared" ref="E58:G58" si="8">E55-E49*E57</f>
        <v>50</v>
      </c>
      <c r="F58" s="14">
        <f t="shared" si="8"/>
        <v>57.322330470336311</v>
      </c>
      <c r="G58" s="14">
        <f t="shared" si="8"/>
        <v>75</v>
      </c>
    </row>
    <row r="59" spans="2:11">
      <c r="B59" s="14" t="s">
        <v>375</v>
      </c>
      <c r="C59" s="14">
        <f>C56+C50*C57</f>
        <v>74.999961922832199</v>
      </c>
      <c r="D59" s="14">
        <f>D56+D50*D57</f>
        <v>67.677669529663689</v>
      </c>
      <c r="E59" s="14">
        <f t="shared" ref="E59:G59" si="9">E56+E50*E57</f>
        <v>50</v>
      </c>
      <c r="F59" s="14">
        <f t="shared" si="9"/>
        <v>32.322330470336311</v>
      </c>
      <c r="G59" s="14">
        <f t="shared" si="9"/>
        <v>25</v>
      </c>
    </row>
    <row r="62" spans="2:11">
      <c r="B62" s="14" t="s">
        <v>366</v>
      </c>
      <c r="C62" s="14">
        <v>0.1</v>
      </c>
      <c r="D62" s="14">
        <v>45</v>
      </c>
      <c r="E62" s="14">
        <v>90</v>
      </c>
      <c r="F62" s="14">
        <v>135</v>
      </c>
      <c r="G62" s="14">
        <v>180</v>
      </c>
      <c r="H62">
        <f>G62+45</f>
        <v>225</v>
      </c>
      <c r="I62" s="14">
        <v>270</v>
      </c>
      <c r="J62">
        <f>I62+45</f>
        <v>315</v>
      </c>
      <c r="K62" s="14">
        <v>360</v>
      </c>
    </row>
    <row r="63" spans="2:11">
      <c r="B63" s="14" t="s">
        <v>367</v>
      </c>
      <c r="C63" s="17">
        <f>PI()*C62/180</f>
        <v>1.7453292519943296E-3</v>
      </c>
      <c r="D63" s="17">
        <f>PI()*D62/180</f>
        <v>0.78539816339744828</v>
      </c>
      <c r="E63" s="17">
        <f t="shared" ref="E63:K63" si="10">PI()*E62/180</f>
        <v>1.5707963267948966</v>
      </c>
      <c r="F63" s="17">
        <f t="shared" si="10"/>
        <v>2.3561944901923448</v>
      </c>
      <c r="G63" s="17">
        <f t="shared" si="10"/>
        <v>3.1415926535897931</v>
      </c>
      <c r="H63" s="17">
        <f t="shared" si="10"/>
        <v>3.9269908169872414</v>
      </c>
      <c r="I63" s="17">
        <f t="shared" si="10"/>
        <v>4.7123889803846897</v>
      </c>
      <c r="J63" s="17">
        <f t="shared" si="10"/>
        <v>5.497787143782138</v>
      </c>
      <c r="K63" s="17">
        <f t="shared" si="10"/>
        <v>6.2831853071795862</v>
      </c>
    </row>
    <row r="64" spans="2:11">
      <c r="B64" s="14" t="s">
        <v>368</v>
      </c>
      <c r="C64" s="17">
        <f>SIN(C63)</f>
        <v>1.7453283658983088E-3</v>
      </c>
      <c r="D64" s="17">
        <f>SIN(D63)</f>
        <v>0.70710678118654746</v>
      </c>
      <c r="E64" s="17">
        <f t="shared" ref="E64:G64" si="11">SIN(E63)</f>
        <v>1</v>
      </c>
      <c r="F64" s="17">
        <f t="shared" si="11"/>
        <v>0.70710678118654757</v>
      </c>
      <c r="G64" s="17">
        <f t="shared" si="11"/>
        <v>1.22514845490862E-16</v>
      </c>
      <c r="H64" s="17">
        <f t="shared" ref="H64:K64" si="12">SIN(H63)</f>
        <v>-0.70710678118654746</v>
      </c>
      <c r="I64" s="17">
        <f t="shared" si="12"/>
        <v>-1</v>
      </c>
      <c r="J64" s="17">
        <f t="shared" si="12"/>
        <v>-0.70710678118654768</v>
      </c>
      <c r="K64" s="17">
        <f t="shared" si="12"/>
        <v>-2.45029690981724E-16</v>
      </c>
    </row>
    <row r="65" spans="2:11">
      <c r="B65" s="14" t="s">
        <v>369</v>
      </c>
      <c r="C65" s="17">
        <f>COS(C63)</f>
        <v>0.99999847691328769</v>
      </c>
      <c r="D65" s="17">
        <f>COS(D63)</f>
        <v>0.70710678118654757</v>
      </c>
      <c r="E65" s="17">
        <f t="shared" ref="E65:G65" si="13">COS(E63)</f>
        <v>6.1257422745431001E-17</v>
      </c>
      <c r="F65" s="17">
        <f t="shared" si="13"/>
        <v>-0.70710678118654746</v>
      </c>
      <c r="G65" s="17">
        <f t="shared" si="13"/>
        <v>-1</v>
      </c>
      <c r="H65" s="17">
        <f t="shared" ref="H65:K65" si="14">COS(H63)</f>
        <v>-0.70710678118654768</v>
      </c>
      <c r="I65" s="17">
        <f t="shared" si="14"/>
        <v>-1.83772268236293E-16</v>
      </c>
      <c r="J65" s="17">
        <f t="shared" si="14"/>
        <v>0.70710678118654735</v>
      </c>
      <c r="K65" s="17">
        <f t="shared" si="14"/>
        <v>1</v>
      </c>
    </row>
    <row r="66" spans="2:11">
      <c r="B66" s="14" t="s">
        <v>370</v>
      </c>
      <c r="C66" s="14">
        <v>0</v>
      </c>
      <c r="D66" s="14">
        <f t="shared" ref="D66:D72" si="15">C66</f>
        <v>0</v>
      </c>
      <c r="E66" s="14">
        <f t="shared" ref="E66:K66" si="16">D66</f>
        <v>0</v>
      </c>
      <c r="F66" s="14">
        <f t="shared" si="16"/>
        <v>0</v>
      </c>
      <c r="G66" s="14">
        <f t="shared" si="16"/>
        <v>0</v>
      </c>
      <c r="H66" s="14">
        <f t="shared" si="16"/>
        <v>0</v>
      </c>
      <c r="I66" s="14">
        <f t="shared" si="16"/>
        <v>0</v>
      </c>
      <c r="J66" s="14">
        <f t="shared" si="16"/>
        <v>0</v>
      </c>
      <c r="K66" s="14">
        <f t="shared" si="16"/>
        <v>0</v>
      </c>
    </row>
    <row r="67" spans="2:11">
      <c r="B67" s="14" t="s">
        <v>371</v>
      </c>
      <c r="C67" s="14">
        <v>0</v>
      </c>
      <c r="D67" s="14">
        <f t="shared" si="15"/>
        <v>0</v>
      </c>
      <c r="E67" s="14">
        <f t="shared" ref="E67:K67" si="17">D67</f>
        <v>0</v>
      </c>
      <c r="F67" s="14">
        <f t="shared" si="17"/>
        <v>0</v>
      </c>
      <c r="G67" s="14">
        <f t="shared" si="17"/>
        <v>0</v>
      </c>
      <c r="H67" s="14">
        <f t="shared" si="17"/>
        <v>0</v>
      </c>
      <c r="I67" s="14">
        <f t="shared" si="17"/>
        <v>0</v>
      </c>
      <c r="J67" s="14">
        <f t="shared" si="17"/>
        <v>0</v>
      </c>
      <c r="K67" s="14">
        <f t="shared" si="17"/>
        <v>0</v>
      </c>
    </row>
    <row r="68" spans="2:11">
      <c r="B68" s="14" t="s">
        <v>372</v>
      </c>
      <c r="C68" s="14">
        <v>25</v>
      </c>
      <c r="D68" s="14">
        <f t="shared" si="15"/>
        <v>25</v>
      </c>
      <c r="E68" s="14">
        <f t="shared" ref="E68:K68" si="18">D68</f>
        <v>25</v>
      </c>
      <c r="F68" s="14">
        <f t="shared" si="18"/>
        <v>25</v>
      </c>
      <c r="G68" s="14">
        <f t="shared" si="18"/>
        <v>25</v>
      </c>
      <c r="H68" s="14">
        <f t="shared" si="18"/>
        <v>25</v>
      </c>
      <c r="I68" s="14">
        <f t="shared" si="18"/>
        <v>25</v>
      </c>
      <c r="J68" s="14">
        <f t="shared" si="18"/>
        <v>25</v>
      </c>
      <c r="K68" s="14">
        <f t="shared" si="18"/>
        <v>25</v>
      </c>
    </row>
    <row r="69" spans="2:11">
      <c r="B69" s="14" t="s">
        <v>373</v>
      </c>
      <c r="C69" s="14">
        <v>0</v>
      </c>
      <c r="D69" s="14">
        <f t="shared" si="15"/>
        <v>0</v>
      </c>
      <c r="E69" s="14">
        <f t="shared" ref="E69:K69" si="19">D69</f>
        <v>0</v>
      </c>
      <c r="F69" s="14">
        <f t="shared" si="19"/>
        <v>0</v>
      </c>
      <c r="G69" s="14">
        <f t="shared" si="19"/>
        <v>0</v>
      </c>
      <c r="H69" s="14">
        <f t="shared" si="19"/>
        <v>0</v>
      </c>
      <c r="I69" s="14">
        <f t="shared" si="19"/>
        <v>0</v>
      </c>
      <c r="J69" s="14">
        <f t="shared" si="19"/>
        <v>0</v>
      </c>
      <c r="K69" s="14">
        <f t="shared" si="19"/>
        <v>0</v>
      </c>
    </row>
    <row r="70" spans="2:11">
      <c r="B70" s="14" t="s">
        <v>376</v>
      </c>
      <c r="C70" s="14">
        <f>C66+C68</f>
        <v>25</v>
      </c>
      <c r="D70" s="14">
        <f t="shared" si="15"/>
        <v>25</v>
      </c>
      <c r="E70" s="14">
        <f t="shared" ref="E70:K70" si="20">D70</f>
        <v>25</v>
      </c>
      <c r="F70" s="14">
        <f t="shared" si="20"/>
        <v>25</v>
      </c>
      <c r="G70" s="14">
        <f t="shared" si="20"/>
        <v>25</v>
      </c>
      <c r="H70" s="14">
        <f t="shared" si="20"/>
        <v>25</v>
      </c>
      <c r="I70" s="14">
        <f t="shared" si="20"/>
        <v>25</v>
      </c>
      <c r="J70" s="14">
        <f t="shared" si="20"/>
        <v>25</v>
      </c>
      <c r="K70" s="14">
        <f t="shared" si="20"/>
        <v>25</v>
      </c>
    </row>
    <row r="71" spans="2:11">
      <c r="B71" s="14" t="s">
        <v>377</v>
      </c>
      <c r="C71" s="14">
        <f>C67+C69</f>
        <v>0</v>
      </c>
      <c r="D71" s="14">
        <f t="shared" si="15"/>
        <v>0</v>
      </c>
      <c r="E71" s="14">
        <f t="shared" ref="E71:K71" si="21">D71</f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</row>
    <row r="72" spans="2:11">
      <c r="B72" s="14" t="s">
        <v>378</v>
      </c>
      <c r="C72" s="14">
        <f>SQRT(C68^2+C69^2)</f>
        <v>25</v>
      </c>
      <c r="D72" s="14">
        <f t="shared" si="15"/>
        <v>25</v>
      </c>
      <c r="E72" s="14">
        <f t="shared" ref="E72:K72" si="22">D72</f>
        <v>25</v>
      </c>
      <c r="F72" s="14">
        <f t="shared" si="22"/>
        <v>25</v>
      </c>
      <c r="G72" s="14">
        <f t="shared" si="22"/>
        <v>25</v>
      </c>
      <c r="H72" s="14">
        <f t="shared" si="22"/>
        <v>25</v>
      </c>
      <c r="I72" s="14">
        <f t="shared" si="22"/>
        <v>25</v>
      </c>
      <c r="J72" s="14">
        <f t="shared" si="22"/>
        <v>25</v>
      </c>
      <c r="K72" s="14">
        <f t="shared" si="22"/>
        <v>25</v>
      </c>
    </row>
    <row r="73" spans="2:11">
      <c r="B73" s="14" t="s">
        <v>374</v>
      </c>
      <c r="C73" s="14">
        <f>C70-C64*C72</f>
        <v>24.956366790852542</v>
      </c>
      <c r="D73" s="14">
        <f>D70-D64*D72</f>
        <v>7.3223304703363148</v>
      </c>
      <c r="E73" s="14">
        <f t="shared" ref="E73:G73" si="23">E70-E64*E72</f>
        <v>0</v>
      </c>
      <c r="F73" s="14">
        <f t="shared" si="23"/>
        <v>7.3223304703363112</v>
      </c>
      <c r="G73" s="14">
        <f t="shared" si="23"/>
        <v>24.999999999999996</v>
      </c>
    </row>
    <row r="74" spans="2:11">
      <c r="B74" s="14" t="s">
        <v>375</v>
      </c>
      <c r="C74" s="14">
        <f>C71+C65*C72</f>
        <v>24.999961922832192</v>
      </c>
      <c r="D74" s="14">
        <f>D71+D65*D72</f>
        <v>17.677669529663689</v>
      </c>
      <c r="E74" s="14">
        <f t="shared" ref="E74:G74" si="24">E71+E65*E72</f>
        <v>1.531435568635775E-15</v>
      </c>
      <c r="F74" s="14">
        <f t="shared" si="24"/>
        <v>-17.677669529663685</v>
      </c>
      <c r="G74" s="14">
        <f t="shared" si="24"/>
        <v>-25</v>
      </c>
    </row>
    <row r="76" spans="2:11">
      <c r="B76" s="14" t="s">
        <v>366</v>
      </c>
      <c r="C76" s="14">
        <v>1</v>
      </c>
      <c r="D76" s="14">
        <v>45</v>
      </c>
      <c r="E76" s="14">
        <v>90</v>
      </c>
      <c r="F76" s="14">
        <v>135</v>
      </c>
      <c r="G76" s="14">
        <v>180</v>
      </c>
      <c r="H76">
        <f>G76+45</f>
        <v>225</v>
      </c>
      <c r="I76" s="14">
        <v>270</v>
      </c>
      <c r="J76">
        <f>I76+45</f>
        <v>315</v>
      </c>
      <c r="K76" s="14">
        <v>360</v>
      </c>
    </row>
    <row r="77" spans="2:11">
      <c r="B77" s="14" t="s">
        <v>367</v>
      </c>
      <c r="C77" s="17">
        <f>PI()*C76/180</f>
        <v>1.7453292519943295E-2</v>
      </c>
      <c r="D77" s="17">
        <f>PI()*D76/180</f>
        <v>0.78539816339744828</v>
      </c>
      <c r="E77" s="17">
        <f t="shared" ref="E77:K77" si="25">PI()*E76/180</f>
        <v>1.5707963267948966</v>
      </c>
      <c r="F77" s="17">
        <f t="shared" si="25"/>
        <v>2.3561944901923448</v>
      </c>
      <c r="G77" s="17">
        <f t="shared" si="25"/>
        <v>3.1415926535897931</v>
      </c>
      <c r="H77" s="17">
        <f t="shared" si="25"/>
        <v>3.9269908169872414</v>
      </c>
      <c r="I77" s="17">
        <f t="shared" si="25"/>
        <v>4.7123889803846897</v>
      </c>
      <c r="J77" s="17">
        <f t="shared" si="25"/>
        <v>5.497787143782138</v>
      </c>
      <c r="K77" s="17">
        <f t="shared" si="25"/>
        <v>6.2831853071795862</v>
      </c>
    </row>
    <row r="78" spans="2:11">
      <c r="B78" s="14" t="s">
        <v>368</v>
      </c>
      <c r="C78" s="17">
        <f>SIN(C77)</f>
        <v>1.7452406437283512E-2</v>
      </c>
      <c r="D78" s="17">
        <f>SIN(D77)</f>
        <v>0.70710678118654746</v>
      </c>
      <c r="E78" s="17">
        <f t="shared" ref="E78:K78" si="26">SIN(E77)</f>
        <v>1</v>
      </c>
      <c r="F78" s="17">
        <f t="shared" si="26"/>
        <v>0.70710678118654757</v>
      </c>
      <c r="G78" s="17">
        <f t="shared" si="26"/>
        <v>1.22514845490862E-16</v>
      </c>
      <c r="H78" s="17">
        <f t="shared" si="26"/>
        <v>-0.70710678118654746</v>
      </c>
      <c r="I78" s="17">
        <f t="shared" si="26"/>
        <v>-1</v>
      </c>
      <c r="J78" s="17">
        <f t="shared" si="26"/>
        <v>-0.70710678118654768</v>
      </c>
      <c r="K78" s="17">
        <f t="shared" si="26"/>
        <v>-2.45029690981724E-16</v>
      </c>
    </row>
    <row r="79" spans="2:11">
      <c r="B79" s="14" t="s">
        <v>369</v>
      </c>
      <c r="C79" s="17">
        <f>COS(C77)</f>
        <v>0.99984769515639127</v>
      </c>
      <c r="D79" s="17">
        <f>COS(D77)</f>
        <v>0.70710678118654757</v>
      </c>
      <c r="E79" s="17">
        <f t="shared" ref="E79:K79" si="27">COS(E77)</f>
        <v>6.1257422745431001E-17</v>
      </c>
      <c r="F79" s="17">
        <f t="shared" si="27"/>
        <v>-0.70710678118654746</v>
      </c>
      <c r="G79" s="17">
        <f t="shared" si="27"/>
        <v>-1</v>
      </c>
      <c r="H79" s="17">
        <f t="shared" si="27"/>
        <v>-0.70710678118654768</v>
      </c>
      <c r="I79" s="17">
        <f t="shared" si="27"/>
        <v>-1.83772268236293E-16</v>
      </c>
      <c r="J79" s="17">
        <f t="shared" si="27"/>
        <v>0.70710678118654735</v>
      </c>
      <c r="K79" s="17">
        <f t="shared" si="27"/>
        <v>1</v>
      </c>
    </row>
    <row r="80" spans="2:11">
      <c r="B80" s="14" t="s">
        <v>370</v>
      </c>
      <c r="C80" s="14">
        <v>1</v>
      </c>
      <c r="D80" s="14">
        <f t="shared" ref="D80:D86" si="28">C80</f>
        <v>1</v>
      </c>
      <c r="E80" s="14">
        <f t="shared" ref="E80:K80" si="29">D80</f>
        <v>1</v>
      </c>
      <c r="F80" s="14">
        <f t="shared" si="29"/>
        <v>1</v>
      </c>
      <c r="G80" s="14">
        <f t="shared" si="29"/>
        <v>1</v>
      </c>
      <c r="H80" s="14">
        <f t="shared" si="29"/>
        <v>1</v>
      </c>
      <c r="I80" s="14">
        <f t="shared" si="29"/>
        <v>1</v>
      </c>
      <c r="J80" s="14">
        <f t="shared" si="29"/>
        <v>1</v>
      </c>
      <c r="K80" s="14">
        <f t="shared" si="29"/>
        <v>1</v>
      </c>
    </row>
    <row r="81" spans="2:11">
      <c r="B81" s="14" t="s">
        <v>371</v>
      </c>
      <c r="C81" s="14">
        <v>0</v>
      </c>
      <c r="D81" s="14">
        <f t="shared" si="28"/>
        <v>0</v>
      </c>
      <c r="E81" s="14">
        <f t="shared" ref="E81:K81" si="30">D81</f>
        <v>0</v>
      </c>
      <c r="F81" s="14">
        <f t="shared" si="30"/>
        <v>0</v>
      </c>
      <c r="G81" s="14">
        <f t="shared" si="30"/>
        <v>0</v>
      </c>
      <c r="H81" s="14">
        <f t="shared" si="30"/>
        <v>0</v>
      </c>
      <c r="I81" s="14">
        <f t="shared" si="30"/>
        <v>0</v>
      </c>
      <c r="J81" s="14">
        <f t="shared" si="30"/>
        <v>0</v>
      </c>
      <c r="K81" s="14">
        <f t="shared" si="30"/>
        <v>0</v>
      </c>
    </row>
    <row r="82" spans="2:11">
      <c r="B82" s="14" t="s">
        <v>372</v>
      </c>
      <c r="C82" s="14">
        <v>-1</v>
      </c>
      <c r="D82" s="14">
        <f t="shared" si="28"/>
        <v>-1</v>
      </c>
      <c r="E82" s="14">
        <f t="shared" ref="E82:K82" si="31">D82</f>
        <v>-1</v>
      </c>
      <c r="F82" s="14">
        <f t="shared" si="31"/>
        <v>-1</v>
      </c>
      <c r="G82" s="14">
        <f t="shared" si="31"/>
        <v>-1</v>
      </c>
      <c r="H82" s="14">
        <f t="shared" si="31"/>
        <v>-1</v>
      </c>
      <c r="I82" s="14">
        <f t="shared" si="31"/>
        <v>-1</v>
      </c>
      <c r="J82" s="14">
        <f t="shared" si="31"/>
        <v>-1</v>
      </c>
      <c r="K82" s="14">
        <f t="shared" si="31"/>
        <v>-1</v>
      </c>
    </row>
    <row r="83" spans="2:11">
      <c r="B83" s="14" t="s">
        <v>373</v>
      </c>
      <c r="C83" s="14">
        <v>0</v>
      </c>
      <c r="D83" s="14">
        <f t="shared" si="28"/>
        <v>0</v>
      </c>
      <c r="E83" s="14">
        <f t="shared" ref="E83:K83" si="32">D83</f>
        <v>0</v>
      </c>
      <c r="F83" s="14">
        <f t="shared" si="32"/>
        <v>0</v>
      </c>
      <c r="G83" s="14">
        <f t="shared" si="32"/>
        <v>0</v>
      </c>
      <c r="H83" s="14">
        <f t="shared" si="32"/>
        <v>0</v>
      </c>
      <c r="I83" s="14">
        <f t="shared" si="32"/>
        <v>0</v>
      </c>
      <c r="J83" s="14">
        <f t="shared" si="32"/>
        <v>0</v>
      </c>
      <c r="K83" s="14">
        <f t="shared" si="32"/>
        <v>0</v>
      </c>
    </row>
    <row r="84" spans="2:11">
      <c r="B84" s="14" t="s">
        <v>376</v>
      </c>
      <c r="C84" s="14">
        <f>C80+C82</f>
        <v>0</v>
      </c>
      <c r="D84" s="14">
        <f t="shared" si="28"/>
        <v>0</v>
      </c>
      <c r="E84" s="14">
        <f t="shared" ref="E84:K84" si="33">D84</f>
        <v>0</v>
      </c>
      <c r="F84" s="14">
        <f t="shared" si="33"/>
        <v>0</v>
      </c>
      <c r="G84" s="14">
        <f t="shared" si="33"/>
        <v>0</v>
      </c>
      <c r="H84" s="14">
        <f t="shared" si="33"/>
        <v>0</v>
      </c>
      <c r="I84" s="14">
        <f t="shared" si="33"/>
        <v>0</v>
      </c>
      <c r="J84" s="14">
        <f t="shared" si="33"/>
        <v>0</v>
      </c>
      <c r="K84" s="14">
        <f t="shared" si="33"/>
        <v>0</v>
      </c>
    </row>
    <row r="85" spans="2:11">
      <c r="B85" s="14" t="s">
        <v>377</v>
      </c>
      <c r="C85" s="14">
        <f>C81+C83</f>
        <v>0</v>
      </c>
      <c r="D85" s="14">
        <f t="shared" si="28"/>
        <v>0</v>
      </c>
      <c r="E85" s="14">
        <f t="shared" ref="E85:K85" si="34">D85</f>
        <v>0</v>
      </c>
      <c r="F85" s="14">
        <f t="shared" si="34"/>
        <v>0</v>
      </c>
      <c r="G85" s="14">
        <f t="shared" si="34"/>
        <v>0</v>
      </c>
      <c r="H85" s="14">
        <f t="shared" si="34"/>
        <v>0</v>
      </c>
      <c r="I85" s="14">
        <f t="shared" si="34"/>
        <v>0</v>
      </c>
      <c r="J85" s="14">
        <f t="shared" si="34"/>
        <v>0</v>
      </c>
      <c r="K85" s="14">
        <f t="shared" si="34"/>
        <v>0</v>
      </c>
    </row>
    <row r="86" spans="2:11">
      <c r="B86" s="14" t="s">
        <v>378</v>
      </c>
      <c r="C86" s="14">
        <f>SQRT(C82^2+C83^2)</f>
        <v>1</v>
      </c>
      <c r="D86" s="14">
        <f t="shared" si="28"/>
        <v>1</v>
      </c>
      <c r="E86" s="14">
        <f t="shared" ref="E86:K86" si="35">D86</f>
        <v>1</v>
      </c>
      <c r="F86" s="14">
        <f t="shared" si="35"/>
        <v>1</v>
      </c>
      <c r="G86" s="14">
        <f t="shared" si="35"/>
        <v>1</v>
      </c>
      <c r="H86" s="14">
        <f t="shared" si="35"/>
        <v>1</v>
      </c>
      <c r="I86" s="14">
        <f t="shared" si="35"/>
        <v>1</v>
      </c>
      <c r="J86" s="14">
        <f t="shared" si="35"/>
        <v>1</v>
      </c>
      <c r="K86" s="14">
        <f t="shared" si="35"/>
        <v>1</v>
      </c>
    </row>
    <row r="87" spans="2:11">
      <c r="B87" s="14" t="s">
        <v>374</v>
      </c>
      <c r="C87" s="40">
        <f>C86*C79</f>
        <v>0.99984769515639127</v>
      </c>
      <c r="D87" s="40">
        <f t="shared" ref="D87:K87" si="36">D86*D79</f>
        <v>0.70710678118654757</v>
      </c>
      <c r="E87" s="40">
        <f t="shared" si="36"/>
        <v>6.1257422745431001E-17</v>
      </c>
      <c r="F87" s="40">
        <f t="shared" si="36"/>
        <v>-0.70710678118654746</v>
      </c>
      <c r="G87" s="40">
        <f t="shared" si="36"/>
        <v>-1</v>
      </c>
      <c r="H87" s="40">
        <f t="shared" si="36"/>
        <v>-0.70710678118654768</v>
      </c>
      <c r="I87" s="40">
        <f t="shared" si="36"/>
        <v>-1.83772268236293E-16</v>
      </c>
      <c r="J87" s="40">
        <f t="shared" si="36"/>
        <v>0.70710678118654735</v>
      </c>
      <c r="K87" s="40">
        <f t="shared" si="36"/>
        <v>1</v>
      </c>
    </row>
    <row r="88" spans="2:11">
      <c r="B88" s="14" t="s">
        <v>375</v>
      </c>
      <c r="C88" s="40">
        <f>C86*C78</f>
        <v>1.7452406437283512E-2</v>
      </c>
      <c r="D88" s="40">
        <f t="shared" ref="D88:K88" si="37">D86*D78</f>
        <v>0.70710678118654746</v>
      </c>
      <c r="E88" s="40">
        <f t="shared" si="37"/>
        <v>1</v>
      </c>
      <c r="F88" s="40">
        <f t="shared" si="37"/>
        <v>0.70710678118654757</v>
      </c>
      <c r="G88" s="40">
        <f t="shared" si="37"/>
        <v>1.22514845490862E-16</v>
      </c>
      <c r="H88" s="40">
        <f t="shared" si="37"/>
        <v>-0.70710678118654746</v>
      </c>
      <c r="I88" s="40">
        <f t="shared" si="37"/>
        <v>-1</v>
      </c>
      <c r="J88" s="40">
        <f t="shared" si="37"/>
        <v>-0.70710678118654768</v>
      </c>
      <c r="K88" s="40">
        <f t="shared" si="37"/>
        <v>-2.45029690981724E-16</v>
      </c>
    </row>
    <row r="90" spans="2:11">
      <c r="B90" s="14" t="s">
        <v>379</v>
      </c>
      <c r="C90" s="14">
        <v>25</v>
      </c>
    </row>
    <row r="91" spans="2:11">
      <c r="B91" s="14" t="s">
        <v>380</v>
      </c>
      <c r="C91" s="14">
        <v>50</v>
      </c>
    </row>
    <row r="92" spans="2:11">
      <c r="B92" s="14" t="s">
        <v>381</v>
      </c>
      <c r="C92" s="14">
        <v>50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93"/>
  <sheetViews>
    <sheetView topLeftCell="A272" workbookViewId="0">
      <selection activeCell="E281" sqref="E281"/>
    </sheetView>
  </sheetViews>
  <sheetFormatPr baseColWidth="10" defaultRowHeight="15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1" customWidth="1"/>
    <col min="7" max="7" width="43.6640625" customWidth="1"/>
  </cols>
  <sheetData>
    <row r="1" spans="1:7" ht="20">
      <c r="A1" s="5" t="s">
        <v>30</v>
      </c>
      <c r="B1" s="22"/>
      <c r="C1" s="22"/>
      <c r="D1" s="22"/>
      <c r="E1" s="22"/>
      <c r="F1" s="23"/>
      <c r="G1" s="22"/>
    </row>
    <row r="2" spans="1:7">
      <c r="A2" t="s">
        <v>31</v>
      </c>
      <c r="B2" t="s">
        <v>271</v>
      </c>
    </row>
    <row r="3" spans="1:7">
      <c r="B3" t="s">
        <v>272</v>
      </c>
    </row>
    <row r="4" spans="1:7">
      <c r="B4" t="s">
        <v>273</v>
      </c>
    </row>
    <row r="6" spans="1:7">
      <c r="A6" s="7" t="s">
        <v>95</v>
      </c>
      <c r="B6" s="7"/>
      <c r="C6" s="7"/>
      <c r="D6" s="7"/>
      <c r="E6" s="7"/>
      <c r="F6" s="6"/>
      <c r="G6" s="7"/>
    </row>
    <row r="7" spans="1:7">
      <c r="B7" t="s">
        <v>340</v>
      </c>
      <c r="C7" s="19" t="s">
        <v>343</v>
      </c>
      <c r="D7" t="s">
        <v>341</v>
      </c>
    </row>
    <row r="8" spans="1:7">
      <c r="B8" t="s">
        <v>340</v>
      </c>
      <c r="C8" s="19" t="s">
        <v>342</v>
      </c>
      <c r="D8" t="s">
        <v>215</v>
      </c>
    </row>
    <row r="9" spans="1:7">
      <c r="C9" s="19"/>
    </row>
    <row r="10" spans="1:7">
      <c r="C10" s="13" t="s">
        <v>361</v>
      </c>
      <c r="D10" s="13" t="s">
        <v>228</v>
      </c>
    </row>
    <row r="11" spans="1:7">
      <c r="B11" t="s">
        <v>358</v>
      </c>
      <c r="C11" s="12">
        <v>0</v>
      </c>
      <c r="D11" s="12">
        <v>150</v>
      </c>
      <c r="E11" t="s">
        <v>229</v>
      </c>
    </row>
    <row r="12" spans="1:7">
      <c r="B12" t="s">
        <v>359</v>
      </c>
      <c r="C12" s="12">
        <v>0</v>
      </c>
      <c r="D12" s="12">
        <v>150</v>
      </c>
      <c r="E12" t="s">
        <v>208</v>
      </c>
    </row>
    <row r="13" spans="1:7">
      <c r="B13" t="s">
        <v>360</v>
      </c>
      <c r="C13" s="12">
        <v>-60</v>
      </c>
      <c r="D13" s="12">
        <v>0</v>
      </c>
      <c r="E13" t="s">
        <v>347</v>
      </c>
    </row>
    <row r="15" spans="1:7">
      <c r="A15" s="7" t="s">
        <v>350</v>
      </c>
      <c r="B15" s="7"/>
      <c r="C15" s="7"/>
      <c r="D15" s="7"/>
      <c r="E15" s="7"/>
      <c r="F15" s="6"/>
      <c r="G15" s="7"/>
    </row>
    <row r="16" spans="1:7">
      <c r="B16" t="s">
        <v>353</v>
      </c>
      <c r="C16" s="9" t="s">
        <v>351</v>
      </c>
    </row>
    <row r="17" spans="1:7">
      <c r="B17" s="11"/>
      <c r="C17" s="11"/>
      <c r="D17" s="11"/>
      <c r="E17" s="11"/>
      <c r="F17" s="11"/>
      <c r="G17" s="11"/>
    </row>
    <row r="18" spans="1:7">
      <c r="B18" s="11" t="s">
        <v>352</v>
      </c>
      <c r="C18" s="11" t="s">
        <v>348</v>
      </c>
      <c r="D18" s="11"/>
      <c r="E18" s="11"/>
      <c r="F18" s="10"/>
      <c r="G18" s="11" t="s">
        <v>93</v>
      </c>
    </row>
    <row r="19" spans="1:7">
      <c r="B19" s="11"/>
      <c r="C19" s="11" t="s">
        <v>349</v>
      </c>
      <c r="D19" s="11" t="s">
        <v>222</v>
      </c>
      <c r="E19" s="11"/>
      <c r="F19" s="10"/>
      <c r="G19" s="11" t="s">
        <v>276</v>
      </c>
    </row>
    <row r="20" spans="1:7">
      <c r="B20" s="11"/>
      <c r="C20" s="11" t="s">
        <v>223</v>
      </c>
      <c r="D20" s="11"/>
      <c r="E20" s="11"/>
      <c r="F20" s="10"/>
      <c r="G20" s="11" t="s">
        <v>277</v>
      </c>
    </row>
    <row r="21" spans="1:7">
      <c r="B21" s="11"/>
      <c r="C21" s="11" t="s">
        <v>275</v>
      </c>
      <c r="D21" s="11"/>
      <c r="E21" s="11"/>
      <c r="F21" s="10"/>
      <c r="G21" s="11" t="s">
        <v>278</v>
      </c>
    </row>
    <row r="22" spans="1:7">
      <c r="B22" s="11"/>
      <c r="C22" s="11" t="s">
        <v>185</v>
      </c>
      <c r="D22" s="11"/>
      <c r="E22" s="11"/>
      <c r="F22" s="10"/>
      <c r="G22" s="11" t="s">
        <v>94</v>
      </c>
    </row>
    <row r="24" spans="1:7">
      <c r="A24" s="24" t="s">
        <v>233</v>
      </c>
      <c r="B24" s="24"/>
      <c r="C24" s="24" t="s">
        <v>175</v>
      </c>
      <c r="D24" s="24" t="s">
        <v>176</v>
      </c>
      <c r="E24" s="24" t="s">
        <v>32</v>
      </c>
      <c r="F24" s="25" t="s">
        <v>37</v>
      </c>
      <c r="G24" s="24" t="s">
        <v>206</v>
      </c>
    </row>
    <row r="25" spans="1:7">
      <c r="B25" t="s">
        <v>355</v>
      </c>
      <c r="C25" t="s">
        <v>354</v>
      </c>
      <c r="G25" t="s">
        <v>104</v>
      </c>
    </row>
    <row r="26" spans="1:7">
      <c r="C26" t="s">
        <v>185</v>
      </c>
    </row>
    <row r="27" spans="1:7">
      <c r="C27" t="s">
        <v>147</v>
      </c>
    </row>
    <row r="28" spans="1:7">
      <c r="B28" t="s">
        <v>105</v>
      </c>
      <c r="D28" t="s">
        <v>248</v>
      </c>
      <c r="E28" t="s">
        <v>146</v>
      </c>
      <c r="F28" s="21">
        <v>142</v>
      </c>
      <c r="G28" t="s">
        <v>106</v>
      </c>
    </row>
    <row r="29" spans="1:7">
      <c r="B29" t="s">
        <v>247</v>
      </c>
      <c r="C29" t="str">
        <f>C7</f>
        <v>F2000</v>
      </c>
    </row>
    <row r="31" spans="1:7">
      <c r="B31" t="s">
        <v>251</v>
      </c>
      <c r="D31" t="s">
        <v>250</v>
      </c>
      <c r="E31" t="s">
        <v>245</v>
      </c>
      <c r="F31" s="21">
        <v>155</v>
      </c>
      <c r="G31" s="20" t="s">
        <v>8</v>
      </c>
    </row>
    <row r="32" spans="1:7">
      <c r="B32" t="s">
        <v>4</v>
      </c>
      <c r="D32" t="s">
        <v>6</v>
      </c>
      <c r="E32" t="s">
        <v>245</v>
      </c>
      <c r="F32" s="21">
        <v>155</v>
      </c>
      <c r="G32" s="20" t="s">
        <v>8</v>
      </c>
    </row>
    <row r="33" spans="1:7">
      <c r="B33" t="s">
        <v>5</v>
      </c>
      <c r="D33" t="s">
        <v>7</v>
      </c>
      <c r="E33" t="s">
        <v>249</v>
      </c>
      <c r="F33" s="21">
        <v>155</v>
      </c>
      <c r="G33" s="20" t="s">
        <v>8</v>
      </c>
    </row>
    <row r="34" spans="1:7">
      <c r="G34" s="20"/>
    </row>
    <row r="35" spans="1:7">
      <c r="B35" t="s">
        <v>10</v>
      </c>
      <c r="D35" t="s">
        <v>250</v>
      </c>
      <c r="E35" t="s">
        <v>9</v>
      </c>
      <c r="F35" s="21">
        <v>156</v>
      </c>
      <c r="G35" t="s">
        <v>246</v>
      </c>
    </row>
    <row r="36" spans="1:7">
      <c r="B36" t="s">
        <v>11</v>
      </c>
      <c r="D36" t="s">
        <v>250</v>
      </c>
      <c r="E36" t="s">
        <v>108</v>
      </c>
      <c r="F36" s="21">
        <v>158</v>
      </c>
      <c r="G36" t="s">
        <v>107</v>
      </c>
    </row>
    <row r="37" spans="1:7">
      <c r="B37" t="s">
        <v>263</v>
      </c>
      <c r="D37" t="s">
        <v>12</v>
      </c>
      <c r="E37" t="s">
        <v>13</v>
      </c>
      <c r="F37" s="21">
        <v>156</v>
      </c>
      <c r="G37" t="s">
        <v>246</v>
      </c>
    </row>
    <row r="38" spans="1:7">
      <c r="B38" t="s">
        <v>264</v>
      </c>
      <c r="C38" t="s">
        <v>185</v>
      </c>
      <c r="D38" t="s">
        <v>250</v>
      </c>
      <c r="E38" t="s">
        <v>265</v>
      </c>
      <c r="F38" s="21">
        <v>159</v>
      </c>
      <c r="G38" t="s">
        <v>145</v>
      </c>
    </row>
    <row r="40" spans="1:7">
      <c r="B40" t="s">
        <v>148</v>
      </c>
      <c r="D40" t="s">
        <v>250</v>
      </c>
      <c r="E40" t="s">
        <v>267</v>
      </c>
    </row>
    <row r="41" spans="1:7">
      <c r="B41" t="s">
        <v>149</v>
      </c>
      <c r="D41" t="s">
        <v>250</v>
      </c>
      <c r="E41" t="s">
        <v>268</v>
      </c>
    </row>
    <row r="43" spans="1:7">
      <c r="B43" s="15" t="s">
        <v>195</v>
      </c>
      <c r="C43" t="s">
        <v>97</v>
      </c>
      <c r="E43" t="s">
        <v>388</v>
      </c>
      <c r="F43" s="21">
        <v>154</v>
      </c>
      <c r="G43" t="s">
        <v>114</v>
      </c>
    </row>
    <row r="44" spans="1:7">
      <c r="B44" s="15"/>
    </row>
    <row r="45" spans="1:7">
      <c r="A45" s="24" t="s">
        <v>357</v>
      </c>
      <c r="B45" s="24"/>
      <c r="C45" s="24" t="s">
        <v>175</v>
      </c>
      <c r="D45" s="24" t="s">
        <v>176</v>
      </c>
      <c r="E45" s="24" t="s">
        <v>32</v>
      </c>
      <c r="F45" s="25" t="s">
        <v>37</v>
      </c>
      <c r="G45" s="24" t="s">
        <v>206</v>
      </c>
    </row>
    <row r="46" spans="1:7">
      <c r="C46" t="s">
        <v>354</v>
      </c>
      <c r="G46" t="s">
        <v>242</v>
      </c>
    </row>
    <row r="47" spans="1:7">
      <c r="C47" s="20" t="s">
        <v>244</v>
      </c>
    </row>
    <row r="48" spans="1:7">
      <c r="C48" s="2" t="s">
        <v>389</v>
      </c>
    </row>
    <row r="49" spans="1:7">
      <c r="C49" t="s">
        <v>270</v>
      </c>
      <c r="D49" t="s">
        <v>197</v>
      </c>
      <c r="E49" t="s">
        <v>198</v>
      </c>
      <c r="F49" s="21">
        <v>0</v>
      </c>
      <c r="G49" t="s">
        <v>199</v>
      </c>
    </row>
    <row r="50" spans="1:7">
      <c r="D50" t="s">
        <v>197</v>
      </c>
      <c r="E50" t="s">
        <v>200</v>
      </c>
      <c r="F50" s="21">
        <v>0</v>
      </c>
      <c r="G50" t="s">
        <v>205</v>
      </c>
    </row>
    <row r="51" spans="1:7">
      <c r="D51" t="s">
        <v>197</v>
      </c>
      <c r="E51" t="s">
        <v>201</v>
      </c>
      <c r="F51" s="21">
        <v>0</v>
      </c>
      <c r="G51" t="s">
        <v>202</v>
      </c>
    </row>
    <row r="52" spans="1:7">
      <c r="D52" t="s">
        <v>197</v>
      </c>
      <c r="E52" t="s">
        <v>203</v>
      </c>
      <c r="F52" s="21">
        <v>0</v>
      </c>
      <c r="G52" t="s">
        <v>325</v>
      </c>
    </row>
    <row r="53" spans="1:7">
      <c r="D53" t="s">
        <v>197</v>
      </c>
      <c r="E53" t="s">
        <v>204</v>
      </c>
      <c r="F53" s="21">
        <v>0</v>
      </c>
      <c r="G53" t="s">
        <v>326</v>
      </c>
    </row>
    <row r="54" spans="1:7">
      <c r="D54" t="s">
        <v>197</v>
      </c>
      <c r="E54" t="s">
        <v>328</v>
      </c>
      <c r="F54" s="21">
        <v>0</v>
      </c>
      <c r="G54" t="s">
        <v>327</v>
      </c>
    </row>
    <row r="55" spans="1:7">
      <c r="E55" t="s">
        <v>385</v>
      </c>
      <c r="F55" s="21">
        <v>0</v>
      </c>
    </row>
    <row r="56" spans="1:7">
      <c r="E56" t="s">
        <v>243</v>
      </c>
      <c r="F56" s="21">
        <v>0</v>
      </c>
    </row>
    <row r="57" spans="1:7">
      <c r="E57" t="s">
        <v>384</v>
      </c>
      <c r="F57" s="21">
        <v>0</v>
      </c>
    </row>
    <row r="62" spans="1:7">
      <c r="A62" s="31" t="s">
        <v>165</v>
      </c>
      <c r="B62" s="31"/>
      <c r="C62" s="31"/>
      <c r="D62" s="31"/>
      <c r="E62" s="31"/>
      <c r="F62" s="31"/>
      <c r="G62" s="31"/>
    </row>
    <row r="63" spans="1:7">
      <c r="A63" s="27" t="s">
        <v>232</v>
      </c>
      <c r="B63" s="27"/>
      <c r="C63" s="27" t="s">
        <v>175</v>
      </c>
      <c r="D63" s="27" t="s">
        <v>176</v>
      </c>
      <c r="E63" s="27" t="s">
        <v>32</v>
      </c>
      <c r="F63" s="27" t="s">
        <v>37</v>
      </c>
      <c r="G63" s="27" t="s">
        <v>206</v>
      </c>
    </row>
    <row r="64" spans="1:7">
      <c r="B64" t="s">
        <v>355</v>
      </c>
      <c r="C64" t="s">
        <v>354</v>
      </c>
    </row>
    <row r="65" spans="2:7">
      <c r="B65" s="15" t="s">
        <v>194</v>
      </c>
      <c r="C65" t="s">
        <v>96</v>
      </c>
    </row>
    <row r="66" spans="2:7">
      <c r="B66" s="15" t="s">
        <v>196</v>
      </c>
      <c r="C66" t="s">
        <v>141</v>
      </c>
    </row>
    <row r="67" spans="2:7">
      <c r="B67" s="15" t="s">
        <v>400</v>
      </c>
      <c r="C67" t="s">
        <v>401</v>
      </c>
    </row>
    <row r="68" spans="2:7">
      <c r="B68" s="15" t="s">
        <v>195</v>
      </c>
      <c r="C68" t="s">
        <v>97</v>
      </c>
    </row>
    <row r="69" spans="2:7">
      <c r="B69" s="15" t="s">
        <v>213</v>
      </c>
      <c r="C69" t="str">
        <f>$C$7</f>
        <v>F2000</v>
      </c>
      <c r="D69" t="s">
        <v>176</v>
      </c>
      <c r="E69" t="s">
        <v>32</v>
      </c>
      <c r="F69" s="21" t="s">
        <v>37</v>
      </c>
      <c r="G69" t="s">
        <v>206</v>
      </c>
    </row>
    <row r="70" spans="2:7">
      <c r="B70" s="33" t="s">
        <v>110</v>
      </c>
      <c r="D70" t="s">
        <v>270</v>
      </c>
      <c r="E70" t="s">
        <v>55</v>
      </c>
      <c r="F70" s="21">
        <v>0</v>
      </c>
      <c r="G70" t="s">
        <v>252</v>
      </c>
    </row>
    <row r="71" spans="2:7">
      <c r="D71" t="s">
        <v>270</v>
      </c>
      <c r="E71" t="s">
        <v>57</v>
      </c>
      <c r="F71" s="21">
        <v>0</v>
      </c>
      <c r="G71" t="s">
        <v>253</v>
      </c>
    </row>
    <row r="72" spans="2:7">
      <c r="D72" t="s">
        <v>270</v>
      </c>
      <c r="E72" t="s">
        <v>59</v>
      </c>
      <c r="F72" s="21">
        <v>0</v>
      </c>
      <c r="G72" t="s">
        <v>256</v>
      </c>
    </row>
    <row r="73" spans="2:7">
      <c r="D73" t="s">
        <v>270</v>
      </c>
      <c r="E73" t="s">
        <v>61</v>
      </c>
      <c r="F73" s="21">
        <v>0</v>
      </c>
      <c r="G73" t="s">
        <v>258</v>
      </c>
    </row>
    <row r="74" spans="2:7">
      <c r="D74" t="s">
        <v>270</v>
      </c>
      <c r="E74" t="s">
        <v>63</v>
      </c>
      <c r="F74" s="21">
        <v>0</v>
      </c>
      <c r="G74" t="s">
        <v>257</v>
      </c>
    </row>
    <row r="75" spans="2:7">
      <c r="D75" t="s">
        <v>270</v>
      </c>
      <c r="E75" t="s">
        <v>65</v>
      </c>
      <c r="F75" s="21">
        <v>0</v>
      </c>
      <c r="G75" t="s">
        <v>259</v>
      </c>
    </row>
    <row r="76" spans="2:7">
      <c r="D76" t="s">
        <v>270</v>
      </c>
      <c r="E76" t="s">
        <v>56</v>
      </c>
      <c r="F76" s="21">
        <v>0</v>
      </c>
      <c r="G76" t="s">
        <v>260</v>
      </c>
    </row>
    <row r="77" spans="2:7">
      <c r="D77" t="s">
        <v>270</v>
      </c>
      <c r="E77" t="s">
        <v>58</v>
      </c>
      <c r="F77" s="21">
        <v>0</v>
      </c>
      <c r="G77" t="s">
        <v>261</v>
      </c>
    </row>
    <row r="78" spans="2:7">
      <c r="D78" t="s">
        <v>270</v>
      </c>
      <c r="E78" t="s">
        <v>60</v>
      </c>
      <c r="F78" s="21">
        <v>0</v>
      </c>
      <c r="G78" t="s">
        <v>262</v>
      </c>
    </row>
    <row r="79" spans="2:7">
      <c r="D79" t="s">
        <v>270</v>
      </c>
      <c r="E79" t="s">
        <v>62</v>
      </c>
      <c r="F79" s="21">
        <v>0</v>
      </c>
      <c r="G79" t="s">
        <v>402</v>
      </c>
    </row>
    <row r="80" spans="2:7">
      <c r="D80" t="s">
        <v>270</v>
      </c>
      <c r="E80" t="s">
        <v>64</v>
      </c>
      <c r="F80" s="21">
        <v>0</v>
      </c>
      <c r="G80" t="s">
        <v>403</v>
      </c>
    </row>
    <row r="81" spans="1:7">
      <c r="D81" t="s">
        <v>270</v>
      </c>
      <c r="E81" t="s">
        <v>66</v>
      </c>
      <c r="F81" s="21">
        <v>0</v>
      </c>
      <c r="G81" t="s">
        <v>404</v>
      </c>
    </row>
    <row r="83" spans="1:7">
      <c r="A83" s="27" t="s">
        <v>230</v>
      </c>
      <c r="B83" s="27"/>
      <c r="C83" s="27" t="s">
        <v>175</v>
      </c>
      <c r="D83" s="27"/>
      <c r="E83" s="27"/>
      <c r="F83" s="27"/>
      <c r="G83" s="27"/>
    </row>
    <row r="84" spans="1:7">
      <c r="B84" t="s">
        <v>355</v>
      </c>
      <c r="C84" t="s">
        <v>354</v>
      </c>
    </row>
    <row r="85" spans="1:7">
      <c r="B85" s="15" t="s">
        <v>194</v>
      </c>
      <c r="C85" t="s">
        <v>96</v>
      </c>
    </row>
    <row r="86" spans="1:7">
      <c r="B86" s="15" t="s">
        <v>196</v>
      </c>
      <c r="C86" t="s">
        <v>141</v>
      </c>
    </row>
    <row r="87" spans="1:7">
      <c r="B87" s="15" t="s">
        <v>400</v>
      </c>
      <c r="C87" t="s">
        <v>401</v>
      </c>
    </row>
    <row r="88" spans="1:7">
      <c r="B88" s="15" t="s">
        <v>195</v>
      </c>
      <c r="C88" t="s">
        <v>231</v>
      </c>
    </row>
    <row r="89" spans="1:7">
      <c r="B89" s="15" t="s">
        <v>213</v>
      </c>
      <c r="C89" t="str">
        <f>$C$7</f>
        <v>F2000</v>
      </c>
      <c r="D89" t="s">
        <v>176</v>
      </c>
      <c r="E89" t="s">
        <v>32</v>
      </c>
      <c r="F89" s="21" t="s">
        <v>37</v>
      </c>
      <c r="G89" t="s">
        <v>206</v>
      </c>
    </row>
    <row r="90" spans="1:7">
      <c r="D90" t="s">
        <v>270</v>
      </c>
      <c r="E90" t="s">
        <v>67</v>
      </c>
      <c r="F90" s="21">
        <v>0</v>
      </c>
      <c r="G90" t="s">
        <v>252</v>
      </c>
    </row>
    <row r="91" spans="1:7">
      <c r="D91" t="s">
        <v>270</v>
      </c>
      <c r="E91" t="s">
        <v>69</v>
      </c>
      <c r="F91" s="21">
        <v>0</v>
      </c>
      <c r="G91" t="s">
        <v>253</v>
      </c>
    </row>
    <row r="92" spans="1:7">
      <c r="D92" t="s">
        <v>270</v>
      </c>
      <c r="E92" t="s">
        <v>71</v>
      </c>
      <c r="F92" s="21">
        <v>0</v>
      </c>
      <c r="G92" t="s">
        <v>256</v>
      </c>
    </row>
    <row r="93" spans="1:7">
      <c r="D93" t="s">
        <v>270</v>
      </c>
      <c r="E93" t="s">
        <v>73</v>
      </c>
      <c r="F93" s="21">
        <v>0</v>
      </c>
      <c r="G93" t="s">
        <v>258</v>
      </c>
    </row>
    <row r="94" spans="1:7">
      <c r="D94" t="s">
        <v>270</v>
      </c>
      <c r="E94" t="s">
        <v>75</v>
      </c>
      <c r="F94" s="21">
        <v>0</v>
      </c>
      <c r="G94" t="s">
        <v>257</v>
      </c>
    </row>
    <row r="95" spans="1:7">
      <c r="D95" t="s">
        <v>270</v>
      </c>
      <c r="E95" t="s">
        <v>77</v>
      </c>
      <c r="F95" s="21">
        <v>0</v>
      </c>
      <c r="G95" t="s">
        <v>259</v>
      </c>
    </row>
    <row r="96" spans="1:7">
      <c r="D96" t="s">
        <v>270</v>
      </c>
      <c r="E96" t="s">
        <v>68</v>
      </c>
      <c r="F96" s="21">
        <v>0</v>
      </c>
      <c r="G96" t="s">
        <v>260</v>
      </c>
    </row>
    <row r="97" spans="1:7">
      <c r="D97" t="s">
        <v>270</v>
      </c>
      <c r="E97" t="s">
        <v>70</v>
      </c>
      <c r="F97" s="21">
        <v>0</v>
      </c>
      <c r="G97" t="s">
        <v>261</v>
      </c>
    </row>
    <row r="98" spans="1:7">
      <c r="D98" t="s">
        <v>270</v>
      </c>
      <c r="E98" t="s">
        <v>72</v>
      </c>
      <c r="F98" s="21">
        <v>0</v>
      </c>
      <c r="G98" t="s">
        <v>262</v>
      </c>
    </row>
    <row r="99" spans="1:7">
      <c r="D99" t="s">
        <v>270</v>
      </c>
      <c r="E99" t="s">
        <v>74</v>
      </c>
      <c r="F99" s="21">
        <v>0</v>
      </c>
      <c r="G99" t="s">
        <v>402</v>
      </c>
    </row>
    <row r="100" spans="1:7">
      <c r="D100" t="s">
        <v>270</v>
      </c>
      <c r="E100" t="s">
        <v>76</v>
      </c>
      <c r="F100" s="21">
        <v>0</v>
      </c>
      <c r="G100" t="s">
        <v>403</v>
      </c>
    </row>
    <row r="101" spans="1:7">
      <c r="D101" t="s">
        <v>270</v>
      </c>
      <c r="E101" t="s">
        <v>78</v>
      </c>
      <c r="F101" s="21">
        <v>0</v>
      </c>
      <c r="G101" t="s">
        <v>404</v>
      </c>
    </row>
    <row r="103" spans="1:7">
      <c r="A103" s="27" t="s">
        <v>269</v>
      </c>
      <c r="B103" s="27"/>
      <c r="C103" s="27" t="s">
        <v>175</v>
      </c>
      <c r="D103" s="27"/>
      <c r="E103" s="27"/>
      <c r="F103" s="28"/>
      <c r="G103" s="27"/>
    </row>
    <row r="104" spans="1:7">
      <c r="B104" t="s">
        <v>355</v>
      </c>
      <c r="C104" t="s">
        <v>354</v>
      </c>
    </row>
    <row r="105" spans="1:7">
      <c r="B105" s="15" t="s">
        <v>194</v>
      </c>
      <c r="C105" t="s">
        <v>42</v>
      </c>
    </row>
    <row r="106" spans="1:7">
      <c r="B106" s="15" t="s">
        <v>212</v>
      </c>
      <c r="C106" t="s">
        <v>143</v>
      </c>
    </row>
    <row r="107" spans="1:7">
      <c r="B107" s="15" t="s">
        <v>400</v>
      </c>
      <c r="C107" t="s">
        <v>401</v>
      </c>
    </row>
    <row r="108" spans="1:7">
      <c r="B108" s="15" t="s">
        <v>195</v>
      </c>
      <c r="C108" t="s">
        <v>97</v>
      </c>
    </row>
    <row r="109" spans="1:7">
      <c r="B109" s="15" t="s">
        <v>214</v>
      </c>
      <c r="C109" t="str">
        <f>$C$8</f>
        <v>F100</v>
      </c>
      <c r="D109" s="20" t="s">
        <v>176</v>
      </c>
      <c r="E109" s="20" t="s">
        <v>32</v>
      </c>
      <c r="F109" s="26" t="s">
        <v>37</v>
      </c>
      <c r="G109" s="20" t="s">
        <v>206</v>
      </c>
    </row>
    <row r="110" spans="1:7">
      <c r="D110" t="s">
        <v>155</v>
      </c>
      <c r="E110" t="s">
        <v>332</v>
      </c>
      <c r="F110" s="21">
        <v>0</v>
      </c>
      <c r="G110" t="s">
        <v>252</v>
      </c>
    </row>
    <row r="111" spans="1:7">
      <c r="D111" t="s">
        <v>356</v>
      </c>
      <c r="E111" t="s">
        <v>80</v>
      </c>
      <c r="F111" s="21">
        <v>0</v>
      </c>
      <c r="G111" t="s">
        <v>253</v>
      </c>
    </row>
    <row r="112" spans="1:7">
      <c r="D112" t="s">
        <v>356</v>
      </c>
      <c r="E112" t="s">
        <v>82</v>
      </c>
      <c r="F112" s="21">
        <v>0</v>
      </c>
      <c r="G112" t="s">
        <v>256</v>
      </c>
    </row>
    <row r="113" spans="1:7">
      <c r="D113" t="s">
        <v>356</v>
      </c>
      <c r="E113" t="s">
        <v>84</v>
      </c>
      <c r="F113" s="21">
        <v>0</v>
      </c>
      <c r="G113" t="s">
        <v>258</v>
      </c>
    </row>
    <row r="114" spans="1:7">
      <c r="B114" s="18"/>
      <c r="D114" t="s">
        <v>356</v>
      </c>
      <c r="E114" t="s">
        <v>86</v>
      </c>
      <c r="F114" s="21">
        <v>0</v>
      </c>
      <c r="G114" t="s">
        <v>257</v>
      </c>
    </row>
    <row r="115" spans="1:7">
      <c r="B115" s="18"/>
      <c r="D115" t="s">
        <v>356</v>
      </c>
      <c r="E115" t="s">
        <v>88</v>
      </c>
      <c r="F115" s="21">
        <v>0</v>
      </c>
      <c r="G115" t="s">
        <v>259</v>
      </c>
    </row>
    <row r="116" spans="1:7">
      <c r="D116" t="s">
        <v>356</v>
      </c>
      <c r="E116" t="s">
        <v>79</v>
      </c>
      <c r="F116" s="21">
        <v>0</v>
      </c>
      <c r="G116" t="s">
        <v>260</v>
      </c>
    </row>
    <row r="117" spans="1:7">
      <c r="D117" t="s">
        <v>356</v>
      </c>
      <c r="E117" t="s">
        <v>81</v>
      </c>
      <c r="F117" s="21">
        <v>0</v>
      </c>
      <c r="G117" t="s">
        <v>261</v>
      </c>
    </row>
    <row r="118" spans="1:7">
      <c r="D118" t="s">
        <v>356</v>
      </c>
      <c r="E118" t="s">
        <v>83</v>
      </c>
      <c r="F118" s="21">
        <v>0</v>
      </c>
      <c r="G118" t="s">
        <v>262</v>
      </c>
    </row>
    <row r="119" spans="1:7">
      <c r="D119" t="s">
        <v>356</v>
      </c>
      <c r="E119" t="s">
        <v>85</v>
      </c>
      <c r="F119" s="21">
        <v>0</v>
      </c>
      <c r="G119" t="s">
        <v>402</v>
      </c>
    </row>
    <row r="120" spans="1:7">
      <c r="B120" s="18"/>
      <c r="D120" t="s">
        <v>356</v>
      </c>
      <c r="E120" t="s">
        <v>87</v>
      </c>
      <c r="F120" s="21">
        <v>0</v>
      </c>
      <c r="G120" t="s">
        <v>403</v>
      </c>
    </row>
    <row r="121" spans="1:7">
      <c r="B121" s="18"/>
      <c r="D121" t="s">
        <v>356</v>
      </c>
      <c r="E121" t="s">
        <v>89</v>
      </c>
      <c r="F121" s="21">
        <v>0</v>
      </c>
      <c r="G121" t="s">
        <v>404</v>
      </c>
    </row>
    <row r="122" spans="1:7">
      <c r="B122" s="18"/>
    </row>
    <row r="123" spans="1:7">
      <c r="A123" s="27" t="s">
        <v>54</v>
      </c>
      <c r="B123" s="27"/>
      <c r="C123" s="27" t="s">
        <v>175</v>
      </c>
      <c r="D123" s="27"/>
      <c r="E123" s="27"/>
      <c r="F123" s="28"/>
      <c r="G123" s="27"/>
    </row>
    <row r="124" spans="1:7">
      <c r="B124" t="s">
        <v>355</v>
      </c>
      <c r="C124" t="s">
        <v>354</v>
      </c>
      <c r="D124" s="20"/>
      <c r="E124" s="20"/>
      <c r="F124" s="26"/>
      <c r="G124" s="20"/>
    </row>
    <row r="125" spans="1:7">
      <c r="B125" s="15" t="s">
        <v>194</v>
      </c>
      <c r="C125" t="s">
        <v>42</v>
      </c>
      <c r="D125" s="20"/>
      <c r="E125" s="20"/>
      <c r="F125" s="26"/>
      <c r="G125" s="20"/>
    </row>
    <row r="126" spans="1:7">
      <c r="B126" s="15" t="s">
        <v>212</v>
      </c>
      <c r="C126" t="s">
        <v>143</v>
      </c>
      <c r="D126" s="20"/>
      <c r="E126" s="20"/>
      <c r="F126" s="26"/>
      <c r="G126" s="20"/>
    </row>
    <row r="127" spans="1:7">
      <c r="B127" s="15" t="s">
        <v>400</v>
      </c>
      <c r="C127" t="s">
        <v>401</v>
      </c>
    </row>
    <row r="128" spans="1:7">
      <c r="B128" s="15" t="s">
        <v>195</v>
      </c>
      <c r="C128" t="s">
        <v>231</v>
      </c>
      <c r="D128" s="20"/>
      <c r="E128" s="20"/>
      <c r="F128" s="26"/>
      <c r="G128" s="20"/>
    </row>
    <row r="129" spans="1:7">
      <c r="B129" s="15" t="s">
        <v>214</v>
      </c>
      <c r="C129" t="str">
        <f>$C$8</f>
        <v>F100</v>
      </c>
      <c r="D129" s="20" t="s">
        <v>176</v>
      </c>
      <c r="E129" s="20" t="s">
        <v>32</v>
      </c>
      <c r="F129" s="26" t="s">
        <v>37</v>
      </c>
      <c r="G129" s="20" t="s">
        <v>206</v>
      </c>
    </row>
    <row r="130" spans="1:7">
      <c r="D130" t="s">
        <v>14</v>
      </c>
      <c r="E130" t="s">
        <v>109</v>
      </c>
      <c r="F130" s="21">
        <v>0</v>
      </c>
      <c r="G130" t="s">
        <v>252</v>
      </c>
    </row>
    <row r="131" spans="1:7">
      <c r="D131" t="s">
        <v>356</v>
      </c>
      <c r="E131" t="s">
        <v>211</v>
      </c>
      <c r="F131" s="21">
        <v>0</v>
      </c>
      <c r="G131" t="s">
        <v>253</v>
      </c>
    </row>
    <row r="132" spans="1:7">
      <c r="D132" t="s">
        <v>356</v>
      </c>
      <c r="E132" t="s">
        <v>156</v>
      </c>
      <c r="F132" s="21">
        <v>0</v>
      </c>
      <c r="G132" t="s">
        <v>256</v>
      </c>
    </row>
    <row r="133" spans="1:7">
      <c r="D133" t="s">
        <v>356</v>
      </c>
      <c r="E133" t="s">
        <v>158</v>
      </c>
      <c r="F133" s="21">
        <v>0</v>
      </c>
      <c r="G133" t="s">
        <v>258</v>
      </c>
    </row>
    <row r="134" spans="1:7">
      <c r="B134" s="18"/>
      <c r="D134" t="s">
        <v>356</v>
      </c>
      <c r="E134" t="s">
        <v>160</v>
      </c>
      <c r="F134" s="21">
        <v>0</v>
      </c>
      <c r="G134" t="s">
        <v>257</v>
      </c>
    </row>
    <row r="135" spans="1:7">
      <c r="B135" s="18"/>
      <c r="D135" t="s">
        <v>356</v>
      </c>
      <c r="E135" t="s">
        <v>162</v>
      </c>
      <c r="F135" s="21">
        <v>0</v>
      </c>
      <c r="G135" t="s">
        <v>259</v>
      </c>
    </row>
    <row r="136" spans="1:7">
      <c r="D136" t="s">
        <v>356</v>
      </c>
      <c r="E136" t="s">
        <v>209</v>
      </c>
      <c r="F136" s="21">
        <v>0</v>
      </c>
      <c r="G136" t="s">
        <v>260</v>
      </c>
    </row>
    <row r="137" spans="1:7">
      <c r="D137" t="s">
        <v>356</v>
      </c>
      <c r="E137" t="s">
        <v>210</v>
      </c>
      <c r="F137" s="21">
        <v>0</v>
      </c>
      <c r="G137" t="s">
        <v>261</v>
      </c>
    </row>
    <row r="138" spans="1:7">
      <c r="D138" t="s">
        <v>356</v>
      </c>
      <c r="E138" t="s">
        <v>157</v>
      </c>
      <c r="F138" s="21">
        <v>0</v>
      </c>
      <c r="G138" t="s">
        <v>262</v>
      </c>
    </row>
    <row r="139" spans="1:7">
      <c r="D139" t="s">
        <v>164</v>
      </c>
      <c r="E139" t="s">
        <v>159</v>
      </c>
      <c r="F139" s="21">
        <v>0</v>
      </c>
      <c r="G139" t="s">
        <v>402</v>
      </c>
    </row>
    <row r="140" spans="1:7">
      <c r="B140" s="18"/>
      <c r="D140" t="s">
        <v>356</v>
      </c>
      <c r="E140" t="s">
        <v>161</v>
      </c>
      <c r="F140" s="21">
        <v>0</v>
      </c>
      <c r="G140" t="s">
        <v>403</v>
      </c>
    </row>
    <row r="141" spans="1:7">
      <c r="B141" s="18"/>
      <c r="D141" t="s">
        <v>356</v>
      </c>
      <c r="E141" t="s">
        <v>163</v>
      </c>
      <c r="F141" s="21">
        <v>0</v>
      </c>
      <c r="G141" t="s">
        <v>404</v>
      </c>
    </row>
    <row r="142" spans="1:7">
      <c r="B142" s="18"/>
    </row>
    <row r="143" spans="1:7">
      <c r="A143" s="38" t="s">
        <v>53</v>
      </c>
      <c r="B143" s="29"/>
      <c r="C143" s="29" t="s">
        <v>175</v>
      </c>
      <c r="D143" s="29"/>
      <c r="E143" s="29"/>
      <c r="F143" s="30"/>
      <c r="G143" s="29"/>
    </row>
    <row r="144" spans="1:7">
      <c r="B144" s="15" t="s">
        <v>194</v>
      </c>
      <c r="C144" t="s">
        <v>96</v>
      </c>
    </row>
    <row r="145" spans="1:7">
      <c r="B145" s="15" t="s">
        <v>196</v>
      </c>
      <c r="C145" t="s">
        <v>141</v>
      </c>
    </row>
    <row r="146" spans="1:7">
      <c r="B146" s="15" t="s">
        <v>400</v>
      </c>
      <c r="C146" t="s">
        <v>401</v>
      </c>
    </row>
    <row r="147" spans="1:7">
      <c r="B147" s="15" t="s">
        <v>195</v>
      </c>
      <c r="C147" t="s">
        <v>97</v>
      </c>
    </row>
    <row r="148" spans="1:7">
      <c r="B148" s="15" t="s">
        <v>213</v>
      </c>
      <c r="C148" t="str">
        <f>$C$7</f>
        <v>F2000</v>
      </c>
      <c r="D148" s="20" t="s">
        <v>176</v>
      </c>
      <c r="E148" s="20" t="s">
        <v>32</v>
      </c>
      <c r="F148" s="26" t="s">
        <v>37</v>
      </c>
      <c r="G148" s="20" t="s">
        <v>206</v>
      </c>
    </row>
    <row r="149" spans="1:7">
      <c r="D149" t="s">
        <v>166</v>
      </c>
      <c r="E149" t="s">
        <v>167</v>
      </c>
      <c r="F149" s="21">
        <v>0</v>
      </c>
      <c r="G149" t="s">
        <v>252</v>
      </c>
    </row>
    <row r="150" spans="1:7">
      <c r="D150" t="s">
        <v>166</v>
      </c>
      <c r="E150" t="s">
        <v>152</v>
      </c>
      <c r="F150" s="21">
        <v>0</v>
      </c>
      <c r="G150" t="s">
        <v>253</v>
      </c>
    </row>
    <row r="151" spans="1:7">
      <c r="D151" t="s">
        <v>166</v>
      </c>
      <c r="E151" t="s">
        <v>154</v>
      </c>
      <c r="F151" s="21">
        <v>0</v>
      </c>
      <c r="G151" t="s">
        <v>254</v>
      </c>
    </row>
    <row r="152" spans="1:7">
      <c r="D152" t="s">
        <v>166</v>
      </c>
      <c r="E152" s="8" t="s">
        <v>21</v>
      </c>
      <c r="F152" s="21">
        <v>0</v>
      </c>
      <c r="G152" t="s">
        <v>255</v>
      </c>
    </row>
    <row r="153" spans="1:7">
      <c r="D153" t="s">
        <v>166</v>
      </c>
      <c r="E153" t="s">
        <v>405</v>
      </c>
      <c r="F153" s="21">
        <v>0</v>
      </c>
      <c r="G153" t="s">
        <v>258</v>
      </c>
    </row>
    <row r="154" spans="1:7">
      <c r="D154" t="s">
        <v>166</v>
      </c>
      <c r="E154" t="s">
        <v>266</v>
      </c>
      <c r="F154" s="21">
        <v>0</v>
      </c>
      <c r="G154" t="s">
        <v>407</v>
      </c>
    </row>
    <row r="155" spans="1:7">
      <c r="D155" t="s">
        <v>166</v>
      </c>
      <c r="E155" s="8" t="s">
        <v>22</v>
      </c>
      <c r="F155" s="21">
        <v>0</v>
      </c>
      <c r="G155" t="s">
        <v>406</v>
      </c>
    </row>
    <row r="156" spans="1:7">
      <c r="D156" t="s">
        <v>166</v>
      </c>
      <c r="E156" t="s">
        <v>151</v>
      </c>
      <c r="F156" s="21">
        <v>0</v>
      </c>
      <c r="G156" t="s">
        <v>260</v>
      </c>
    </row>
    <row r="157" spans="1:7">
      <c r="D157" t="s">
        <v>166</v>
      </c>
      <c r="E157" t="s">
        <v>153</v>
      </c>
      <c r="F157" s="21">
        <v>0</v>
      </c>
      <c r="G157" t="s">
        <v>261</v>
      </c>
    </row>
    <row r="158" spans="1:7">
      <c r="A158" t="s">
        <v>150</v>
      </c>
      <c r="D158" t="s">
        <v>166</v>
      </c>
      <c r="E158" t="s">
        <v>345</v>
      </c>
      <c r="F158" s="21">
        <v>0</v>
      </c>
      <c r="G158" t="s">
        <v>288</v>
      </c>
    </row>
    <row r="159" spans="1:7">
      <c r="D159" t="s">
        <v>166</v>
      </c>
      <c r="E159" s="8" t="s">
        <v>19</v>
      </c>
      <c r="F159" s="21">
        <v>0</v>
      </c>
      <c r="G159" t="s">
        <v>180</v>
      </c>
    </row>
    <row r="160" spans="1:7">
      <c r="D160" t="s">
        <v>166</v>
      </c>
      <c r="E160" t="s">
        <v>289</v>
      </c>
      <c r="F160" s="21">
        <v>0</v>
      </c>
      <c r="G160" t="s">
        <v>402</v>
      </c>
    </row>
    <row r="161" spans="1:7">
      <c r="D161" t="s">
        <v>166</v>
      </c>
      <c r="E161" t="s">
        <v>290</v>
      </c>
      <c r="F161" s="21">
        <v>0</v>
      </c>
      <c r="G161" t="s">
        <v>181</v>
      </c>
    </row>
    <row r="162" spans="1:7">
      <c r="D162" t="s">
        <v>166</v>
      </c>
      <c r="E162" s="8" t="s">
        <v>23</v>
      </c>
      <c r="F162" s="21">
        <v>0</v>
      </c>
      <c r="G162" t="s">
        <v>182</v>
      </c>
    </row>
    <row r="164" spans="1:7">
      <c r="A164" s="38" t="s">
        <v>292</v>
      </c>
      <c r="B164" s="29"/>
      <c r="C164" s="29" t="s">
        <v>175</v>
      </c>
      <c r="D164" s="29" t="s">
        <v>179</v>
      </c>
      <c r="E164" s="29"/>
      <c r="F164" s="30"/>
      <c r="G164" s="29"/>
    </row>
    <row r="165" spans="1:7">
      <c r="B165" s="15" t="s">
        <v>194</v>
      </c>
      <c r="C165" t="s">
        <v>96</v>
      </c>
    </row>
    <row r="166" spans="1:7">
      <c r="B166" s="15" t="s">
        <v>196</v>
      </c>
      <c r="C166" t="s">
        <v>141</v>
      </c>
    </row>
    <row r="167" spans="1:7">
      <c r="B167" s="15" t="s">
        <v>400</v>
      </c>
      <c r="C167" t="s">
        <v>401</v>
      </c>
    </row>
    <row r="168" spans="1:7">
      <c r="B168" s="15" t="s">
        <v>195</v>
      </c>
      <c r="C168" t="s">
        <v>231</v>
      </c>
    </row>
    <row r="169" spans="1:7">
      <c r="B169" s="15" t="s">
        <v>207</v>
      </c>
      <c r="C169" t="s">
        <v>16</v>
      </c>
    </row>
    <row r="170" spans="1:7">
      <c r="B170" s="15" t="s">
        <v>213</v>
      </c>
      <c r="C170" t="str">
        <f>$C$7</f>
        <v>F2000</v>
      </c>
      <c r="D170" s="20" t="s">
        <v>176</v>
      </c>
      <c r="E170" s="20" t="s">
        <v>32</v>
      </c>
      <c r="F170" s="26" t="s">
        <v>37</v>
      </c>
      <c r="G170" s="20" t="s">
        <v>206</v>
      </c>
    </row>
    <row r="171" spans="1:7">
      <c r="D171" t="s">
        <v>166</v>
      </c>
      <c r="E171" t="s">
        <v>167</v>
      </c>
      <c r="F171" s="21">
        <v>0</v>
      </c>
      <c r="G171" t="s">
        <v>252</v>
      </c>
    </row>
    <row r="172" spans="1:7">
      <c r="D172" t="s">
        <v>166</v>
      </c>
      <c r="E172" t="s">
        <v>152</v>
      </c>
      <c r="F172" s="21">
        <v>0</v>
      </c>
      <c r="G172" t="s">
        <v>253</v>
      </c>
    </row>
    <row r="173" spans="1:7">
      <c r="D173" t="s">
        <v>166</v>
      </c>
      <c r="E173" t="s">
        <v>154</v>
      </c>
      <c r="F173" s="21">
        <v>0</v>
      </c>
      <c r="G173" t="s">
        <v>254</v>
      </c>
    </row>
    <row r="174" spans="1:7">
      <c r="D174" t="s">
        <v>166</v>
      </c>
      <c r="E174" s="8" t="s">
        <v>17</v>
      </c>
      <c r="F174" s="21">
        <v>0</v>
      </c>
      <c r="G174" t="s">
        <v>255</v>
      </c>
    </row>
    <row r="175" spans="1:7">
      <c r="D175" t="s">
        <v>166</v>
      </c>
      <c r="E175" t="s">
        <v>344</v>
      </c>
      <c r="F175" s="21">
        <v>0</v>
      </c>
      <c r="G175" t="s">
        <v>258</v>
      </c>
    </row>
    <row r="176" spans="1:7">
      <c r="D176" t="s">
        <v>166</v>
      </c>
      <c r="E176" t="s">
        <v>266</v>
      </c>
      <c r="F176" s="21">
        <v>0</v>
      </c>
      <c r="G176" t="s">
        <v>407</v>
      </c>
    </row>
    <row r="177" spans="1:7">
      <c r="D177" t="s">
        <v>166</v>
      </c>
      <c r="E177" s="8" t="s">
        <v>18</v>
      </c>
      <c r="F177" s="21">
        <v>0</v>
      </c>
      <c r="G177" t="s">
        <v>406</v>
      </c>
    </row>
    <row r="178" spans="1:7">
      <c r="D178" t="s">
        <v>166</v>
      </c>
      <c r="E178" t="s">
        <v>151</v>
      </c>
      <c r="F178" s="21">
        <v>0</v>
      </c>
      <c r="G178" t="s">
        <v>260</v>
      </c>
    </row>
    <row r="179" spans="1:7">
      <c r="D179" t="s">
        <v>166</v>
      </c>
      <c r="E179" t="s">
        <v>153</v>
      </c>
      <c r="F179" s="21">
        <v>0</v>
      </c>
      <c r="G179" t="s">
        <v>261</v>
      </c>
    </row>
    <row r="180" spans="1:7">
      <c r="A180" t="s">
        <v>150</v>
      </c>
      <c r="D180" t="s">
        <v>166</v>
      </c>
      <c r="E180" t="s">
        <v>345</v>
      </c>
      <c r="F180" s="21">
        <v>0</v>
      </c>
      <c r="G180" t="s">
        <v>288</v>
      </c>
    </row>
    <row r="181" spans="1:7">
      <c r="D181" t="s">
        <v>166</v>
      </c>
      <c r="E181" s="8" t="s">
        <v>19</v>
      </c>
      <c r="F181" s="21">
        <v>0</v>
      </c>
      <c r="G181" t="s">
        <v>180</v>
      </c>
    </row>
    <row r="182" spans="1:7">
      <c r="D182" t="s">
        <v>166</v>
      </c>
      <c r="E182" t="s">
        <v>289</v>
      </c>
      <c r="F182" s="21">
        <v>0</v>
      </c>
      <c r="G182" t="s">
        <v>402</v>
      </c>
    </row>
    <row r="183" spans="1:7">
      <c r="D183" t="s">
        <v>166</v>
      </c>
      <c r="E183" t="s">
        <v>290</v>
      </c>
      <c r="F183" s="21">
        <v>0</v>
      </c>
      <c r="G183" t="s">
        <v>181</v>
      </c>
    </row>
    <row r="184" spans="1:7">
      <c r="D184" t="s">
        <v>166</v>
      </c>
      <c r="E184" s="8" t="s">
        <v>20</v>
      </c>
      <c r="F184" s="21">
        <v>0</v>
      </c>
      <c r="G184" t="s">
        <v>182</v>
      </c>
    </row>
    <row r="186" spans="1:7">
      <c r="A186" s="38" t="s">
        <v>291</v>
      </c>
      <c r="B186" s="29"/>
      <c r="C186" s="29" t="s">
        <v>175</v>
      </c>
      <c r="D186" s="29"/>
      <c r="E186" s="29"/>
      <c r="F186" s="30"/>
      <c r="G186" s="29"/>
    </row>
    <row r="187" spans="1:7">
      <c r="B187" s="15" t="s">
        <v>194</v>
      </c>
      <c r="C187" t="s">
        <v>96</v>
      </c>
    </row>
    <row r="188" spans="1:7">
      <c r="B188" s="15" t="s">
        <v>196</v>
      </c>
      <c r="C188" t="s">
        <v>143</v>
      </c>
    </row>
    <row r="189" spans="1:7">
      <c r="B189" s="15" t="s">
        <v>400</v>
      </c>
      <c r="C189" t="s">
        <v>401</v>
      </c>
    </row>
    <row r="190" spans="1:7">
      <c r="B190" s="15" t="s">
        <v>195</v>
      </c>
      <c r="C190" t="s">
        <v>97</v>
      </c>
    </row>
    <row r="191" spans="1:7">
      <c r="B191" s="15" t="s">
        <v>207</v>
      </c>
      <c r="C191" t="s">
        <v>282</v>
      </c>
    </row>
    <row r="192" spans="1:7">
      <c r="B192" s="15" t="s">
        <v>213</v>
      </c>
      <c r="C192" t="str">
        <f>$C$8</f>
        <v>F100</v>
      </c>
      <c r="D192" s="20" t="s">
        <v>176</v>
      </c>
      <c r="E192" s="20" t="s">
        <v>32</v>
      </c>
      <c r="F192" s="26" t="s">
        <v>37</v>
      </c>
      <c r="G192" s="20" t="s">
        <v>206</v>
      </c>
    </row>
    <row r="193" spans="1:7">
      <c r="D193" t="s">
        <v>396</v>
      </c>
      <c r="E193" t="s">
        <v>294</v>
      </c>
      <c r="F193" s="21">
        <v>0</v>
      </c>
      <c r="G193" t="s">
        <v>252</v>
      </c>
    </row>
    <row r="194" spans="1:7">
      <c r="D194" t="s">
        <v>356</v>
      </c>
      <c r="E194" t="s">
        <v>295</v>
      </c>
      <c r="F194" s="21">
        <v>0</v>
      </c>
      <c r="G194" t="s">
        <v>253</v>
      </c>
    </row>
    <row r="195" spans="1:7">
      <c r="D195" t="s">
        <v>356</v>
      </c>
      <c r="E195" t="s">
        <v>296</v>
      </c>
      <c r="F195" s="21">
        <v>0</v>
      </c>
      <c r="G195" t="s">
        <v>254</v>
      </c>
    </row>
    <row r="196" spans="1:7">
      <c r="D196" t="s">
        <v>356</v>
      </c>
      <c r="E196" s="8" t="s">
        <v>297</v>
      </c>
      <c r="F196" s="21">
        <v>0</v>
      </c>
      <c r="G196" t="s">
        <v>255</v>
      </c>
    </row>
    <row r="197" spans="1:7">
      <c r="D197" t="s">
        <v>356</v>
      </c>
      <c r="E197" t="s">
        <v>298</v>
      </c>
      <c r="F197" s="21">
        <v>0</v>
      </c>
      <c r="G197" t="s">
        <v>258</v>
      </c>
    </row>
    <row r="198" spans="1:7">
      <c r="D198" t="s">
        <v>356</v>
      </c>
      <c r="E198" t="s">
        <v>299</v>
      </c>
      <c r="F198" s="21">
        <v>0</v>
      </c>
      <c r="G198" t="s">
        <v>407</v>
      </c>
    </row>
    <row r="199" spans="1:7">
      <c r="D199" t="s">
        <v>356</v>
      </c>
      <c r="E199" s="8" t="s">
        <v>300</v>
      </c>
      <c r="F199" s="21">
        <v>0</v>
      </c>
      <c r="G199" t="s">
        <v>406</v>
      </c>
    </row>
    <row r="200" spans="1:7">
      <c r="D200" t="s">
        <v>356</v>
      </c>
      <c r="E200" t="s">
        <v>301</v>
      </c>
      <c r="F200" s="21">
        <v>0</v>
      </c>
      <c r="G200" t="s">
        <v>260</v>
      </c>
    </row>
    <row r="201" spans="1:7">
      <c r="D201" t="s">
        <v>356</v>
      </c>
      <c r="E201" t="s">
        <v>302</v>
      </c>
      <c r="F201" s="21">
        <v>0</v>
      </c>
      <c r="G201" t="s">
        <v>261</v>
      </c>
    </row>
    <row r="202" spans="1:7">
      <c r="A202" t="s">
        <v>150</v>
      </c>
      <c r="D202" t="s">
        <v>164</v>
      </c>
      <c r="E202" t="s">
        <v>346</v>
      </c>
      <c r="F202" s="21">
        <v>0</v>
      </c>
      <c r="G202" t="s">
        <v>288</v>
      </c>
    </row>
    <row r="203" spans="1:7">
      <c r="D203" t="s">
        <v>356</v>
      </c>
      <c r="E203" s="8" t="s">
        <v>329</v>
      </c>
      <c r="F203" s="21">
        <v>0</v>
      </c>
      <c r="G203" t="s">
        <v>180</v>
      </c>
    </row>
    <row r="204" spans="1:7">
      <c r="D204" t="s">
        <v>356</v>
      </c>
      <c r="E204" t="s">
        <v>330</v>
      </c>
      <c r="F204" s="21">
        <v>0</v>
      </c>
      <c r="G204" t="s">
        <v>402</v>
      </c>
    </row>
    <row r="205" spans="1:7">
      <c r="D205" t="s">
        <v>356</v>
      </c>
      <c r="E205" t="s">
        <v>331</v>
      </c>
      <c r="F205" s="21">
        <v>0</v>
      </c>
      <c r="G205" t="s">
        <v>181</v>
      </c>
    </row>
    <row r="206" spans="1:7">
      <c r="D206" t="s">
        <v>356</v>
      </c>
      <c r="E206" s="8" t="s">
        <v>177</v>
      </c>
      <c r="F206" s="21">
        <v>0</v>
      </c>
      <c r="G206" t="s">
        <v>182</v>
      </c>
    </row>
    <row r="208" spans="1:7">
      <c r="A208" s="35" t="s">
        <v>178</v>
      </c>
      <c r="B208" s="29"/>
      <c r="C208" s="29" t="s">
        <v>175</v>
      </c>
      <c r="D208" s="29" t="s">
        <v>179</v>
      </c>
      <c r="E208" s="29"/>
      <c r="F208" s="30"/>
      <c r="G208" s="29"/>
    </row>
    <row r="209" spans="1:7">
      <c r="B209" s="15" t="s">
        <v>194</v>
      </c>
      <c r="C209" t="s">
        <v>96</v>
      </c>
    </row>
    <row r="210" spans="1:7">
      <c r="B210" s="15" t="s">
        <v>196</v>
      </c>
      <c r="C210" t="s">
        <v>143</v>
      </c>
    </row>
    <row r="211" spans="1:7">
      <c r="B211" s="15" t="s">
        <v>400</v>
      </c>
      <c r="C211" t="s">
        <v>401</v>
      </c>
    </row>
    <row r="212" spans="1:7">
      <c r="B212" s="15" t="s">
        <v>195</v>
      </c>
      <c r="C212" t="s">
        <v>231</v>
      </c>
    </row>
    <row r="213" spans="1:7">
      <c r="B213" s="15" t="s">
        <v>207</v>
      </c>
      <c r="C213" t="s">
        <v>281</v>
      </c>
    </row>
    <row r="214" spans="1:7">
      <c r="B214" s="15" t="s">
        <v>213</v>
      </c>
      <c r="C214" t="str">
        <f>$C$8</f>
        <v>F100</v>
      </c>
      <c r="D214" s="20" t="s">
        <v>176</v>
      </c>
      <c r="E214" s="20" t="s">
        <v>32</v>
      </c>
      <c r="F214" s="26" t="s">
        <v>37</v>
      </c>
      <c r="G214" s="20" t="s">
        <v>206</v>
      </c>
    </row>
    <row r="215" spans="1:7">
      <c r="D215" t="s">
        <v>397</v>
      </c>
      <c r="E215" t="s">
        <v>398</v>
      </c>
      <c r="F215" s="21">
        <v>0</v>
      </c>
      <c r="G215" t="s">
        <v>252</v>
      </c>
    </row>
    <row r="216" spans="1:7">
      <c r="D216" t="s">
        <v>356</v>
      </c>
      <c r="E216" t="s">
        <v>295</v>
      </c>
      <c r="F216" s="21">
        <v>0</v>
      </c>
      <c r="G216" t="s">
        <v>253</v>
      </c>
    </row>
    <row r="217" spans="1:7">
      <c r="D217" t="s">
        <v>356</v>
      </c>
      <c r="E217" t="s">
        <v>296</v>
      </c>
      <c r="F217" s="21">
        <v>0</v>
      </c>
      <c r="G217" t="s">
        <v>254</v>
      </c>
    </row>
    <row r="218" spans="1:7">
      <c r="D218" t="s">
        <v>356</v>
      </c>
      <c r="E218" s="8" t="s">
        <v>297</v>
      </c>
      <c r="F218" s="21">
        <v>0</v>
      </c>
      <c r="G218" t="s">
        <v>255</v>
      </c>
    </row>
    <row r="219" spans="1:7">
      <c r="D219" t="s">
        <v>356</v>
      </c>
      <c r="E219" t="s">
        <v>298</v>
      </c>
      <c r="F219" s="21">
        <v>0</v>
      </c>
      <c r="G219" t="s">
        <v>258</v>
      </c>
    </row>
    <row r="220" spans="1:7">
      <c r="D220" t="s">
        <v>356</v>
      </c>
      <c r="E220" t="s">
        <v>299</v>
      </c>
      <c r="F220" s="21">
        <v>0</v>
      </c>
      <c r="G220" t="s">
        <v>407</v>
      </c>
    </row>
    <row r="221" spans="1:7">
      <c r="D221" t="s">
        <v>356</v>
      </c>
      <c r="E221" s="8" t="s">
        <v>300</v>
      </c>
      <c r="F221" s="21">
        <v>0</v>
      </c>
      <c r="G221" t="s">
        <v>406</v>
      </c>
    </row>
    <row r="222" spans="1:7">
      <c r="D222" t="s">
        <v>356</v>
      </c>
      <c r="E222" t="s">
        <v>301</v>
      </c>
      <c r="F222" s="21">
        <v>0</v>
      </c>
      <c r="G222" t="s">
        <v>260</v>
      </c>
    </row>
    <row r="223" spans="1:7">
      <c r="D223" t="s">
        <v>356</v>
      </c>
      <c r="E223" t="s">
        <v>302</v>
      </c>
      <c r="F223" s="21">
        <v>0</v>
      </c>
      <c r="G223" t="s">
        <v>261</v>
      </c>
    </row>
    <row r="224" spans="1:7">
      <c r="A224" t="s">
        <v>150</v>
      </c>
      <c r="D224" t="s">
        <v>164</v>
      </c>
      <c r="E224" t="s">
        <v>346</v>
      </c>
      <c r="F224" s="21">
        <v>0</v>
      </c>
      <c r="G224" t="s">
        <v>288</v>
      </c>
    </row>
    <row r="225" spans="1:7">
      <c r="D225" t="s">
        <v>356</v>
      </c>
      <c r="E225" s="8" t="s">
        <v>329</v>
      </c>
      <c r="F225" s="21">
        <v>0</v>
      </c>
      <c r="G225" t="s">
        <v>180</v>
      </c>
    </row>
    <row r="226" spans="1:7">
      <c r="D226" t="s">
        <v>356</v>
      </c>
      <c r="E226" t="s">
        <v>330</v>
      </c>
      <c r="F226" s="21">
        <v>0</v>
      </c>
      <c r="G226" t="s">
        <v>402</v>
      </c>
    </row>
    <row r="227" spans="1:7">
      <c r="D227" t="s">
        <v>356</v>
      </c>
      <c r="E227" t="s">
        <v>331</v>
      </c>
      <c r="F227" s="21">
        <v>0</v>
      </c>
      <c r="G227" t="s">
        <v>181</v>
      </c>
    </row>
    <row r="228" spans="1:7">
      <c r="D228" t="s">
        <v>356</v>
      </c>
      <c r="E228" s="8" t="s">
        <v>177</v>
      </c>
      <c r="F228" s="21">
        <v>0</v>
      </c>
      <c r="G228" t="s">
        <v>182</v>
      </c>
    </row>
    <row r="230" spans="1:7">
      <c r="A230" s="39" t="s">
        <v>304</v>
      </c>
      <c r="B230" s="32"/>
      <c r="C230" s="32" t="s">
        <v>175</v>
      </c>
      <c r="D230" s="32" t="s">
        <v>176</v>
      </c>
      <c r="E230" s="32" t="s">
        <v>32</v>
      </c>
      <c r="F230" s="32" t="s">
        <v>37</v>
      </c>
      <c r="G230" s="32" t="s">
        <v>206</v>
      </c>
    </row>
    <row r="231" spans="1:7">
      <c r="B231" t="s">
        <v>355</v>
      </c>
      <c r="C231" t="s">
        <v>353</v>
      </c>
    </row>
    <row r="232" spans="1:7">
      <c r="B232" s="15" t="s">
        <v>194</v>
      </c>
      <c r="C232" t="s">
        <v>96</v>
      </c>
    </row>
    <row r="233" spans="1:7">
      <c r="B233" s="15" t="s">
        <v>196</v>
      </c>
      <c r="C233" t="s">
        <v>141</v>
      </c>
    </row>
    <row r="234" spans="1:7">
      <c r="B234" s="15" t="s">
        <v>317</v>
      </c>
      <c r="C234" t="s">
        <v>305</v>
      </c>
    </row>
    <row r="235" spans="1:7">
      <c r="B235" s="15" t="s">
        <v>195</v>
      </c>
      <c r="C235" t="s">
        <v>97</v>
      </c>
    </row>
    <row r="236" spans="1:7">
      <c r="B236" s="15" t="s">
        <v>207</v>
      </c>
      <c r="C236" t="s">
        <v>280</v>
      </c>
      <c r="D236" t="s">
        <v>176</v>
      </c>
      <c r="E236" t="s">
        <v>32</v>
      </c>
      <c r="F236" s="21" t="s">
        <v>37</v>
      </c>
      <c r="G236" t="s">
        <v>206</v>
      </c>
    </row>
    <row r="237" spans="1:7">
      <c r="D237" t="s">
        <v>270</v>
      </c>
      <c r="E237" t="s">
        <v>306</v>
      </c>
      <c r="F237" s="21">
        <v>0</v>
      </c>
      <c r="G237" t="s">
        <v>252</v>
      </c>
    </row>
    <row r="238" spans="1:7">
      <c r="D238" t="s">
        <v>270</v>
      </c>
      <c r="E238" t="s">
        <v>307</v>
      </c>
      <c r="F238" s="21">
        <v>0</v>
      </c>
      <c r="G238" t="s">
        <v>253</v>
      </c>
    </row>
    <row r="239" spans="1:7">
      <c r="D239" t="s">
        <v>270</v>
      </c>
      <c r="E239" t="s">
        <v>308</v>
      </c>
      <c r="F239" s="21">
        <v>0</v>
      </c>
      <c r="G239" t="s">
        <v>256</v>
      </c>
    </row>
    <row r="240" spans="1:7">
      <c r="D240" t="s">
        <v>270</v>
      </c>
      <c r="E240" t="s">
        <v>309</v>
      </c>
      <c r="F240" s="21">
        <v>0</v>
      </c>
      <c r="G240" t="s">
        <v>258</v>
      </c>
    </row>
    <row r="241" spans="1:7">
      <c r="D241" t="s">
        <v>270</v>
      </c>
      <c r="E241" t="s">
        <v>399</v>
      </c>
      <c r="F241" s="21">
        <v>0</v>
      </c>
      <c r="G241" t="s">
        <v>257</v>
      </c>
    </row>
    <row r="242" spans="1:7">
      <c r="D242" t="s">
        <v>270</v>
      </c>
      <c r="E242" t="s">
        <v>310</v>
      </c>
      <c r="F242" s="21">
        <v>0</v>
      </c>
      <c r="G242" t="s">
        <v>259</v>
      </c>
    </row>
    <row r="243" spans="1:7">
      <c r="D243" t="s">
        <v>270</v>
      </c>
      <c r="E243" t="s">
        <v>311</v>
      </c>
      <c r="F243" s="21">
        <v>0</v>
      </c>
      <c r="G243" t="s">
        <v>260</v>
      </c>
    </row>
    <row r="244" spans="1:7">
      <c r="D244" t="s">
        <v>270</v>
      </c>
      <c r="E244" t="s">
        <v>312</v>
      </c>
      <c r="F244" s="21">
        <v>0</v>
      </c>
      <c r="G244" t="s">
        <v>261</v>
      </c>
    </row>
    <row r="245" spans="1:7">
      <c r="D245" t="s">
        <v>270</v>
      </c>
      <c r="E245" t="s">
        <v>313</v>
      </c>
      <c r="F245" s="21">
        <v>0</v>
      </c>
      <c r="G245" t="s">
        <v>262</v>
      </c>
    </row>
    <row r="246" spans="1:7">
      <c r="D246" t="s">
        <v>270</v>
      </c>
      <c r="E246" t="s">
        <v>314</v>
      </c>
      <c r="F246" s="21">
        <v>0</v>
      </c>
      <c r="G246" t="s">
        <v>402</v>
      </c>
    </row>
    <row r="247" spans="1:7">
      <c r="D247" t="s">
        <v>270</v>
      </c>
      <c r="E247" t="s">
        <v>315</v>
      </c>
      <c r="F247" s="21">
        <v>0</v>
      </c>
      <c r="G247" t="s">
        <v>403</v>
      </c>
    </row>
    <row r="248" spans="1:7">
      <c r="D248" t="s">
        <v>270</v>
      </c>
      <c r="E248" t="s">
        <v>316</v>
      </c>
      <c r="F248" s="21">
        <v>0</v>
      </c>
      <c r="G248" t="s">
        <v>404</v>
      </c>
    </row>
    <row r="250" spans="1:7">
      <c r="A250" s="36" t="s">
        <v>318</v>
      </c>
      <c r="B250" s="32"/>
      <c r="C250" s="32" t="s">
        <v>175</v>
      </c>
      <c r="D250" s="32" t="s">
        <v>176</v>
      </c>
      <c r="E250" s="32" t="s">
        <v>32</v>
      </c>
      <c r="F250" s="32" t="s">
        <v>37</v>
      </c>
      <c r="G250" s="32" t="s">
        <v>206</v>
      </c>
    </row>
    <row r="251" spans="1:7">
      <c r="B251" t="s">
        <v>355</v>
      </c>
      <c r="C251" t="s">
        <v>353</v>
      </c>
    </row>
    <row r="252" spans="1:7">
      <c r="B252" s="15" t="s">
        <v>194</v>
      </c>
      <c r="C252" t="s">
        <v>96</v>
      </c>
    </row>
    <row r="253" spans="1:7">
      <c r="B253" s="15" t="s">
        <v>196</v>
      </c>
      <c r="C253" t="s">
        <v>143</v>
      </c>
    </row>
    <row r="254" spans="1:7">
      <c r="B254" s="15" t="s">
        <v>317</v>
      </c>
      <c r="C254" t="s">
        <v>305</v>
      </c>
    </row>
    <row r="255" spans="1:7">
      <c r="B255" s="15" t="s">
        <v>195</v>
      </c>
      <c r="C255" t="s">
        <v>97</v>
      </c>
    </row>
    <row r="256" spans="1:7">
      <c r="B256" s="15" t="s">
        <v>207</v>
      </c>
      <c r="C256" t="s">
        <v>319</v>
      </c>
      <c r="D256" t="s">
        <v>176</v>
      </c>
      <c r="E256" t="s">
        <v>32</v>
      </c>
      <c r="F256" s="21" t="s">
        <v>37</v>
      </c>
      <c r="G256" t="s">
        <v>206</v>
      </c>
    </row>
    <row r="257" spans="1:7">
      <c r="D257" t="s">
        <v>270</v>
      </c>
      <c r="E257" s="20" t="s">
        <v>320</v>
      </c>
      <c r="F257" s="26">
        <v>0</v>
      </c>
      <c r="G257" s="20" t="s">
        <v>252</v>
      </c>
    </row>
    <row r="258" spans="1:7">
      <c r="D258" t="s">
        <v>270</v>
      </c>
      <c r="E258" s="20" t="s">
        <v>321</v>
      </c>
      <c r="F258" s="26">
        <v>0</v>
      </c>
      <c r="G258" s="20" t="s">
        <v>253</v>
      </c>
    </row>
    <row r="259" spans="1:7">
      <c r="D259" t="s">
        <v>270</v>
      </c>
      <c r="E259" s="20" t="s">
        <v>322</v>
      </c>
      <c r="F259" s="26">
        <v>0</v>
      </c>
      <c r="G259" s="20" t="s">
        <v>256</v>
      </c>
    </row>
    <row r="260" spans="1:7">
      <c r="D260" t="s">
        <v>270</v>
      </c>
      <c r="E260" s="20" t="s">
        <v>323</v>
      </c>
      <c r="F260" s="26">
        <v>0</v>
      </c>
      <c r="G260" s="20" t="s">
        <v>258</v>
      </c>
    </row>
    <row r="261" spans="1:7">
      <c r="D261" t="s">
        <v>270</v>
      </c>
      <c r="E261" s="20" t="s">
        <v>324</v>
      </c>
      <c r="F261" s="26">
        <v>0</v>
      </c>
      <c r="G261" s="20" t="s">
        <v>257</v>
      </c>
    </row>
    <row r="262" spans="1:7">
      <c r="D262" t="s">
        <v>270</v>
      </c>
      <c r="E262" s="20" t="s">
        <v>333</v>
      </c>
      <c r="F262" s="26">
        <v>0</v>
      </c>
      <c r="G262" s="20" t="s">
        <v>259</v>
      </c>
    </row>
    <row r="263" spans="1:7">
      <c r="D263" t="s">
        <v>270</v>
      </c>
      <c r="E263" s="20" t="s">
        <v>334</v>
      </c>
      <c r="F263" s="26">
        <v>0</v>
      </c>
      <c r="G263" s="20" t="s">
        <v>260</v>
      </c>
    </row>
    <row r="264" spans="1:7">
      <c r="D264" t="s">
        <v>270</v>
      </c>
      <c r="E264" s="20" t="s">
        <v>335</v>
      </c>
      <c r="F264" s="26">
        <v>0</v>
      </c>
      <c r="G264" s="20" t="s">
        <v>261</v>
      </c>
    </row>
    <row r="265" spans="1:7">
      <c r="D265" t="s">
        <v>270</v>
      </c>
      <c r="E265" s="20" t="s">
        <v>336</v>
      </c>
      <c r="F265" s="26">
        <v>0</v>
      </c>
      <c r="G265" s="20" t="s">
        <v>262</v>
      </c>
    </row>
    <row r="266" spans="1:7">
      <c r="D266" t="s">
        <v>270</v>
      </c>
      <c r="E266" s="20" t="s">
        <v>337</v>
      </c>
      <c r="F266" s="26">
        <v>0</v>
      </c>
      <c r="G266" s="20" t="s">
        <v>402</v>
      </c>
    </row>
    <row r="267" spans="1:7">
      <c r="D267" t="s">
        <v>270</v>
      </c>
      <c r="E267" s="20" t="s">
        <v>338</v>
      </c>
      <c r="F267" s="26">
        <v>0</v>
      </c>
      <c r="G267" s="20" t="s">
        <v>403</v>
      </c>
    </row>
    <row r="268" spans="1:7">
      <c r="D268" t="s">
        <v>270</v>
      </c>
      <c r="E268" s="20" t="s">
        <v>339</v>
      </c>
      <c r="F268" s="26">
        <v>0</v>
      </c>
      <c r="G268" s="20" t="s">
        <v>404</v>
      </c>
    </row>
    <row r="270" spans="1:7">
      <c r="A270" s="37" t="s">
        <v>15</v>
      </c>
      <c r="B270" s="4"/>
      <c r="C270" s="4" t="s">
        <v>175</v>
      </c>
      <c r="D270" s="3" t="s">
        <v>283</v>
      </c>
      <c r="E270" s="4"/>
      <c r="F270" s="4"/>
      <c r="G270" s="4"/>
    </row>
    <row r="271" spans="1:7">
      <c r="C271" t="s">
        <v>392</v>
      </c>
    </row>
    <row r="272" spans="1:7">
      <c r="B272" t="s">
        <v>355</v>
      </c>
      <c r="C272" t="s">
        <v>354</v>
      </c>
    </row>
    <row r="273" spans="2:7">
      <c r="B273" s="15" t="s">
        <v>194</v>
      </c>
      <c r="C273" t="s">
        <v>284</v>
      </c>
    </row>
    <row r="274" spans="2:7">
      <c r="B274" s="15" t="s">
        <v>196</v>
      </c>
      <c r="C274" t="s">
        <v>141</v>
      </c>
      <c r="E274" s="8" t="s">
        <v>362</v>
      </c>
    </row>
    <row r="275" spans="2:7">
      <c r="B275" s="15" t="s">
        <v>400</v>
      </c>
      <c r="C275" t="s">
        <v>401</v>
      </c>
    </row>
    <row r="276" spans="2:7">
      <c r="B276" s="15" t="s">
        <v>195</v>
      </c>
      <c r="C276" t="s">
        <v>97</v>
      </c>
    </row>
    <row r="277" spans="2:7">
      <c r="B277" s="15" t="s">
        <v>393</v>
      </c>
      <c r="C277" s="34" t="s">
        <v>285</v>
      </c>
    </row>
    <row r="278" spans="2:7">
      <c r="B278" s="15" t="s">
        <v>213</v>
      </c>
      <c r="C278" s="34" t="s">
        <v>389</v>
      </c>
    </row>
    <row r="279" spans="2:7">
      <c r="D279" t="s">
        <v>395</v>
      </c>
    </row>
    <row r="280" spans="2:7">
      <c r="D280" t="s">
        <v>176</v>
      </c>
      <c r="E280" t="s">
        <v>32</v>
      </c>
      <c r="F280" s="21" t="s">
        <v>37</v>
      </c>
      <c r="G280" t="s">
        <v>206</v>
      </c>
    </row>
    <row r="281" spans="2:7">
      <c r="D281" t="s">
        <v>390</v>
      </c>
      <c r="E281" t="s">
        <v>391</v>
      </c>
      <c r="F281" s="21">
        <v>0</v>
      </c>
      <c r="G281" t="s">
        <v>252</v>
      </c>
    </row>
    <row r="282" spans="2:7">
      <c r="D282" t="s">
        <v>390</v>
      </c>
      <c r="E282" t="s">
        <v>238</v>
      </c>
      <c r="F282" s="21">
        <v>0</v>
      </c>
      <c r="G282" t="s">
        <v>253</v>
      </c>
    </row>
    <row r="283" spans="2:7">
      <c r="D283" t="s">
        <v>390</v>
      </c>
      <c r="E283" t="s">
        <v>237</v>
      </c>
      <c r="F283" s="21">
        <v>0</v>
      </c>
      <c r="G283" t="s">
        <v>256</v>
      </c>
    </row>
    <row r="284" spans="2:7">
      <c r="D284" t="s">
        <v>390</v>
      </c>
      <c r="E284" t="s">
        <v>111</v>
      </c>
      <c r="F284" s="21">
        <v>0</v>
      </c>
      <c r="G284" t="s">
        <v>260</v>
      </c>
    </row>
    <row r="285" spans="2:7">
      <c r="D285" t="s">
        <v>390</v>
      </c>
      <c r="E285" t="s">
        <v>239</v>
      </c>
      <c r="F285" s="21">
        <v>0</v>
      </c>
      <c r="G285" t="s">
        <v>261</v>
      </c>
    </row>
    <row r="286" spans="2:7">
      <c r="D286" t="s">
        <v>390</v>
      </c>
      <c r="E286" t="s">
        <v>394</v>
      </c>
      <c r="F286" s="21">
        <v>0</v>
      </c>
      <c r="G286" t="s">
        <v>262</v>
      </c>
    </row>
    <row r="288" spans="2:7">
      <c r="D288" t="s">
        <v>234</v>
      </c>
    </row>
    <row r="289" spans="2:7">
      <c r="D289" t="s">
        <v>176</v>
      </c>
      <c r="E289" t="s">
        <v>32</v>
      </c>
      <c r="F289" s="21" t="s">
        <v>37</v>
      </c>
      <c r="G289" t="s">
        <v>206</v>
      </c>
    </row>
    <row r="290" spans="2:7">
      <c r="D290" t="s">
        <v>390</v>
      </c>
      <c r="E290" t="s">
        <v>112</v>
      </c>
      <c r="F290" s="21">
        <v>0</v>
      </c>
      <c r="G290" t="s">
        <v>252</v>
      </c>
    </row>
    <row r="291" spans="2:7">
      <c r="D291" t="s">
        <v>390</v>
      </c>
      <c r="E291" t="s">
        <v>240</v>
      </c>
      <c r="F291" s="21">
        <v>0</v>
      </c>
      <c r="G291" t="s">
        <v>253</v>
      </c>
    </row>
    <row r="292" spans="2:7">
      <c r="D292" t="s">
        <v>390</v>
      </c>
      <c r="E292" t="s">
        <v>235</v>
      </c>
      <c r="F292" s="21">
        <v>0</v>
      </c>
      <c r="G292" t="s">
        <v>256</v>
      </c>
    </row>
    <row r="293" spans="2:7">
      <c r="D293" t="s">
        <v>390</v>
      </c>
      <c r="E293" t="s">
        <v>241</v>
      </c>
      <c r="F293" s="21">
        <v>0</v>
      </c>
      <c r="G293" t="s">
        <v>260</v>
      </c>
    </row>
    <row r="294" spans="2:7">
      <c r="D294" t="s">
        <v>390</v>
      </c>
      <c r="E294" t="s">
        <v>113</v>
      </c>
      <c r="F294" s="21">
        <v>0</v>
      </c>
      <c r="G294" t="s">
        <v>261</v>
      </c>
    </row>
    <row r="295" spans="2:7">
      <c r="D295" t="s">
        <v>390</v>
      </c>
      <c r="E295" t="s">
        <v>236</v>
      </c>
      <c r="F295" s="21">
        <v>0</v>
      </c>
      <c r="G295" t="s">
        <v>262</v>
      </c>
    </row>
    <row r="302" spans="2:7">
      <c r="B302" t="s">
        <v>355</v>
      </c>
      <c r="C302" t="s">
        <v>354</v>
      </c>
    </row>
    <row r="303" spans="2:7">
      <c r="B303" s="15" t="s">
        <v>194</v>
      </c>
      <c r="C303" t="s">
        <v>284</v>
      </c>
    </row>
    <row r="304" spans="2:7">
      <c r="B304" s="15" t="s">
        <v>196</v>
      </c>
      <c r="C304" t="s">
        <v>141</v>
      </c>
    </row>
    <row r="305" spans="2:7">
      <c r="B305" s="15" t="s">
        <v>400</v>
      </c>
      <c r="C305" t="s">
        <v>401</v>
      </c>
      <c r="E305" t="s">
        <v>388</v>
      </c>
      <c r="G305" t="s">
        <v>252</v>
      </c>
    </row>
    <row r="306" spans="2:7">
      <c r="B306" s="15" t="s">
        <v>195</v>
      </c>
      <c r="C306" t="s">
        <v>97</v>
      </c>
    </row>
    <row r="307" spans="2:7">
      <c r="B307" s="15" t="s">
        <v>213</v>
      </c>
      <c r="C307" t="str">
        <f>$C$7</f>
        <v>F2000</v>
      </c>
    </row>
    <row r="308" spans="2:7">
      <c r="B308" s="15" t="s">
        <v>207</v>
      </c>
      <c r="C308" t="s">
        <v>285</v>
      </c>
      <c r="E308" s="8" t="s">
        <v>115</v>
      </c>
      <c r="F308" s="1">
        <v>0</v>
      </c>
      <c r="G308" s="8" t="s">
        <v>116</v>
      </c>
    </row>
    <row r="310" spans="2:7">
      <c r="D310" t="s">
        <v>176</v>
      </c>
      <c r="E310" t="s">
        <v>32</v>
      </c>
      <c r="F310" s="21" t="s">
        <v>37</v>
      </c>
      <c r="G310" t="s">
        <v>206</v>
      </c>
    </row>
    <row r="311" spans="2:7">
      <c r="D311" t="s">
        <v>286</v>
      </c>
      <c r="E311" t="s">
        <v>387</v>
      </c>
      <c r="F311" s="21">
        <v>0</v>
      </c>
      <c r="G311" t="s">
        <v>252</v>
      </c>
    </row>
    <row r="312" spans="2:7">
      <c r="D312" t="s">
        <v>286</v>
      </c>
      <c r="E312" t="s">
        <v>287</v>
      </c>
      <c r="F312" s="21">
        <v>0</v>
      </c>
      <c r="G312" t="s">
        <v>253</v>
      </c>
    </row>
    <row r="313" spans="2:7">
      <c r="D313" t="s">
        <v>286</v>
      </c>
      <c r="E313" t="s">
        <v>386</v>
      </c>
      <c r="F313" s="21">
        <v>0</v>
      </c>
      <c r="G313" t="s">
        <v>256</v>
      </c>
    </row>
    <row r="314" spans="2:7">
      <c r="D314" t="s">
        <v>286</v>
      </c>
      <c r="E314" t="s">
        <v>61</v>
      </c>
      <c r="F314" s="21">
        <v>0</v>
      </c>
      <c r="G314" t="s">
        <v>258</v>
      </c>
    </row>
    <row r="315" spans="2:7">
      <c r="D315" t="s">
        <v>286</v>
      </c>
      <c r="E315" t="s">
        <v>63</v>
      </c>
      <c r="F315" s="21">
        <v>0</v>
      </c>
      <c r="G315" t="s">
        <v>257</v>
      </c>
    </row>
    <row r="316" spans="2:7">
      <c r="D316" t="s">
        <v>286</v>
      </c>
      <c r="E316" t="s">
        <v>65</v>
      </c>
      <c r="F316" s="21">
        <v>0</v>
      </c>
      <c r="G316" t="s">
        <v>259</v>
      </c>
    </row>
    <row r="317" spans="2:7">
      <c r="D317" t="s">
        <v>286</v>
      </c>
      <c r="E317" t="s">
        <v>56</v>
      </c>
      <c r="F317" s="21">
        <v>0</v>
      </c>
      <c r="G317" t="s">
        <v>260</v>
      </c>
    </row>
    <row r="318" spans="2:7">
      <c r="D318" t="s">
        <v>286</v>
      </c>
      <c r="E318" t="s">
        <v>58</v>
      </c>
      <c r="F318" s="21">
        <v>0</v>
      </c>
      <c r="G318" t="s">
        <v>261</v>
      </c>
    </row>
    <row r="319" spans="2:7">
      <c r="D319" t="s">
        <v>286</v>
      </c>
      <c r="E319" t="s">
        <v>60</v>
      </c>
      <c r="F319" s="21">
        <v>0</v>
      </c>
      <c r="G319" t="s">
        <v>262</v>
      </c>
    </row>
    <row r="320" spans="2:7">
      <c r="D320" t="s">
        <v>286</v>
      </c>
      <c r="E320" t="s">
        <v>62</v>
      </c>
      <c r="F320" s="21">
        <v>0</v>
      </c>
      <c r="G320" t="s">
        <v>402</v>
      </c>
    </row>
    <row r="321" spans="1:7">
      <c r="D321" t="s">
        <v>286</v>
      </c>
      <c r="E321" t="s">
        <v>64</v>
      </c>
      <c r="F321" s="21">
        <v>0</v>
      </c>
      <c r="G321" t="s">
        <v>403</v>
      </c>
    </row>
    <row r="322" spans="1:7">
      <c r="D322" t="s">
        <v>286</v>
      </c>
      <c r="E322" t="s">
        <v>66</v>
      </c>
      <c r="F322" s="21">
        <v>0</v>
      </c>
      <c r="G322" t="s">
        <v>404</v>
      </c>
    </row>
    <row r="324" spans="1:7">
      <c r="A324" t="s">
        <v>178</v>
      </c>
      <c r="C324" t="s">
        <v>175</v>
      </c>
      <c r="D324" t="s">
        <v>179</v>
      </c>
    </row>
    <row r="325" spans="1:7">
      <c r="B325" s="15" t="s">
        <v>194</v>
      </c>
      <c r="C325" t="s">
        <v>96</v>
      </c>
    </row>
    <row r="326" spans="1:7">
      <c r="B326" s="15" t="s">
        <v>196</v>
      </c>
      <c r="C326" t="s">
        <v>141</v>
      </c>
    </row>
    <row r="327" spans="1:7">
      <c r="B327" s="15" t="s">
        <v>195</v>
      </c>
      <c r="C327" t="s">
        <v>231</v>
      </c>
    </row>
    <row r="328" spans="1:7">
      <c r="B328" s="15" t="s">
        <v>213</v>
      </c>
      <c r="C328" t="str">
        <f>$C$7</f>
        <v>F2000</v>
      </c>
    </row>
    <row r="329" spans="1:7">
      <c r="B329" s="15" t="s">
        <v>207</v>
      </c>
      <c r="C329" t="s">
        <v>293</v>
      </c>
      <c r="D329" s="20" t="s">
        <v>176</v>
      </c>
      <c r="E329" s="20" t="s">
        <v>32</v>
      </c>
      <c r="F329" s="26" t="s">
        <v>37</v>
      </c>
      <c r="G329" s="20" t="s">
        <v>206</v>
      </c>
    </row>
    <row r="330" spans="1:7">
      <c r="D330" t="s">
        <v>166</v>
      </c>
      <c r="E330" t="s">
        <v>294</v>
      </c>
      <c r="F330" s="21">
        <v>0</v>
      </c>
      <c r="G330" t="s">
        <v>252</v>
      </c>
    </row>
    <row r="331" spans="1:7">
      <c r="D331" t="s">
        <v>166</v>
      </c>
      <c r="E331" t="s">
        <v>295</v>
      </c>
      <c r="F331" s="21">
        <v>0</v>
      </c>
      <c r="G331" t="s">
        <v>253</v>
      </c>
    </row>
    <row r="332" spans="1:7">
      <c r="D332" t="s">
        <v>166</v>
      </c>
      <c r="E332" t="s">
        <v>296</v>
      </c>
      <c r="F332" s="21">
        <v>0</v>
      </c>
      <c r="G332" t="s">
        <v>254</v>
      </c>
    </row>
    <row r="333" spans="1:7">
      <c r="D333" t="s">
        <v>166</v>
      </c>
      <c r="E333" s="8" t="s">
        <v>297</v>
      </c>
      <c r="F333" s="21">
        <v>0</v>
      </c>
      <c r="G333" t="s">
        <v>255</v>
      </c>
    </row>
    <row r="334" spans="1:7">
      <c r="D334" t="s">
        <v>166</v>
      </c>
      <c r="E334" t="s">
        <v>298</v>
      </c>
      <c r="F334" s="21">
        <v>0</v>
      </c>
      <c r="G334" t="s">
        <v>258</v>
      </c>
    </row>
    <row r="335" spans="1:7">
      <c r="D335" t="s">
        <v>166</v>
      </c>
      <c r="E335" t="s">
        <v>299</v>
      </c>
      <c r="F335" s="21">
        <v>0</v>
      </c>
      <c r="G335" t="s">
        <v>407</v>
      </c>
    </row>
    <row r="336" spans="1:7">
      <c r="D336" t="s">
        <v>166</v>
      </c>
      <c r="E336" t="s">
        <v>300</v>
      </c>
      <c r="F336" s="21">
        <v>0</v>
      </c>
      <c r="G336" t="s">
        <v>406</v>
      </c>
    </row>
    <row r="337" spans="1:7">
      <c r="D337" t="s">
        <v>166</v>
      </c>
      <c r="E337" t="s">
        <v>301</v>
      </c>
      <c r="F337" s="21">
        <v>0</v>
      </c>
      <c r="G337" t="s">
        <v>260</v>
      </c>
    </row>
    <row r="338" spans="1:7">
      <c r="D338" t="s">
        <v>166</v>
      </c>
      <c r="E338" t="s">
        <v>302</v>
      </c>
      <c r="F338" s="21">
        <v>0</v>
      </c>
      <c r="G338" t="s">
        <v>261</v>
      </c>
    </row>
    <row r="339" spans="1:7">
      <c r="A339" t="s">
        <v>150</v>
      </c>
      <c r="D339" t="s">
        <v>166</v>
      </c>
      <c r="E339" t="s">
        <v>303</v>
      </c>
      <c r="F339" s="21">
        <v>0</v>
      </c>
      <c r="G339" t="s">
        <v>288</v>
      </c>
    </row>
    <row r="340" spans="1:7">
      <c r="D340" t="s">
        <v>166</v>
      </c>
      <c r="E340" s="8" t="s">
        <v>329</v>
      </c>
      <c r="F340" s="21">
        <v>0</v>
      </c>
      <c r="G340" t="s">
        <v>255</v>
      </c>
    </row>
    <row r="341" spans="1:7">
      <c r="D341" t="s">
        <v>166</v>
      </c>
      <c r="E341" t="s">
        <v>330</v>
      </c>
      <c r="F341" s="21">
        <v>0</v>
      </c>
      <c r="G341" t="s">
        <v>258</v>
      </c>
    </row>
    <row r="342" spans="1:7">
      <c r="D342" t="s">
        <v>166</v>
      </c>
      <c r="E342" t="s">
        <v>331</v>
      </c>
      <c r="F342" s="21">
        <v>0</v>
      </c>
      <c r="G342" t="s">
        <v>407</v>
      </c>
    </row>
    <row r="343" spans="1:7">
      <c r="D343" t="s">
        <v>166</v>
      </c>
      <c r="E343" t="s">
        <v>177</v>
      </c>
      <c r="F343" s="21">
        <v>0</v>
      </c>
      <c r="G343" t="s">
        <v>406</v>
      </c>
    </row>
    <row r="354" spans="1:7">
      <c r="A354" t="s">
        <v>224</v>
      </c>
      <c r="C354" t="s">
        <v>175</v>
      </c>
    </row>
    <row r="355" spans="1:7">
      <c r="B355" t="s">
        <v>174</v>
      </c>
      <c r="C355" t="s">
        <v>36</v>
      </c>
      <c r="D355" t="s">
        <v>222</v>
      </c>
      <c r="G355" t="s">
        <v>276</v>
      </c>
    </row>
    <row r="356" spans="1:7">
      <c r="C356" t="s">
        <v>223</v>
      </c>
      <c r="G356" t="s">
        <v>277</v>
      </c>
    </row>
    <row r="357" spans="1:7">
      <c r="C357" t="s">
        <v>275</v>
      </c>
      <c r="G357" t="s">
        <v>278</v>
      </c>
    </row>
    <row r="358" spans="1:7">
      <c r="C358" t="s">
        <v>185</v>
      </c>
      <c r="G358" t="s">
        <v>279</v>
      </c>
    </row>
    <row r="359" spans="1:7">
      <c r="C359" t="s">
        <v>39</v>
      </c>
      <c r="G359" t="s">
        <v>38</v>
      </c>
    </row>
    <row r="360" spans="1:7">
      <c r="C360" t="s">
        <v>41</v>
      </c>
      <c r="G360" t="s">
        <v>40</v>
      </c>
    </row>
    <row r="361" spans="1:7">
      <c r="C361" t="s">
        <v>225</v>
      </c>
      <c r="G361" t="s">
        <v>43</v>
      </c>
    </row>
    <row r="363" spans="1:7">
      <c r="D363" t="s">
        <v>176</v>
      </c>
      <c r="E363" t="s">
        <v>32</v>
      </c>
      <c r="G363" t="s">
        <v>184</v>
      </c>
    </row>
    <row r="364" spans="1:7">
      <c r="D364" t="s">
        <v>185</v>
      </c>
      <c r="E364" t="s">
        <v>192</v>
      </c>
      <c r="G364" t="s">
        <v>44</v>
      </c>
    </row>
    <row r="365" spans="1:7">
      <c r="D365" t="s">
        <v>185</v>
      </c>
      <c r="E365" t="s">
        <v>226</v>
      </c>
      <c r="G365" t="s">
        <v>187</v>
      </c>
    </row>
    <row r="366" spans="1:7">
      <c r="D366" t="s">
        <v>185</v>
      </c>
      <c r="E366" t="s">
        <v>216</v>
      </c>
      <c r="G366" t="s">
        <v>183</v>
      </c>
    </row>
    <row r="367" spans="1:7">
      <c r="D367" t="s">
        <v>185</v>
      </c>
      <c r="E367" t="s">
        <v>227</v>
      </c>
      <c r="G367" t="s">
        <v>188</v>
      </c>
    </row>
    <row r="369" spans="2:7">
      <c r="D369" t="s">
        <v>185</v>
      </c>
      <c r="E369" t="s">
        <v>218</v>
      </c>
      <c r="G369" t="s">
        <v>186</v>
      </c>
    </row>
    <row r="370" spans="2:7">
      <c r="D370" t="s">
        <v>185</v>
      </c>
      <c r="E370" t="s">
        <v>90</v>
      </c>
      <c r="G370" t="s">
        <v>189</v>
      </c>
    </row>
    <row r="371" spans="2:7">
      <c r="D371" t="s">
        <v>185</v>
      </c>
      <c r="E371" t="s">
        <v>220</v>
      </c>
      <c r="G371" t="s">
        <v>190</v>
      </c>
    </row>
    <row r="372" spans="2:7">
      <c r="D372" t="s">
        <v>185</v>
      </c>
      <c r="E372" t="s">
        <v>91</v>
      </c>
      <c r="G372" t="s">
        <v>191</v>
      </c>
    </row>
    <row r="378" spans="2:7">
      <c r="B378" t="s">
        <v>274</v>
      </c>
      <c r="C378" t="s">
        <v>36</v>
      </c>
      <c r="G378" t="s">
        <v>276</v>
      </c>
    </row>
    <row r="379" spans="2:7">
      <c r="C379" t="s">
        <v>223</v>
      </c>
      <c r="G379" t="s">
        <v>277</v>
      </c>
    </row>
    <row r="380" spans="2:7">
      <c r="C380" t="s">
        <v>275</v>
      </c>
      <c r="G380" t="s">
        <v>278</v>
      </c>
    </row>
    <row r="381" spans="2:7">
      <c r="C381" t="s">
        <v>172</v>
      </c>
      <c r="G381" t="s">
        <v>279</v>
      </c>
    </row>
    <row r="384" spans="2:7">
      <c r="C384" t="s">
        <v>33</v>
      </c>
      <c r="D384" t="s">
        <v>33</v>
      </c>
      <c r="E384" t="s">
        <v>32</v>
      </c>
      <c r="G384" t="s">
        <v>184</v>
      </c>
    </row>
    <row r="385" spans="2:7">
      <c r="B385" t="s">
        <v>138</v>
      </c>
      <c r="C385" t="s">
        <v>34</v>
      </c>
      <c r="D385" t="s">
        <v>142</v>
      </c>
      <c r="E385" t="s">
        <v>140</v>
      </c>
    </row>
    <row r="386" spans="2:7">
      <c r="B386" t="s">
        <v>139</v>
      </c>
      <c r="C386" t="s">
        <v>35</v>
      </c>
      <c r="D386" t="s">
        <v>142</v>
      </c>
      <c r="E386" t="s">
        <v>144</v>
      </c>
    </row>
    <row r="388" spans="2:7">
      <c r="B388" t="s">
        <v>1</v>
      </c>
      <c r="C388" t="s">
        <v>34</v>
      </c>
      <c r="D388" t="s">
        <v>142</v>
      </c>
      <c r="E388" t="s">
        <v>2</v>
      </c>
      <c r="G388" t="s">
        <v>3</v>
      </c>
    </row>
    <row r="389" spans="2:7">
      <c r="B389" t="s">
        <v>168</v>
      </c>
      <c r="C389" t="s">
        <v>34</v>
      </c>
      <c r="D389" t="s">
        <v>142</v>
      </c>
      <c r="E389" t="s">
        <v>169</v>
      </c>
    </row>
    <row r="390" spans="2:7">
      <c r="B390" t="s">
        <v>24</v>
      </c>
      <c r="C390" t="s">
        <v>34</v>
      </c>
      <c r="D390" t="s">
        <v>142</v>
      </c>
      <c r="E390" t="s">
        <v>25</v>
      </c>
    </row>
    <row r="392" spans="2:7">
      <c r="B392" t="s">
        <v>1</v>
      </c>
      <c r="C392" t="s">
        <v>34</v>
      </c>
      <c r="D392" t="s">
        <v>142</v>
      </c>
      <c r="E392" t="s">
        <v>26</v>
      </c>
      <c r="G392" t="s">
        <v>27</v>
      </c>
    </row>
    <row r="393" spans="2:7">
      <c r="B393" t="s">
        <v>168</v>
      </c>
      <c r="C393" t="s">
        <v>34</v>
      </c>
      <c r="D393" t="s">
        <v>142</v>
      </c>
      <c r="E393" t="s">
        <v>28</v>
      </c>
      <c r="G393" t="s">
        <v>27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60"/>
  <sheetViews>
    <sheetView workbookViewId="0">
      <selection activeCell="B7" sqref="B7"/>
    </sheetView>
  </sheetViews>
  <sheetFormatPr baseColWidth="10" defaultRowHeight="15"/>
  <cols>
    <col min="2" max="2" width="30.5" customWidth="1"/>
    <col min="3" max="3" width="13" customWidth="1"/>
    <col min="4" max="4" width="11.5" customWidth="1"/>
    <col min="5" max="5" width="33.33203125" customWidth="1"/>
    <col min="6" max="6" width="38.83203125" customWidth="1"/>
  </cols>
  <sheetData>
    <row r="1" spans="1:6">
      <c r="A1" t="s">
        <v>30</v>
      </c>
      <c r="B1" t="s">
        <v>92</v>
      </c>
    </row>
    <row r="2" spans="1:6">
      <c r="A2" t="s">
        <v>31</v>
      </c>
      <c r="B2" t="s">
        <v>170</v>
      </c>
    </row>
    <row r="3" spans="1:6">
      <c r="B3" t="s">
        <v>171</v>
      </c>
    </row>
    <row r="5" spans="1:6">
      <c r="B5" t="s">
        <v>274</v>
      </c>
      <c r="C5" t="s">
        <v>36</v>
      </c>
      <c r="F5" t="s">
        <v>276</v>
      </c>
    </row>
    <row r="6" spans="1:6">
      <c r="C6" t="s">
        <v>223</v>
      </c>
      <c r="F6" t="s">
        <v>277</v>
      </c>
    </row>
    <row r="7" spans="1:6">
      <c r="C7" t="s">
        <v>275</v>
      </c>
      <c r="F7" t="s">
        <v>278</v>
      </c>
    </row>
    <row r="8" spans="1:6">
      <c r="C8" t="s">
        <v>172</v>
      </c>
      <c r="F8" t="s">
        <v>279</v>
      </c>
    </row>
    <row r="11" spans="1:6">
      <c r="C11" t="s">
        <v>33</v>
      </c>
      <c r="D11" t="s">
        <v>33</v>
      </c>
      <c r="E11" t="s">
        <v>32</v>
      </c>
      <c r="F11" t="s">
        <v>184</v>
      </c>
    </row>
    <row r="12" spans="1:6">
      <c r="B12" t="s">
        <v>138</v>
      </c>
      <c r="C12" t="s">
        <v>34</v>
      </c>
      <c r="D12" t="s">
        <v>142</v>
      </c>
      <c r="E12" t="s">
        <v>140</v>
      </c>
    </row>
    <row r="13" spans="1:6">
      <c r="B13" t="s">
        <v>139</v>
      </c>
      <c r="C13" t="s">
        <v>35</v>
      </c>
      <c r="D13" t="s">
        <v>142</v>
      </c>
      <c r="E13" t="s">
        <v>144</v>
      </c>
    </row>
    <row r="15" spans="1:6">
      <c r="B15" t="s">
        <v>1</v>
      </c>
      <c r="C15" t="s">
        <v>34</v>
      </c>
      <c r="D15" t="s">
        <v>142</v>
      </c>
      <c r="E15" t="s">
        <v>2</v>
      </c>
      <c r="F15" t="s">
        <v>3</v>
      </c>
    </row>
    <row r="16" spans="1:6">
      <c r="B16" t="s">
        <v>168</v>
      </c>
      <c r="C16" t="s">
        <v>34</v>
      </c>
      <c r="D16" t="s">
        <v>142</v>
      </c>
      <c r="E16" t="s">
        <v>169</v>
      </c>
    </row>
    <row r="17" spans="1:7">
      <c r="B17" t="s">
        <v>24</v>
      </c>
      <c r="C17" t="s">
        <v>34</v>
      </c>
      <c r="D17" t="s">
        <v>142</v>
      </c>
      <c r="E17" t="s">
        <v>25</v>
      </c>
    </row>
    <row r="19" spans="1:7">
      <c r="B19" t="s">
        <v>1</v>
      </c>
      <c r="C19" t="s">
        <v>34</v>
      </c>
      <c r="D19" t="s">
        <v>142</v>
      </c>
      <c r="E19" t="s">
        <v>26</v>
      </c>
      <c r="F19" t="s">
        <v>27</v>
      </c>
    </row>
    <row r="20" spans="1:7">
      <c r="B20" t="s">
        <v>168</v>
      </c>
      <c r="C20" t="s">
        <v>34</v>
      </c>
      <c r="D20" t="s">
        <v>142</v>
      </c>
      <c r="E20" t="s">
        <v>28</v>
      </c>
      <c r="F20" t="s">
        <v>27</v>
      </c>
    </row>
    <row r="22" spans="1:7">
      <c r="A22" t="s">
        <v>173</v>
      </c>
      <c r="C22" t="s">
        <v>175</v>
      </c>
      <c r="F22" t="s">
        <v>184</v>
      </c>
    </row>
    <row r="23" spans="1:7">
      <c r="B23" t="s">
        <v>174</v>
      </c>
      <c r="C23" t="s">
        <v>36</v>
      </c>
      <c r="D23" t="s">
        <v>222</v>
      </c>
      <c r="F23" t="s">
        <v>276</v>
      </c>
    </row>
    <row r="24" spans="1:7">
      <c r="C24" t="s">
        <v>223</v>
      </c>
      <c r="F24" t="s">
        <v>277</v>
      </c>
      <c r="G24" t="str">
        <f>CONCATENATE(C24,"|",C25,"|",C26,"|",C27,"|",C28,"|",C29)</f>
        <v>G10 L20 P2 X-50 Y-50 Z30|G55|G0X0Y0Z0|G21 G90|F1000|G17</v>
      </c>
    </row>
    <row r="25" spans="1:7">
      <c r="C25" t="s">
        <v>275</v>
      </c>
      <c r="F25" t="s">
        <v>278</v>
      </c>
    </row>
    <row r="26" spans="1:7">
      <c r="C26" t="s">
        <v>185</v>
      </c>
      <c r="F26" t="s">
        <v>279</v>
      </c>
    </row>
    <row r="27" spans="1:7">
      <c r="C27" t="s">
        <v>39</v>
      </c>
      <c r="F27" t="s">
        <v>38</v>
      </c>
    </row>
    <row r="28" spans="1:7">
      <c r="C28" t="s">
        <v>41</v>
      </c>
      <c r="F28" t="s">
        <v>40</v>
      </c>
    </row>
    <row r="29" spans="1:7">
      <c r="C29" t="s">
        <v>42</v>
      </c>
      <c r="F29" t="s">
        <v>43</v>
      </c>
    </row>
    <row r="31" spans="1:7">
      <c r="D31" t="s">
        <v>176</v>
      </c>
      <c r="E31" t="s">
        <v>32</v>
      </c>
      <c r="F31" t="s">
        <v>184</v>
      </c>
    </row>
    <row r="32" spans="1:7">
      <c r="D32" t="s">
        <v>185</v>
      </c>
      <c r="E32" t="s">
        <v>192</v>
      </c>
      <c r="F32" t="s">
        <v>44</v>
      </c>
      <c r="G32" t="str">
        <f>CONCATENATE(D32,"|",E32)</f>
        <v>G0X0Y0Z0|G2 I20 (msg 360 CW circle)</v>
      </c>
    </row>
    <row r="33" spans="1:7">
      <c r="D33" t="s">
        <v>185</v>
      </c>
      <c r="E33" t="s">
        <v>193</v>
      </c>
      <c r="F33" t="s">
        <v>187</v>
      </c>
      <c r="G33" t="str">
        <f>CONCATENATE(D33,"|",E33)</f>
        <v>G0X0Y0Z0|G2 I20 Z-25 (msg 360 CW helix)</v>
      </c>
    </row>
    <row r="34" spans="1:7">
      <c r="D34" t="s">
        <v>185</v>
      </c>
      <c r="E34" t="s">
        <v>216</v>
      </c>
      <c r="F34" t="s">
        <v>183</v>
      </c>
      <c r="G34" t="str">
        <f>CONCATENATE(D34,"|",E34)</f>
        <v>G0X0Y0Z0|G3 I20 (msg 360 CCW circle)</v>
      </c>
    </row>
    <row r="35" spans="1:7">
      <c r="D35" t="s">
        <v>185</v>
      </c>
      <c r="E35" t="s">
        <v>217</v>
      </c>
      <c r="F35" t="s">
        <v>188</v>
      </c>
      <c r="G35" t="str">
        <f>CONCATENATE(D35,"|",E35)</f>
        <v>G0X0Y0Z0|G3 I20 Z-25 (msg 360 CCW helix)</v>
      </c>
    </row>
    <row r="37" spans="1:7">
      <c r="D37" t="s">
        <v>185</v>
      </c>
      <c r="E37" t="s">
        <v>218</v>
      </c>
      <c r="F37" t="s">
        <v>186</v>
      </c>
      <c r="G37" t="str">
        <f>CONCATENATE(D37,"|",E37)</f>
        <v>G0X0Y0Z0|G2 I20 X40 (msg 180 CW arc)</v>
      </c>
    </row>
    <row r="38" spans="1:7">
      <c r="D38" t="s">
        <v>185</v>
      </c>
      <c r="E38" t="s">
        <v>219</v>
      </c>
      <c r="F38" t="s">
        <v>189</v>
      </c>
      <c r="G38" t="str">
        <f>CONCATENATE(D38,"|",E38)</f>
        <v>G0X0Y0Z0|G2 I20 X40 Z-25 (msg 180 CW helix)</v>
      </c>
    </row>
    <row r="39" spans="1:7">
      <c r="D39" t="s">
        <v>185</v>
      </c>
      <c r="E39" t="s">
        <v>220</v>
      </c>
      <c r="F39" t="s">
        <v>190</v>
      </c>
      <c r="G39" t="str">
        <f>CONCATENATE(D39,"|",E39)</f>
        <v>G0X0Y0Z0|G3 I20 X40 (msg 180 CCW arc)</v>
      </c>
    </row>
    <row r="40" spans="1:7">
      <c r="D40" t="s">
        <v>185</v>
      </c>
      <c r="E40" t="s">
        <v>221</v>
      </c>
      <c r="F40" t="s">
        <v>191</v>
      </c>
      <c r="G40" t="str">
        <f>CONCATENATE(D40,"|",E40)</f>
        <v>G0X0Y0Z0|G3 I20 X40 Z-25 (msg 180 CCW helix)</v>
      </c>
    </row>
    <row r="42" spans="1:7">
      <c r="A42" t="s">
        <v>224</v>
      </c>
      <c r="C42" t="s">
        <v>175</v>
      </c>
    </row>
    <row r="43" spans="1:7">
      <c r="B43" t="s">
        <v>174</v>
      </c>
      <c r="C43" t="s">
        <v>36</v>
      </c>
      <c r="D43" t="s">
        <v>222</v>
      </c>
      <c r="F43" t="s">
        <v>276</v>
      </c>
    </row>
    <row r="44" spans="1:7">
      <c r="C44" t="s">
        <v>223</v>
      </c>
      <c r="F44" t="s">
        <v>277</v>
      </c>
      <c r="G44" t="str">
        <f>CONCATENATE(C44,"|",C45,"|",C46,"|",C47,"|",C48,"|",C49)</f>
        <v>G10 L20 P2 X-50 Y-50 Z30|G55|G0X0Y0Z0|G21 G90|F1000|G18</v>
      </c>
    </row>
    <row r="45" spans="1:7">
      <c r="C45" t="s">
        <v>275</v>
      </c>
      <c r="F45" t="s">
        <v>278</v>
      </c>
    </row>
    <row r="46" spans="1:7">
      <c r="C46" t="s">
        <v>185</v>
      </c>
      <c r="F46" t="s">
        <v>279</v>
      </c>
    </row>
    <row r="47" spans="1:7">
      <c r="C47" t="s">
        <v>39</v>
      </c>
      <c r="F47" t="s">
        <v>38</v>
      </c>
    </row>
    <row r="48" spans="1:7">
      <c r="C48" t="s">
        <v>41</v>
      </c>
      <c r="F48" t="s">
        <v>40</v>
      </c>
    </row>
    <row r="49" spans="3:7">
      <c r="C49" t="s">
        <v>225</v>
      </c>
      <c r="F49" t="s">
        <v>43</v>
      </c>
    </row>
    <row r="51" spans="3:7">
      <c r="D51" t="s">
        <v>176</v>
      </c>
      <c r="E51" t="s">
        <v>32</v>
      </c>
      <c r="F51" t="s">
        <v>184</v>
      </c>
    </row>
    <row r="52" spans="3:7">
      <c r="D52" t="s">
        <v>185</v>
      </c>
      <c r="E52" t="s">
        <v>192</v>
      </c>
      <c r="F52" t="s">
        <v>44</v>
      </c>
      <c r="G52" t="str">
        <f>CONCATENATE(D52,"|",E52)</f>
        <v>G0X0Y0Z0|G2 I20 (msg 360 CW circle)</v>
      </c>
    </row>
    <row r="53" spans="3:7">
      <c r="D53" t="s">
        <v>185</v>
      </c>
      <c r="E53" t="s">
        <v>226</v>
      </c>
      <c r="F53" t="s">
        <v>187</v>
      </c>
      <c r="G53" t="str">
        <f>CONCATENATE(D53,"|",E53)</f>
        <v>G0X0Y0Z0|G2 I20 Y-25 (msg 360 CW helix)</v>
      </c>
    </row>
    <row r="54" spans="3:7">
      <c r="D54" t="s">
        <v>185</v>
      </c>
      <c r="E54" t="s">
        <v>216</v>
      </c>
      <c r="F54" t="s">
        <v>183</v>
      </c>
      <c r="G54" t="str">
        <f>CONCATENATE(D54,"|",E54)</f>
        <v>G0X0Y0Z0|G3 I20 (msg 360 CCW circle)</v>
      </c>
    </row>
    <row r="55" spans="3:7">
      <c r="D55" t="s">
        <v>185</v>
      </c>
      <c r="E55" t="s">
        <v>227</v>
      </c>
      <c r="F55" t="s">
        <v>188</v>
      </c>
      <c r="G55" t="str">
        <f>CONCATENATE(D55,"|",E55)</f>
        <v>G0X0Y0Z0|G3 I20 Y-25 (msg 360 CCW helix)</v>
      </c>
    </row>
    <row r="57" spans="3:7">
      <c r="D57" t="s">
        <v>185</v>
      </c>
      <c r="E57" t="s">
        <v>218</v>
      </c>
      <c r="F57" t="s">
        <v>186</v>
      </c>
      <c r="G57" t="str">
        <f>CONCATENATE(D57,"|",E57)</f>
        <v>G0X0Y0Z0|G2 I20 X40 (msg 180 CW arc)</v>
      </c>
    </row>
    <row r="58" spans="3:7">
      <c r="D58" t="s">
        <v>185</v>
      </c>
      <c r="E58" t="s">
        <v>90</v>
      </c>
      <c r="F58" t="s">
        <v>189</v>
      </c>
      <c r="G58" t="str">
        <f>CONCATENATE(D58,"|",E58)</f>
        <v>G0X0Y0Z0|G2 I20 X40 Y-25 (msg 180 CW helix)</v>
      </c>
    </row>
    <row r="59" spans="3:7">
      <c r="D59" t="s">
        <v>185</v>
      </c>
      <c r="E59" t="s">
        <v>220</v>
      </c>
      <c r="F59" t="s">
        <v>190</v>
      </c>
      <c r="G59" t="str">
        <f>CONCATENATE(D59,"|",E59)</f>
        <v>G0X0Y0Z0|G3 I20 X40 (msg 180 CCW arc)</v>
      </c>
    </row>
    <row r="60" spans="3:7">
      <c r="D60" t="s">
        <v>185</v>
      </c>
      <c r="E60" t="s">
        <v>91</v>
      </c>
      <c r="F60" t="s">
        <v>191</v>
      </c>
      <c r="G60" t="str">
        <f>CONCATENATE(D60,"|",E60)</f>
        <v>G0X0Y0Z0|G3 I20 X40 Y-25 (msg 180 CCW helix)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Q48"/>
  <sheetViews>
    <sheetView tabSelected="1" topLeftCell="A2" zoomScale="125" workbookViewId="0">
      <selection activeCell="D47" sqref="D47"/>
    </sheetView>
  </sheetViews>
  <sheetFormatPr baseColWidth="10" defaultRowHeight="15"/>
  <cols>
    <col min="1" max="1" width="11.6640625" customWidth="1"/>
    <col min="2" max="17" width="9.83203125" customWidth="1"/>
  </cols>
  <sheetData>
    <row r="1" spans="1:17">
      <c r="A1" t="s">
        <v>46</v>
      </c>
    </row>
    <row r="2" spans="1:17">
      <c r="A2" s="14" t="s">
        <v>366</v>
      </c>
      <c r="B2" s="19">
        <v>1</v>
      </c>
      <c r="C2" s="19">
        <v>45</v>
      </c>
      <c r="D2" s="19">
        <v>89</v>
      </c>
      <c r="E2" s="19">
        <v>90</v>
      </c>
      <c r="F2" s="19">
        <v>91</v>
      </c>
      <c r="G2" s="19">
        <v>135</v>
      </c>
      <c r="H2" s="19">
        <v>179</v>
      </c>
      <c r="I2" s="19">
        <v>180</v>
      </c>
      <c r="J2" s="19">
        <v>181</v>
      </c>
      <c r="K2" s="41">
        <f>I2+45</f>
        <v>225</v>
      </c>
      <c r="L2" s="19">
        <v>269</v>
      </c>
      <c r="M2" s="19">
        <v>270</v>
      </c>
      <c r="N2" s="19">
        <v>271</v>
      </c>
      <c r="O2" s="41">
        <f>M2+45</f>
        <v>315</v>
      </c>
      <c r="P2" s="19">
        <v>359</v>
      </c>
      <c r="Q2" s="19">
        <v>360</v>
      </c>
    </row>
    <row r="3" spans="1:17">
      <c r="A3" s="14" t="s">
        <v>367</v>
      </c>
      <c r="B3" s="17">
        <f>PI()*B2/180</f>
        <v>1.7453292519943295E-2</v>
      </c>
      <c r="C3" s="17">
        <f>PI()*C2/180</f>
        <v>0.78539816339744828</v>
      </c>
      <c r="D3" s="17">
        <f t="shared" ref="D3:Q3" si="0">PI()*D2/180</f>
        <v>1.5533430342749535</v>
      </c>
      <c r="E3" s="17">
        <f t="shared" si="0"/>
        <v>1.5707963267948966</v>
      </c>
      <c r="F3" s="17">
        <f t="shared" si="0"/>
        <v>1.5882496193148399</v>
      </c>
      <c r="G3" s="17">
        <f t="shared" si="0"/>
        <v>2.3561944901923448</v>
      </c>
      <c r="H3" s="17">
        <f t="shared" si="0"/>
        <v>3.12413936106985</v>
      </c>
      <c r="I3" s="17">
        <f t="shared" si="0"/>
        <v>3.1415926535897931</v>
      </c>
      <c r="J3" s="17">
        <f t="shared" si="0"/>
        <v>3.1590459461097362</v>
      </c>
      <c r="K3" s="17">
        <f t="shared" si="0"/>
        <v>3.9269908169872414</v>
      </c>
      <c r="L3" s="17">
        <f t="shared" si="0"/>
        <v>4.6949356878647466</v>
      </c>
      <c r="M3" s="17">
        <f t="shared" si="0"/>
        <v>4.7123889803846897</v>
      </c>
      <c r="N3" s="17">
        <f t="shared" si="0"/>
        <v>4.7298422729046328</v>
      </c>
      <c r="O3" s="17">
        <f t="shared" si="0"/>
        <v>5.497787143782138</v>
      </c>
      <c r="P3" s="17">
        <f t="shared" si="0"/>
        <v>6.2657320146596422</v>
      </c>
      <c r="Q3" s="17">
        <f t="shared" si="0"/>
        <v>6.2831853071795862</v>
      </c>
    </row>
    <row r="4" spans="1:17">
      <c r="A4" s="14" t="s">
        <v>368</v>
      </c>
      <c r="B4" s="17">
        <f>SIN(B3)</f>
        <v>1.7452406437283512E-2</v>
      </c>
      <c r="C4" s="17">
        <f>SIN(C3)</f>
        <v>0.70710678118654746</v>
      </c>
      <c r="D4" s="17">
        <f t="shared" ref="D4:Q4" si="1">SIN(D3)</f>
        <v>0.99984769515639127</v>
      </c>
      <c r="E4" s="17">
        <f t="shared" si="1"/>
        <v>1</v>
      </c>
      <c r="F4" s="17">
        <f t="shared" si="1"/>
        <v>0.99984769515639127</v>
      </c>
      <c r="G4" s="17">
        <f t="shared" si="1"/>
        <v>0.70710678118654757</v>
      </c>
      <c r="H4" s="17">
        <f t="shared" si="1"/>
        <v>1.7452406437283435E-2</v>
      </c>
      <c r="I4" s="17">
        <f t="shared" si="1"/>
        <v>1.2246467991473532E-16</v>
      </c>
      <c r="J4" s="17">
        <f t="shared" si="1"/>
        <v>-1.7452406437283192E-2</v>
      </c>
      <c r="K4" s="17">
        <f t="shared" si="1"/>
        <v>-0.70710678118654746</v>
      </c>
      <c r="L4" s="17">
        <f t="shared" si="1"/>
        <v>-0.99984769515639127</v>
      </c>
      <c r="M4" s="17">
        <f t="shared" si="1"/>
        <v>-1</v>
      </c>
      <c r="N4" s="17">
        <f t="shared" si="1"/>
        <v>-0.99984769515639127</v>
      </c>
      <c r="O4" s="17">
        <f t="shared" si="1"/>
        <v>-0.70710678118654768</v>
      </c>
      <c r="P4" s="17">
        <f t="shared" si="1"/>
        <v>-1.7452406437284448E-2</v>
      </c>
      <c r="Q4" s="17">
        <f t="shared" si="1"/>
        <v>-2.4492935982947064E-16</v>
      </c>
    </row>
    <row r="5" spans="1:17">
      <c r="A5" s="14" t="s">
        <v>369</v>
      </c>
      <c r="B5" s="17">
        <f>COS(B3)</f>
        <v>0.99984769515639127</v>
      </c>
      <c r="C5" s="17">
        <f>COS(C3)</f>
        <v>0.70710678118654757</v>
      </c>
      <c r="D5" s="17">
        <f t="shared" ref="D5:Q5" si="2">COS(D3)</f>
        <v>1.7452406437283376E-2</v>
      </c>
      <c r="E5" s="17">
        <f t="shared" si="2"/>
        <v>6.123233995736766E-17</v>
      </c>
      <c r="F5" s="17">
        <f t="shared" si="2"/>
        <v>-1.7452406437283473E-2</v>
      </c>
      <c r="G5" s="17">
        <f t="shared" si="2"/>
        <v>-0.70710678118654746</v>
      </c>
      <c r="H5" s="17">
        <f t="shared" si="2"/>
        <v>-0.99984769515639127</v>
      </c>
      <c r="I5" s="17">
        <f t="shared" si="2"/>
        <v>-1</v>
      </c>
      <c r="J5" s="17">
        <f t="shared" si="2"/>
        <v>-0.99984769515639127</v>
      </c>
      <c r="K5" s="17">
        <f t="shared" si="2"/>
        <v>-0.70710678118654768</v>
      </c>
      <c r="L5" s="17">
        <f t="shared" si="2"/>
        <v>-1.7452406437283498E-2</v>
      </c>
      <c r="M5" s="17">
        <f t="shared" si="2"/>
        <v>-1.8369701987210297E-16</v>
      </c>
      <c r="N5" s="17">
        <f t="shared" si="2"/>
        <v>1.745240643728313E-2</v>
      </c>
      <c r="O5" s="17">
        <f t="shared" si="2"/>
        <v>0.70710678118654746</v>
      </c>
      <c r="P5" s="17">
        <f t="shared" si="2"/>
        <v>0.99984769515639127</v>
      </c>
      <c r="Q5" s="17">
        <f t="shared" si="2"/>
        <v>1</v>
      </c>
    </row>
    <row r="6" spans="1:17">
      <c r="A6" s="14" t="s">
        <v>370</v>
      </c>
      <c r="B6" s="19">
        <v>1</v>
      </c>
      <c r="C6" s="14">
        <f t="shared" ref="C6:C12" si="3">B6</f>
        <v>1</v>
      </c>
      <c r="D6" s="14">
        <f t="shared" ref="D6:Q6" si="4">C6</f>
        <v>1</v>
      </c>
      <c r="E6" s="14">
        <f t="shared" si="4"/>
        <v>1</v>
      </c>
      <c r="F6" s="14">
        <f t="shared" si="4"/>
        <v>1</v>
      </c>
      <c r="G6" s="14">
        <f t="shared" si="4"/>
        <v>1</v>
      </c>
      <c r="H6" s="14">
        <f t="shared" si="4"/>
        <v>1</v>
      </c>
      <c r="I6" s="14">
        <f t="shared" si="4"/>
        <v>1</v>
      </c>
      <c r="J6" s="14">
        <f t="shared" si="4"/>
        <v>1</v>
      </c>
      <c r="K6" s="14">
        <f t="shared" si="4"/>
        <v>1</v>
      </c>
      <c r="L6" s="14">
        <f t="shared" si="4"/>
        <v>1</v>
      </c>
      <c r="M6" s="14">
        <f t="shared" si="4"/>
        <v>1</v>
      </c>
      <c r="N6" s="14">
        <f t="shared" si="4"/>
        <v>1</v>
      </c>
      <c r="O6" s="14">
        <f t="shared" si="4"/>
        <v>1</v>
      </c>
      <c r="P6" s="14">
        <f t="shared" si="4"/>
        <v>1</v>
      </c>
      <c r="Q6" s="14">
        <f t="shared" si="4"/>
        <v>1</v>
      </c>
    </row>
    <row r="7" spans="1:17">
      <c r="A7" s="14" t="s">
        <v>371</v>
      </c>
      <c r="B7" s="19">
        <v>0</v>
      </c>
      <c r="C7" s="14">
        <f t="shared" si="3"/>
        <v>0</v>
      </c>
      <c r="D7" s="14">
        <f t="shared" ref="D7:Q7" si="5">C7</f>
        <v>0</v>
      </c>
      <c r="E7" s="14">
        <f t="shared" si="5"/>
        <v>0</v>
      </c>
      <c r="F7" s="14">
        <f t="shared" si="5"/>
        <v>0</v>
      </c>
      <c r="G7" s="14">
        <f t="shared" si="5"/>
        <v>0</v>
      </c>
      <c r="H7" s="14">
        <f t="shared" si="5"/>
        <v>0</v>
      </c>
      <c r="I7" s="14">
        <f t="shared" si="5"/>
        <v>0</v>
      </c>
      <c r="J7" s="14">
        <f t="shared" si="5"/>
        <v>0</v>
      </c>
      <c r="K7" s="14">
        <f t="shared" si="5"/>
        <v>0</v>
      </c>
      <c r="L7" s="14">
        <f t="shared" si="5"/>
        <v>0</v>
      </c>
      <c r="M7" s="14">
        <f t="shared" si="5"/>
        <v>0</v>
      </c>
      <c r="N7" s="14">
        <f t="shared" si="5"/>
        <v>0</v>
      </c>
      <c r="O7" s="14">
        <f t="shared" si="5"/>
        <v>0</v>
      </c>
      <c r="P7" s="14">
        <f t="shared" si="5"/>
        <v>0</v>
      </c>
      <c r="Q7" s="14">
        <f t="shared" si="5"/>
        <v>0</v>
      </c>
    </row>
    <row r="8" spans="1:17">
      <c r="A8" s="14" t="s">
        <v>372</v>
      </c>
      <c r="B8" s="19">
        <v>-1</v>
      </c>
      <c r="C8" s="14">
        <f t="shared" si="3"/>
        <v>-1</v>
      </c>
      <c r="D8" s="14">
        <f t="shared" ref="D8:Q8" si="6">C8</f>
        <v>-1</v>
      </c>
      <c r="E8" s="14">
        <f t="shared" si="6"/>
        <v>-1</v>
      </c>
      <c r="F8" s="14">
        <f t="shared" si="6"/>
        <v>-1</v>
      </c>
      <c r="G8" s="14">
        <f t="shared" si="6"/>
        <v>-1</v>
      </c>
      <c r="H8" s="14">
        <f t="shared" si="6"/>
        <v>-1</v>
      </c>
      <c r="I8" s="14">
        <f t="shared" si="6"/>
        <v>-1</v>
      </c>
      <c r="J8" s="14">
        <f t="shared" si="6"/>
        <v>-1</v>
      </c>
      <c r="K8" s="14">
        <f t="shared" si="6"/>
        <v>-1</v>
      </c>
      <c r="L8" s="14">
        <f t="shared" si="6"/>
        <v>-1</v>
      </c>
      <c r="M8" s="14">
        <f t="shared" si="6"/>
        <v>-1</v>
      </c>
      <c r="N8" s="14">
        <f t="shared" si="6"/>
        <v>-1</v>
      </c>
      <c r="O8" s="14">
        <f t="shared" si="6"/>
        <v>-1</v>
      </c>
      <c r="P8" s="14">
        <f t="shared" si="6"/>
        <v>-1</v>
      </c>
      <c r="Q8" s="14">
        <f t="shared" si="6"/>
        <v>-1</v>
      </c>
    </row>
    <row r="9" spans="1:17">
      <c r="A9" s="14" t="s">
        <v>373</v>
      </c>
      <c r="B9" s="19">
        <v>0</v>
      </c>
      <c r="C9" s="14">
        <f t="shared" si="3"/>
        <v>0</v>
      </c>
      <c r="D9" s="14">
        <f t="shared" ref="D9:Q9" si="7">C9</f>
        <v>0</v>
      </c>
      <c r="E9" s="14">
        <f t="shared" si="7"/>
        <v>0</v>
      </c>
      <c r="F9" s="14">
        <f t="shared" si="7"/>
        <v>0</v>
      </c>
      <c r="G9" s="14">
        <f t="shared" si="7"/>
        <v>0</v>
      </c>
      <c r="H9" s="14">
        <f t="shared" si="7"/>
        <v>0</v>
      </c>
      <c r="I9" s="14">
        <f t="shared" si="7"/>
        <v>0</v>
      </c>
      <c r="J9" s="14">
        <f t="shared" si="7"/>
        <v>0</v>
      </c>
      <c r="K9" s="14">
        <f t="shared" si="7"/>
        <v>0</v>
      </c>
      <c r="L9" s="14">
        <f t="shared" si="7"/>
        <v>0</v>
      </c>
      <c r="M9" s="14">
        <f t="shared" si="7"/>
        <v>0</v>
      </c>
      <c r="N9" s="14">
        <f t="shared" si="7"/>
        <v>0</v>
      </c>
      <c r="O9" s="14">
        <f t="shared" si="7"/>
        <v>0</v>
      </c>
      <c r="P9" s="14">
        <f t="shared" si="7"/>
        <v>0</v>
      </c>
      <c r="Q9" s="14">
        <f t="shared" si="7"/>
        <v>0</v>
      </c>
    </row>
    <row r="10" spans="1:17">
      <c r="A10" s="14" t="s">
        <v>376</v>
      </c>
      <c r="B10" s="19">
        <f>B6+B8</f>
        <v>0</v>
      </c>
      <c r="C10" s="14">
        <f t="shared" si="3"/>
        <v>0</v>
      </c>
      <c r="D10" s="14">
        <f t="shared" ref="D10:Q10" si="8">C10</f>
        <v>0</v>
      </c>
      <c r="E10" s="14">
        <f t="shared" si="8"/>
        <v>0</v>
      </c>
      <c r="F10" s="14">
        <f t="shared" si="8"/>
        <v>0</v>
      </c>
      <c r="G10" s="14">
        <f t="shared" si="8"/>
        <v>0</v>
      </c>
      <c r="H10" s="14">
        <f t="shared" si="8"/>
        <v>0</v>
      </c>
      <c r="I10" s="14">
        <f t="shared" si="8"/>
        <v>0</v>
      </c>
      <c r="J10" s="14">
        <f t="shared" si="8"/>
        <v>0</v>
      </c>
      <c r="K10" s="14">
        <f t="shared" si="8"/>
        <v>0</v>
      </c>
      <c r="L10" s="14">
        <f t="shared" si="8"/>
        <v>0</v>
      </c>
      <c r="M10" s="14">
        <f t="shared" si="8"/>
        <v>0</v>
      </c>
      <c r="N10" s="14">
        <f t="shared" si="8"/>
        <v>0</v>
      </c>
      <c r="O10" s="14">
        <f t="shared" si="8"/>
        <v>0</v>
      </c>
      <c r="P10" s="14">
        <f t="shared" si="8"/>
        <v>0</v>
      </c>
      <c r="Q10" s="14">
        <f t="shared" si="8"/>
        <v>0</v>
      </c>
    </row>
    <row r="11" spans="1:17">
      <c r="A11" s="14" t="s">
        <v>377</v>
      </c>
      <c r="B11" s="19">
        <f>B7+B9</f>
        <v>0</v>
      </c>
      <c r="C11" s="14">
        <f t="shared" si="3"/>
        <v>0</v>
      </c>
      <c r="D11" s="14">
        <f t="shared" ref="D11:Q11" si="9">C11</f>
        <v>0</v>
      </c>
      <c r="E11" s="14">
        <f t="shared" si="9"/>
        <v>0</v>
      </c>
      <c r="F11" s="14">
        <f t="shared" si="9"/>
        <v>0</v>
      </c>
      <c r="G11" s="14">
        <f t="shared" si="9"/>
        <v>0</v>
      </c>
      <c r="H11" s="14">
        <f t="shared" si="9"/>
        <v>0</v>
      </c>
      <c r="I11" s="14">
        <f t="shared" si="9"/>
        <v>0</v>
      </c>
      <c r="J11" s="14">
        <f t="shared" si="9"/>
        <v>0</v>
      </c>
      <c r="K11" s="14">
        <f t="shared" si="9"/>
        <v>0</v>
      </c>
      <c r="L11" s="14">
        <f t="shared" si="9"/>
        <v>0</v>
      </c>
      <c r="M11" s="14">
        <f t="shared" si="9"/>
        <v>0</v>
      </c>
      <c r="N11" s="14">
        <f t="shared" si="9"/>
        <v>0</v>
      </c>
      <c r="O11" s="14">
        <f t="shared" si="9"/>
        <v>0</v>
      </c>
      <c r="P11" s="14">
        <f t="shared" si="9"/>
        <v>0</v>
      </c>
      <c r="Q11" s="14">
        <f t="shared" si="9"/>
        <v>0</v>
      </c>
    </row>
    <row r="12" spans="1:17">
      <c r="A12" s="14" t="s">
        <v>378</v>
      </c>
      <c r="B12" s="19">
        <f>SQRT(B8^2+B9^2)</f>
        <v>1</v>
      </c>
      <c r="C12" s="14">
        <f t="shared" si="3"/>
        <v>1</v>
      </c>
      <c r="D12" s="14">
        <f t="shared" ref="D12:Q12" si="10">C12</f>
        <v>1</v>
      </c>
      <c r="E12" s="14">
        <f t="shared" si="10"/>
        <v>1</v>
      </c>
      <c r="F12" s="14">
        <f t="shared" si="10"/>
        <v>1</v>
      </c>
      <c r="G12" s="14">
        <f t="shared" si="10"/>
        <v>1</v>
      </c>
      <c r="H12" s="14">
        <f t="shared" si="10"/>
        <v>1</v>
      </c>
      <c r="I12" s="14">
        <f t="shared" si="10"/>
        <v>1</v>
      </c>
      <c r="J12" s="14">
        <f t="shared" si="10"/>
        <v>1</v>
      </c>
      <c r="K12" s="14">
        <f t="shared" si="10"/>
        <v>1</v>
      </c>
      <c r="L12" s="14">
        <f t="shared" si="10"/>
        <v>1</v>
      </c>
      <c r="M12" s="14">
        <f t="shared" si="10"/>
        <v>1</v>
      </c>
      <c r="N12" s="14">
        <f t="shared" si="10"/>
        <v>1</v>
      </c>
      <c r="O12" s="14">
        <f t="shared" si="10"/>
        <v>1</v>
      </c>
      <c r="P12" s="14">
        <f t="shared" si="10"/>
        <v>1</v>
      </c>
      <c r="Q12" s="14">
        <f t="shared" si="10"/>
        <v>1</v>
      </c>
    </row>
    <row r="13" spans="1:17">
      <c r="A13" s="14" t="s">
        <v>374</v>
      </c>
      <c r="B13" s="40">
        <f>B12*B5</f>
        <v>0.99984769515639127</v>
      </c>
      <c r="C13" s="40">
        <f t="shared" ref="C13" si="11">C12*C5</f>
        <v>0.70710678118654757</v>
      </c>
      <c r="D13" s="40">
        <f t="shared" ref="D13" si="12">D12*D5</f>
        <v>1.7452406437283376E-2</v>
      </c>
      <c r="E13" s="40">
        <f t="shared" ref="E13" si="13">E12*E5</f>
        <v>6.123233995736766E-17</v>
      </c>
      <c r="F13" s="40">
        <f t="shared" ref="F13" si="14">F12*F5</f>
        <v>-1.7452406437283473E-2</v>
      </c>
      <c r="G13" s="40">
        <f t="shared" ref="G13" si="15">G12*G5</f>
        <v>-0.70710678118654746</v>
      </c>
      <c r="H13" s="40">
        <f t="shared" ref="H13" si="16">H12*H5</f>
        <v>-0.99984769515639127</v>
      </c>
      <c r="I13" s="40">
        <f t="shared" ref="I13" si="17">I12*I5</f>
        <v>-1</v>
      </c>
      <c r="J13" s="40">
        <f t="shared" ref="J13" si="18">J12*J5</f>
        <v>-0.99984769515639127</v>
      </c>
      <c r="K13" s="40">
        <f t="shared" ref="K13" si="19">K12*K5</f>
        <v>-0.70710678118654768</v>
      </c>
      <c r="L13" s="40">
        <f t="shared" ref="L13" si="20">L12*L5</f>
        <v>-1.7452406437283498E-2</v>
      </c>
      <c r="M13" s="40">
        <f t="shared" ref="M13" si="21">M12*M5</f>
        <v>-1.8369701987210297E-16</v>
      </c>
      <c r="N13" s="40">
        <f t="shared" ref="N13" si="22">N12*N5</f>
        <v>1.745240643728313E-2</v>
      </c>
      <c r="O13" s="40">
        <f t="shared" ref="O13" si="23">O12*O5</f>
        <v>0.70710678118654746</v>
      </c>
      <c r="P13" s="40">
        <f t="shared" ref="P13" si="24">P12*P5</f>
        <v>0.99984769515639127</v>
      </c>
      <c r="Q13" s="40">
        <f t="shared" ref="Q13" si="25">Q12*Q5</f>
        <v>1</v>
      </c>
    </row>
    <row r="14" spans="1:17">
      <c r="A14" s="14" t="s">
        <v>375</v>
      </c>
      <c r="B14" s="40">
        <f>B12*B4</f>
        <v>1.7452406437283512E-2</v>
      </c>
      <c r="C14" s="40">
        <f t="shared" ref="C14" si="26">C12*C4</f>
        <v>0.70710678118654746</v>
      </c>
      <c r="D14" s="40">
        <f t="shared" ref="D14:Q14" si="27">D12*D4</f>
        <v>0.99984769515639127</v>
      </c>
      <c r="E14" s="40">
        <f t="shared" si="27"/>
        <v>1</v>
      </c>
      <c r="F14" s="40">
        <f t="shared" si="27"/>
        <v>0.99984769515639127</v>
      </c>
      <c r="G14" s="40">
        <f t="shared" si="27"/>
        <v>0.70710678118654757</v>
      </c>
      <c r="H14" s="40">
        <f t="shared" si="27"/>
        <v>1.7452406437283435E-2</v>
      </c>
      <c r="I14" s="40">
        <f t="shared" si="27"/>
        <v>1.2246467991473532E-16</v>
      </c>
      <c r="J14" s="40">
        <f t="shared" si="27"/>
        <v>-1.7452406437283192E-2</v>
      </c>
      <c r="K14" s="40">
        <f t="shared" si="27"/>
        <v>-0.70710678118654746</v>
      </c>
      <c r="L14" s="40">
        <f t="shared" si="27"/>
        <v>-0.99984769515639127</v>
      </c>
      <c r="M14" s="40">
        <f t="shared" si="27"/>
        <v>-1</v>
      </c>
      <c r="N14" s="40">
        <f t="shared" si="27"/>
        <v>-0.99984769515639127</v>
      </c>
      <c r="O14" s="40">
        <f t="shared" si="27"/>
        <v>-0.70710678118654768</v>
      </c>
      <c r="P14" s="40">
        <f t="shared" si="27"/>
        <v>-1.7452406437284448E-2</v>
      </c>
      <c r="Q14" s="40">
        <f t="shared" si="27"/>
        <v>-2.4492935982947064E-16</v>
      </c>
    </row>
    <row r="15" spans="1:17">
      <c r="A15" s="14"/>
      <c r="B15" s="14"/>
      <c r="C15" s="14"/>
      <c r="D15" s="14"/>
      <c r="E15" s="14"/>
      <c r="F15" s="14"/>
    </row>
    <row r="16" spans="1:17">
      <c r="A16" s="14" t="s">
        <v>45</v>
      </c>
      <c r="B16" s="14"/>
      <c r="C16" s="14"/>
      <c r="D16" s="14"/>
      <c r="E16" s="14"/>
      <c r="F16" s="14"/>
    </row>
    <row r="17" spans="1:17">
      <c r="A17" s="14" t="s">
        <v>379</v>
      </c>
      <c r="B17" s="19">
        <v>25</v>
      </c>
      <c r="C17" s="14">
        <f>B17</f>
        <v>25</v>
      </c>
      <c r="D17" s="14">
        <f t="shared" ref="D17:Q17" si="28">C17</f>
        <v>25</v>
      </c>
      <c r="E17" s="14">
        <f t="shared" si="28"/>
        <v>25</v>
      </c>
      <c r="F17" s="14">
        <f t="shared" si="28"/>
        <v>25</v>
      </c>
      <c r="G17" s="14">
        <f t="shared" si="28"/>
        <v>25</v>
      </c>
      <c r="H17" s="14">
        <f t="shared" si="28"/>
        <v>25</v>
      </c>
      <c r="I17" s="14">
        <f t="shared" si="28"/>
        <v>25</v>
      </c>
      <c r="J17" s="14">
        <f t="shared" si="28"/>
        <v>25</v>
      </c>
      <c r="K17" s="14">
        <f t="shared" si="28"/>
        <v>25</v>
      </c>
      <c r="L17" s="14">
        <f t="shared" si="28"/>
        <v>25</v>
      </c>
      <c r="M17" s="14">
        <f t="shared" si="28"/>
        <v>25</v>
      </c>
      <c r="N17" s="14">
        <f t="shared" si="28"/>
        <v>25</v>
      </c>
      <c r="O17" s="14">
        <f t="shared" si="28"/>
        <v>25</v>
      </c>
      <c r="P17" s="14">
        <f t="shared" si="28"/>
        <v>25</v>
      </c>
      <c r="Q17" s="14">
        <f t="shared" si="28"/>
        <v>25</v>
      </c>
    </row>
    <row r="18" spans="1:17">
      <c r="A18" s="14" t="s">
        <v>380</v>
      </c>
      <c r="B18" s="19">
        <v>50</v>
      </c>
      <c r="C18" s="14">
        <f t="shared" ref="C18:Q21" si="29">B18</f>
        <v>50</v>
      </c>
      <c r="D18" s="14">
        <f t="shared" si="29"/>
        <v>50</v>
      </c>
      <c r="E18" s="14">
        <f t="shared" si="29"/>
        <v>50</v>
      </c>
      <c r="F18" s="14">
        <f t="shared" si="29"/>
        <v>50</v>
      </c>
      <c r="G18" s="14">
        <f t="shared" si="29"/>
        <v>50</v>
      </c>
      <c r="H18" s="14">
        <f t="shared" si="29"/>
        <v>50</v>
      </c>
      <c r="I18" s="14">
        <f t="shared" si="29"/>
        <v>50</v>
      </c>
      <c r="J18" s="14">
        <f t="shared" si="29"/>
        <v>50</v>
      </c>
      <c r="K18" s="14">
        <f t="shared" si="29"/>
        <v>50</v>
      </c>
      <c r="L18" s="14">
        <f t="shared" si="29"/>
        <v>50</v>
      </c>
      <c r="M18" s="14">
        <f t="shared" si="29"/>
        <v>50</v>
      </c>
      <c r="N18" s="14">
        <f t="shared" si="29"/>
        <v>50</v>
      </c>
      <c r="O18" s="14">
        <f t="shared" si="29"/>
        <v>50</v>
      </c>
      <c r="P18" s="14">
        <f t="shared" si="29"/>
        <v>50</v>
      </c>
      <c r="Q18" s="14">
        <f t="shared" si="29"/>
        <v>50</v>
      </c>
    </row>
    <row r="19" spans="1:17">
      <c r="A19" s="14" t="s">
        <v>381</v>
      </c>
      <c r="B19" s="19">
        <v>50</v>
      </c>
      <c r="C19" s="14">
        <f t="shared" si="29"/>
        <v>50</v>
      </c>
      <c r="D19" s="14">
        <f t="shared" si="29"/>
        <v>50</v>
      </c>
      <c r="E19" s="14">
        <f t="shared" si="29"/>
        <v>50</v>
      </c>
      <c r="F19" s="14">
        <f t="shared" si="29"/>
        <v>50</v>
      </c>
      <c r="G19" s="14">
        <f t="shared" si="29"/>
        <v>50</v>
      </c>
      <c r="H19" s="14">
        <f t="shared" si="29"/>
        <v>50</v>
      </c>
      <c r="I19" s="14">
        <f t="shared" si="29"/>
        <v>50</v>
      </c>
      <c r="J19" s="14">
        <f t="shared" si="29"/>
        <v>50</v>
      </c>
      <c r="K19" s="14">
        <f t="shared" si="29"/>
        <v>50</v>
      </c>
      <c r="L19" s="14">
        <f t="shared" si="29"/>
        <v>50</v>
      </c>
      <c r="M19" s="14">
        <f t="shared" si="29"/>
        <v>50</v>
      </c>
      <c r="N19" s="14">
        <f t="shared" si="29"/>
        <v>50</v>
      </c>
      <c r="O19" s="14">
        <f t="shared" si="29"/>
        <v>50</v>
      </c>
      <c r="P19" s="14">
        <f t="shared" si="29"/>
        <v>50</v>
      </c>
      <c r="Q19" s="14">
        <f t="shared" si="29"/>
        <v>50</v>
      </c>
    </row>
    <row r="20" spans="1:17">
      <c r="A20" s="14" t="s">
        <v>370</v>
      </c>
      <c r="B20" s="12">
        <f>B$12*B17+B18</f>
        <v>75</v>
      </c>
      <c r="C20">
        <f>B20</f>
        <v>75</v>
      </c>
      <c r="D20">
        <f t="shared" si="29"/>
        <v>75</v>
      </c>
      <c r="E20">
        <f t="shared" si="29"/>
        <v>75</v>
      </c>
      <c r="F20">
        <f t="shared" si="29"/>
        <v>75</v>
      </c>
      <c r="G20">
        <f t="shared" si="29"/>
        <v>75</v>
      </c>
      <c r="H20">
        <f t="shared" si="29"/>
        <v>75</v>
      </c>
      <c r="I20">
        <f t="shared" si="29"/>
        <v>75</v>
      </c>
      <c r="J20">
        <f t="shared" si="29"/>
        <v>75</v>
      </c>
      <c r="K20">
        <f t="shared" si="29"/>
        <v>75</v>
      </c>
      <c r="L20">
        <f t="shared" si="29"/>
        <v>75</v>
      </c>
      <c r="M20">
        <f t="shared" si="29"/>
        <v>75</v>
      </c>
      <c r="N20">
        <f t="shared" si="29"/>
        <v>75</v>
      </c>
      <c r="O20">
        <f t="shared" si="29"/>
        <v>75</v>
      </c>
      <c r="P20">
        <f t="shared" si="29"/>
        <v>75</v>
      </c>
      <c r="Q20">
        <f t="shared" si="29"/>
        <v>75</v>
      </c>
    </row>
    <row r="21" spans="1:17">
      <c r="A21" s="14" t="s">
        <v>371</v>
      </c>
      <c r="B21" s="12">
        <v>50</v>
      </c>
      <c r="C21">
        <f>B21</f>
        <v>50</v>
      </c>
      <c r="D21">
        <f t="shared" si="29"/>
        <v>50</v>
      </c>
      <c r="E21">
        <f t="shared" si="29"/>
        <v>50</v>
      </c>
      <c r="F21">
        <f t="shared" si="29"/>
        <v>50</v>
      </c>
      <c r="G21">
        <f t="shared" si="29"/>
        <v>50</v>
      </c>
      <c r="H21">
        <f t="shared" si="29"/>
        <v>50</v>
      </c>
      <c r="I21">
        <f t="shared" si="29"/>
        <v>50</v>
      </c>
      <c r="J21">
        <f t="shared" si="29"/>
        <v>50</v>
      </c>
      <c r="K21">
        <f t="shared" si="29"/>
        <v>50</v>
      </c>
      <c r="L21">
        <f t="shared" si="29"/>
        <v>50</v>
      </c>
      <c r="M21">
        <f t="shared" si="29"/>
        <v>50</v>
      </c>
      <c r="N21">
        <f t="shared" si="29"/>
        <v>50</v>
      </c>
      <c r="O21">
        <f t="shared" si="29"/>
        <v>50</v>
      </c>
      <c r="P21">
        <f t="shared" si="29"/>
        <v>50</v>
      </c>
      <c r="Q21">
        <f t="shared" si="29"/>
        <v>50</v>
      </c>
    </row>
    <row r="22" spans="1:17">
      <c r="A22" s="14" t="s">
        <v>372</v>
      </c>
      <c r="B22" s="12">
        <f>B$8*B17</f>
        <v>-25</v>
      </c>
      <c r="C22">
        <f>B22</f>
        <v>-25</v>
      </c>
      <c r="D22">
        <f t="shared" ref="D22" si="30">C22</f>
        <v>-25</v>
      </c>
      <c r="E22">
        <f t="shared" ref="E22" si="31">D22</f>
        <v>-25</v>
      </c>
      <c r="F22">
        <f t="shared" ref="F22" si="32">E22</f>
        <v>-25</v>
      </c>
      <c r="G22">
        <f t="shared" ref="G22" si="33">F22</f>
        <v>-25</v>
      </c>
      <c r="H22">
        <f t="shared" ref="H22" si="34">G22</f>
        <v>-25</v>
      </c>
      <c r="I22">
        <f t="shared" ref="I22" si="35">H22</f>
        <v>-25</v>
      </c>
      <c r="J22">
        <f t="shared" ref="J22" si="36">I22</f>
        <v>-25</v>
      </c>
      <c r="K22">
        <f t="shared" ref="K22" si="37">J22</f>
        <v>-25</v>
      </c>
      <c r="L22">
        <f t="shared" ref="L22" si="38">K22</f>
        <v>-25</v>
      </c>
      <c r="M22">
        <f t="shared" ref="M22" si="39">L22</f>
        <v>-25</v>
      </c>
      <c r="N22">
        <f t="shared" ref="N22" si="40">M22</f>
        <v>-25</v>
      </c>
      <c r="O22">
        <f t="shared" ref="O22" si="41">N22</f>
        <v>-25</v>
      </c>
      <c r="P22">
        <f t="shared" ref="P22" si="42">O22</f>
        <v>-25</v>
      </c>
      <c r="Q22">
        <f t="shared" ref="Q22" si="43">P22</f>
        <v>-25</v>
      </c>
    </row>
    <row r="23" spans="1:17">
      <c r="A23" s="14" t="s">
        <v>373</v>
      </c>
      <c r="B23">
        <f>B9*B17</f>
        <v>0</v>
      </c>
      <c r="C23">
        <f t="shared" ref="C23:Q23" si="44">C9*C17</f>
        <v>0</v>
      </c>
      <c r="D23">
        <f t="shared" si="44"/>
        <v>0</v>
      </c>
      <c r="E23">
        <f t="shared" si="44"/>
        <v>0</v>
      </c>
      <c r="F23">
        <f t="shared" si="44"/>
        <v>0</v>
      </c>
      <c r="G23">
        <f t="shared" si="44"/>
        <v>0</v>
      </c>
      <c r="H23">
        <f t="shared" si="44"/>
        <v>0</v>
      </c>
      <c r="I23">
        <f t="shared" si="44"/>
        <v>0</v>
      </c>
      <c r="J23">
        <f t="shared" si="44"/>
        <v>0</v>
      </c>
      <c r="K23">
        <f t="shared" si="44"/>
        <v>0</v>
      </c>
      <c r="L23">
        <f t="shared" si="44"/>
        <v>0</v>
      </c>
      <c r="M23">
        <f t="shared" si="44"/>
        <v>0</v>
      </c>
      <c r="N23">
        <f t="shared" si="44"/>
        <v>0</v>
      </c>
      <c r="O23">
        <f t="shared" si="44"/>
        <v>0</v>
      </c>
      <c r="P23">
        <f t="shared" si="44"/>
        <v>0</v>
      </c>
      <c r="Q23">
        <f t="shared" si="44"/>
        <v>0</v>
      </c>
    </row>
    <row r="24" spans="1:17">
      <c r="A24" s="14"/>
    </row>
    <row r="25" spans="1:17">
      <c r="A25" s="14" t="s">
        <v>382</v>
      </c>
      <c r="B25">
        <v>1</v>
      </c>
      <c r="C25">
        <v>45</v>
      </c>
      <c r="D25">
        <v>89</v>
      </c>
      <c r="E25">
        <v>90</v>
      </c>
      <c r="F25">
        <v>91</v>
      </c>
      <c r="G25">
        <v>135</v>
      </c>
      <c r="H25">
        <v>179</v>
      </c>
      <c r="I25">
        <v>180</v>
      </c>
      <c r="J25">
        <v>181</v>
      </c>
      <c r="K25">
        <v>225</v>
      </c>
      <c r="L25">
        <v>269</v>
      </c>
      <c r="M25">
        <v>270</v>
      </c>
      <c r="N25">
        <v>271</v>
      </c>
      <c r="O25">
        <v>315</v>
      </c>
      <c r="P25">
        <v>359</v>
      </c>
      <c r="Q25">
        <v>360</v>
      </c>
    </row>
    <row r="26" spans="1:17">
      <c r="A26" s="14" t="s">
        <v>383</v>
      </c>
      <c r="B26">
        <v>359</v>
      </c>
      <c r="C26">
        <v>315</v>
      </c>
      <c r="D26">
        <v>271</v>
      </c>
      <c r="E26">
        <v>270</v>
      </c>
      <c r="F26">
        <v>269</v>
      </c>
      <c r="G26">
        <v>225</v>
      </c>
      <c r="H26">
        <v>181</v>
      </c>
      <c r="I26">
        <v>180</v>
      </c>
      <c r="J26">
        <v>179</v>
      </c>
      <c r="K26">
        <v>135</v>
      </c>
      <c r="L26">
        <v>91</v>
      </c>
      <c r="M26">
        <v>90</v>
      </c>
      <c r="N26">
        <v>89</v>
      </c>
      <c r="O26">
        <v>45</v>
      </c>
      <c r="P26">
        <v>1</v>
      </c>
      <c r="Q26">
        <v>360</v>
      </c>
    </row>
    <row r="27" spans="1:17">
      <c r="A27" s="14" t="s">
        <v>374</v>
      </c>
      <c r="B27" s="42">
        <f>B17*B$13+B18</f>
        <v>74.996192378909782</v>
      </c>
      <c r="C27" s="42">
        <f t="shared" ref="C27:Q27" si="45">C17*C$13+C18</f>
        <v>67.677669529663689</v>
      </c>
      <c r="D27" s="42">
        <f t="shared" si="45"/>
        <v>50.436310160932088</v>
      </c>
      <c r="E27" s="42">
        <f t="shared" si="45"/>
        <v>50</v>
      </c>
      <c r="F27" s="42">
        <f t="shared" si="45"/>
        <v>49.563689839067912</v>
      </c>
      <c r="G27" s="42">
        <f t="shared" si="45"/>
        <v>32.322330470336311</v>
      </c>
      <c r="H27" s="42">
        <f t="shared" si="45"/>
        <v>25.003807621090218</v>
      </c>
      <c r="I27" s="42">
        <f t="shared" si="45"/>
        <v>25</v>
      </c>
      <c r="J27" s="42">
        <f t="shared" si="45"/>
        <v>25.003807621090218</v>
      </c>
      <c r="K27" s="42">
        <f t="shared" si="45"/>
        <v>32.322330470336311</v>
      </c>
      <c r="L27" s="42">
        <f t="shared" si="45"/>
        <v>49.563689839067912</v>
      </c>
      <c r="M27" s="42">
        <f t="shared" si="45"/>
        <v>49.999999999999993</v>
      </c>
      <c r="N27" s="42">
        <f t="shared" si="45"/>
        <v>50.436310160932081</v>
      </c>
      <c r="O27" s="42">
        <f t="shared" si="45"/>
        <v>67.677669529663689</v>
      </c>
      <c r="P27" s="42">
        <f t="shared" si="45"/>
        <v>74.996192378909782</v>
      </c>
      <c r="Q27" s="42">
        <f t="shared" si="45"/>
        <v>75</v>
      </c>
    </row>
    <row r="28" spans="1:17">
      <c r="A28" s="14" t="s">
        <v>375</v>
      </c>
      <c r="B28" s="42">
        <f>B17*B$14+B19</f>
        <v>50.436310160932088</v>
      </c>
      <c r="C28" s="42">
        <f t="shared" ref="C28:Q28" si="46">C17*C$14+C19</f>
        <v>67.677669529663689</v>
      </c>
      <c r="D28" s="42">
        <f t="shared" si="46"/>
        <v>74.996192378909782</v>
      </c>
      <c r="E28" s="42">
        <f t="shared" si="46"/>
        <v>75</v>
      </c>
      <c r="F28" s="42">
        <f t="shared" si="46"/>
        <v>74.996192378909782</v>
      </c>
      <c r="G28" s="42">
        <f t="shared" si="46"/>
        <v>67.677669529663689</v>
      </c>
      <c r="H28" s="42">
        <f t="shared" si="46"/>
        <v>50.436310160932088</v>
      </c>
      <c r="I28" s="42">
        <f t="shared" si="46"/>
        <v>50</v>
      </c>
      <c r="J28" s="42">
        <f t="shared" si="46"/>
        <v>49.563689839067919</v>
      </c>
      <c r="K28" s="42">
        <f t="shared" si="46"/>
        <v>32.322330470336311</v>
      </c>
      <c r="L28" s="42">
        <f t="shared" si="46"/>
        <v>25.003807621090218</v>
      </c>
      <c r="M28" s="42">
        <f t="shared" si="46"/>
        <v>25</v>
      </c>
      <c r="N28" s="42">
        <f t="shared" si="46"/>
        <v>25.003807621090218</v>
      </c>
      <c r="O28" s="42">
        <f t="shared" si="46"/>
        <v>32.322330470336311</v>
      </c>
      <c r="P28" s="42">
        <f t="shared" si="46"/>
        <v>49.563689839067891</v>
      </c>
      <c r="Q28" s="42">
        <f t="shared" si="46"/>
        <v>49.999999999999993</v>
      </c>
    </row>
    <row r="30" spans="1:17">
      <c r="A30" s="14" t="s">
        <v>47</v>
      </c>
      <c r="B30" t="s">
        <v>48</v>
      </c>
    </row>
    <row r="31" spans="1:17">
      <c r="A31" s="14" t="s">
        <v>379</v>
      </c>
      <c r="B31" s="19">
        <v>25</v>
      </c>
      <c r="C31" s="14">
        <f>B31</f>
        <v>25</v>
      </c>
      <c r="D31" s="14">
        <f t="shared" ref="D31:D36" si="47">C31</f>
        <v>25</v>
      </c>
      <c r="E31" s="14">
        <f t="shared" ref="E31:E36" si="48">D31</f>
        <v>25</v>
      </c>
      <c r="F31" s="14">
        <f t="shared" ref="F31:F36" si="49">E31</f>
        <v>25</v>
      </c>
      <c r="G31" s="14">
        <f t="shared" ref="G31:G36" si="50">F31</f>
        <v>25</v>
      </c>
      <c r="H31" s="14">
        <f t="shared" ref="H31:H36" si="51">G31</f>
        <v>25</v>
      </c>
      <c r="I31" s="14">
        <f t="shared" ref="I31:I36" si="52">H31</f>
        <v>25</v>
      </c>
      <c r="J31" s="14">
        <f t="shared" ref="J31:J36" si="53">I31</f>
        <v>25</v>
      </c>
      <c r="K31" s="14">
        <f t="shared" ref="K31:K36" si="54">J31</f>
        <v>25</v>
      </c>
      <c r="L31" s="14">
        <f t="shared" ref="L31:L36" si="55">K31</f>
        <v>25</v>
      </c>
      <c r="M31" s="14">
        <f t="shared" ref="M31:M36" si="56">L31</f>
        <v>25</v>
      </c>
      <c r="N31" s="14">
        <f t="shared" ref="N31:N36" si="57">M31</f>
        <v>25</v>
      </c>
      <c r="O31" s="14">
        <f t="shared" ref="O31:O36" si="58">N31</f>
        <v>25</v>
      </c>
      <c r="P31" s="14">
        <f t="shared" ref="P31:P36" si="59">O31</f>
        <v>25</v>
      </c>
      <c r="Q31" s="14">
        <f t="shared" ref="Q31:Q36" si="60">P31</f>
        <v>25</v>
      </c>
    </row>
    <row r="32" spans="1:17">
      <c r="A32" s="14" t="s">
        <v>380</v>
      </c>
      <c r="B32" s="19">
        <v>50</v>
      </c>
      <c r="C32" s="14">
        <f t="shared" ref="C32:C33" si="61">B32</f>
        <v>50</v>
      </c>
      <c r="D32" s="14">
        <f t="shared" si="47"/>
        <v>50</v>
      </c>
      <c r="E32" s="14">
        <f t="shared" si="48"/>
        <v>50</v>
      </c>
      <c r="F32" s="14">
        <f t="shared" si="49"/>
        <v>50</v>
      </c>
      <c r="G32" s="14">
        <f t="shared" si="50"/>
        <v>50</v>
      </c>
      <c r="H32" s="14">
        <f t="shared" si="51"/>
        <v>50</v>
      </c>
      <c r="I32" s="14">
        <f t="shared" si="52"/>
        <v>50</v>
      </c>
      <c r="J32" s="14">
        <f t="shared" si="53"/>
        <v>50</v>
      </c>
      <c r="K32" s="14">
        <f t="shared" si="54"/>
        <v>50</v>
      </c>
      <c r="L32" s="14">
        <f t="shared" si="55"/>
        <v>50</v>
      </c>
      <c r="M32" s="14">
        <f t="shared" si="56"/>
        <v>50</v>
      </c>
      <c r="N32" s="14">
        <f t="shared" si="57"/>
        <v>50</v>
      </c>
      <c r="O32" s="14">
        <f t="shared" si="58"/>
        <v>50</v>
      </c>
      <c r="P32" s="14">
        <f t="shared" si="59"/>
        <v>50</v>
      </c>
      <c r="Q32" s="14">
        <f t="shared" si="60"/>
        <v>50</v>
      </c>
    </row>
    <row r="33" spans="1:17">
      <c r="A33" s="14" t="s">
        <v>49</v>
      </c>
      <c r="B33" s="19">
        <v>-25</v>
      </c>
      <c r="C33" s="14">
        <f t="shared" si="61"/>
        <v>-25</v>
      </c>
      <c r="D33" s="14">
        <f t="shared" si="47"/>
        <v>-25</v>
      </c>
      <c r="E33" s="14">
        <f t="shared" si="48"/>
        <v>-25</v>
      </c>
      <c r="F33" s="14">
        <f t="shared" si="49"/>
        <v>-25</v>
      </c>
      <c r="G33" s="14">
        <f t="shared" si="50"/>
        <v>-25</v>
      </c>
      <c r="H33" s="14">
        <f t="shared" si="51"/>
        <v>-25</v>
      </c>
      <c r="I33" s="14">
        <f t="shared" si="52"/>
        <v>-25</v>
      </c>
      <c r="J33" s="14">
        <f t="shared" si="53"/>
        <v>-25</v>
      </c>
      <c r="K33" s="14">
        <f t="shared" si="54"/>
        <v>-25</v>
      </c>
      <c r="L33" s="14">
        <f t="shared" si="55"/>
        <v>-25</v>
      </c>
      <c r="M33" s="14">
        <f t="shared" si="56"/>
        <v>-25</v>
      </c>
      <c r="N33" s="14">
        <f t="shared" si="57"/>
        <v>-25</v>
      </c>
      <c r="O33" s="14">
        <f t="shared" si="58"/>
        <v>-25</v>
      </c>
      <c r="P33" s="14">
        <f t="shared" si="59"/>
        <v>-25</v>
      </c>
      <c r="Q33" s="14">
        <f t="shared" si="60"/>
        <v>-25</v>
      </c>
    </row>
    <row r="34" spans="1:17">
      <c r="A34" s="14" t="s">
        <v>370</v>
      </c>
      <c r="B34" s="12">
        <f>B$12*B31+B32</f>
        <v>75</v>
      </c>
      <c r="C34">
        <f>B34</f>
        <v>75</v>
      </c>
      <c r="D34">
        <f t="shared" si="47"/>
        <v>75</v>
      </c>
      <c r="E34">
        <f t="shared" si="48"/>
        <v>75</v>
      </c>
      <c r="F34">
        <f t="shared" si="49"/>
        <v>75</v>
      </c>
      <c r="G34">
        <f t="shared" si="50"/>
        <v>75</v>
      </c>
      <c r="H34">
        <f t="shared" si="51"/>
        <v>75</v>
      </c>
      <c r="I34">
        <f t="shared" si="52"/>
        <v>75</v>
      </c>
      <c r="J34">
        <f t="shared" si="53"/>
        <v>75</v>
      </c>
      <c r="K34">
        <f t="shared" si="54"/>
        <v>75</v>
      </c>
      <c r="L34">
        <f t="shared" si="55"/>
        <v>75</v>
      </c>
      <c r="M34">
        <f t="shared" si="56"/>
        <v>75</v>
      </c>
      <c r="N34">
        <f t="shared" si="57"/>
        <v>75</v>
      </c>
      <c r="O34">
        <f t="shared" si="58"/>
        <v>75</v>
      </c>
      <c r="P34">
        <f t="shared" si="59"/>
        <v>75</v>
      </c>
      <c r="Q34">
        <f t="shared" si="60"/>
        <v>75</v>
      </c>
    </row>
    <row r="35" spans="1:17">
      <c r="A35" s="14" t="s">
        <v>50</v>
      </c>
      <c r="B35" s="12">
        <v>-25</v>
      </c>
      <c r="C35">
        <f>B35</f>
        <v>-25</v>
      </c>
      <c r="D35">
        <f t="shared" si="47"/>
        <v>-25</v>
      </c>
      <c r="E35">
        <f t="shared" si="48"/>
        <v>-25</v>
      </c>
      <c r="F35">
        <f t="shared" si="49"/>
        <v>-25</v>
      </c>
      <c r="G35">
        <f t="shared" si="50"/>
        <v>-25</v>
      </c>
      <c r="H35">
        <f t="shared" si="51"/>
        <v>-25</v>
      </c>
      <c r="I35">
        <f t="shared" si="52"/>
        <v>-25</v>
      </c>
      <c r="J35">
        <f t="shared" si="53"/>
        <v>-25</v>
      </c>
      <c r="K35">
        <f t="shared" si="54"/>
        <v>-25</v>
      </c>
      <c r="L35">
        <f t="shared" si="55"/>
        <v>-25</v>
      </c>
      <c r="M35">
        <f t="shared" si="56"/>
        <v>-25</v>
      </c>
      <c r="N35">
        <f t="shared" si="57"/>
        <v>-25</v>
      </c>
      <c r="O35">
        <f t="shared" si="58"/>
        <v>-25</v>
      </c>
      <c r="P35">
        <f t="shared" si="59"/>
        <v>-25</v>
      </c>
      <c r="Q35">
        <f t="shared" si="60"/>
        <v>-25</v>
      </c>
    </row>
    <row r="36" spans="1:17">
      <c r="A36" s="14" t="s">
        <v>372</v>
      </c>
      <c r="B36" s="12">
        <f>B$8*B31</f>
        <v>-25</v>
      </c>
      <c r="C36">
        <f>B36</f>
        <v>-25</v>
      </c>
      <c r="D36">
        <f t="shared" si="47"/>
        <v>-25</v>
      </c>
      <c r="E36">
        <f t="shared" si="48"/>
        <v>-25</v>
      </c>
      <c r="F36">
        <f t="shared" si="49"/>
        <v>-25</v>
      </c>
      <c r="G36">
        <f t="shared" si="50"/>
        <v>-25</v>
      </c>
      <c r="H36">
        <f t="shared" si="51"/>
        <v>-25</v>
      </c>
      <c r="I36">
        <f t="shared" si="52"/>
        <v>-25</v>
      </c>
      <c r="J36">
        <f t="shared" si="53"/>
        <v>-25</v>
      </c>
      <c r="K36">
        <f t="shared" si="54"/>
        <v>-25</v>
      </c>
      <c r="L36">
        <f t="shared" si="55"/>
        <v>-25</v>
      </c>
      <c r="M36">
        <f t="shared" si="56"/>
        <v>-25</v>
      </c>
      <c r="N36">
        <f t="shared" si="57"/>
        <v>-25</v>
      </c>
      <c r="O36">
        <f t="shared" si="58"/>
        <v>-25</v>
      </c>
      <c r="P36">
        <f t="shared" si="59"/>
        <v>-25</v>
      </c>
      <c r="Q36">
        <f t="shared" si="60"/>
        <v>-25</v>
      </c>
    </row>
    <row r="37" spans="1:17">
      <c r="A37" s="14" t="s">
        <v>51</v>
      </c>
      <c r="B37">
        <f>B23*B31</f>
        <v>0</v>
      </c>
      <c r="C37">
        <f t="shared" ref="C37:Q37" si="62">C23*C31</f>
        <v>0</v>
      </c>
      <c r="D37">
        <f t="shared" si="62"/>
        <v>0</v>
      </c>
      <c r="E37">
        <f t="shared" si="62"/>
        <v>0</v>
      </c>
      <c r="F37">
        <f t="shared" si="62"/>
        <v>0</v>
      </c>
      <c r="G37">
        <f t="shared" si="62"/>
        <v>0</v>
      </c>
      <c r="H37">
        <f t="shared" si="62"/>
        <v>0</v>
      </c>
      <c r="I37">
        <f t="shared" si="62"/>
        <v>0</v>
      </c>
      <c r="J37">
        <f t="shared" si="62"/>
        <v>0</v>
      </c>
      <c r="K37">
        <f t="shared" si="62"/>
        <v>0</v>
      </c>
      <c r="L37">
        <f t="shared" si="62"/>
        <v>0</v>
      </c>
      <c r="M37">
        <f t="shared" si="62"/>
        <v>0</v>
      </c>
      <c r="N37">
        <f t="shared" si="62"/>
        <v>0</v>
      </c>
      <c r="O37">
        <f t="shared" si="62"/>
        <v>0</v>
      </c>
      <c r="P37">
        <f t="shared" si="62"/>
        <v>0</v>
      </c>
      <c r="Q37">
        <f t="shared" si="62"/>
        <v>0</v>
      </c>
    </row>
    <row r="38" spans="1:17">
      <c r="A38" s="14"/>
    </row>
    <row r="39" spans="1:17">
      <c r="A39" s="14" t="s">
        <v>382</v>
      </c>
      <c r="B39">
        <v>1</v>
      </c>
      <c r="C39">
        <v>45</v>
      </c>
      <c r="D39">
        <v>89</v>
      </c>
      <c r="E39">
        <v>90</v>
      </c>
      <c r="F39">
        <v>91</v>
      </c>
      <c r="G39">
        <v>135</v>
      </c>
      <c r="H39">
        <v>179</v>
      </c>
      <c r="I39">
        <v>180</v>
      </c>
      <c r="J39">
        <v>181</v>
      </c>
      <c r="K39">
        <v>225</v>
      </c>
      <c r="L39">
        <v>269</v>
      </c>
      <c r="M39">
        <v>270</v>
      </c>
      <c r="N39">
        <v>271</v>
      </c>
      <c r="O39">
        <v>315</v>
      </c>
      <c r="P39">
        <v>359</v>
      </c>
      <c r="Q39">
        <v>360</v>
      </c>
    </row>
    <row r="40" spans="1:17">
      <c r="A40" s="14" t="s">
        <v>383</v>
      </c>
      <c r="B40">
        <v>359</v>
      </c>
      <c r="C40">
        <v>315</v>
      </c>
      <c r="D40">
        <v>271</v>
      </c>
      <c r="E40">
        <v>270</v>
      </c>
      <c r="F40">
        <v>269</v>
      </c>
      <c r="G40">
        <v>225</v>
      </c>
      <c r="H40">
        <v>181</v>
      </c>
      <c r="I40">
        <v>180</v>
      </c>
      <c r="J40">
        <v>179</v>
      </c>
      <c r="K40">
        <v>135</v>
      </c>
      <c r="L40">
        <v>91</v>
      </c>
      <c r="M40">
        <v>90</v>
      </c>
      <c r="N40">
        <v>89</v>
      </c>
      <c r="O40">
        <v>45</v>
      </c>
      <c r="P40">
        <v>1</v>
      </c>
      <c r="Q40">
        <v>360</v>
      </c>
    </row>
    <row r="41" spans="1:17">
      <c r="A41" s="14" t="s">
        <v>374</v>
      </c>
      <c r="B41" s="42">
        <f>B31*B$13+B32</f>
        <v>74.996192378909782</v>
      </c>
      <c r="C41" s="42">
        <f t="shared" ref="C41:Q41" si="63">C31*C$13+C32</f>
        <v>67.677669529663689</v>
      </c>
      <c r="D41" s="42">
        <f t="shared" si="63"/>
        <v>50.436310160932088</v>
      </c>
      <c r="E41" s="42">
        <f t="shared" si="63"/>
        <v>50</v>
      </c>
      <c r="F41" s="42">
        <f t="shared" si="63"/>
        <v>49.563689839067912</v>
      </c>
      <c r="G41" s="42">
        <f t="shared" si="63"/>
        <v>32.322330470336311</v>
      </c>
      <c r="H41" s="42">
        <f t="shared" si="63"/>
        <v>25.003807621090218</v>
      </c>
      <c r="I41" s="42">
        <f t="shared" si="63"/>
        <v>25</v>
      </c>
      <c r="J41" s="42">
        <f t="shared" si="63"/>
        <v>25.003807621090218</v>
      </c>
      <c r="K41" s="42">
        <f t="shared" si="63"/>
        <v>32.322330470336311</v>
      </c>
      <c r="L41" s="42">
        <f t="shared" si="63"/>
        <v>49.563689839067912</v>
      </c>
      <c r="M41" s="42">
        <f t="shared" si="63"/>
        <v>49.999999999999993</v>
      </c>
      <c r="N41" s="42">
        <f t="shared" si="63"/>
        <v>50.436310160932081</v>
      </c>
      <c r="O41" s="42">
        <f t="shared" si="63"/>
        <v>67.677669529663689</v>
      </c>
      <c r="P41" s="42">
        <f t="shared" si="63"/>
        <v>74.996192378909782</v>
      </c>
      <c r="Q41" s="42">
        <f t="shared" si="63"/>
        <v>75</v>
      </c>
    </row>
    <row r="42" spans="1:17">
      <c r="A42" s="14" t="s">
        <v>52</v>
      </c>
      <c r="B42" s="42">
        <f>B31*B$14+B33</f>
        <v>-24.563689839067912</v>
      </c>
      <c r="C42" s="42">
        <f t="shared" ref="C42:Q42" si="64">C31*C$14+C33</f>
        <v>-7.3223304703363148</v>
      </c>
      <c r="D42" s="42">
        <f t="shared" si="64"/>
        <v>-3.8076210902175944E-3</v>
      </c>
      <c r="E42" s="42">
        <f t="shared" si="64"/>
        <v>0</v>
      </c>
      <c r="F42" s="42">
        <f t="shared" si="64"/>
        <v>-3.8076210902175944E-3</v>
      </c>
      <c r="G42" s="42">
        <f t="shared" si="64"/>
        <v>-7.3223304703363112</v>
      </c>
      <c r="H42" s="42">
        <f t="shared" si="64"/>
        <v>-24.563689839067916</v>
      </c>
      <c r="I42" s="42">
        <f t="shared" si="64"/>
        <v>-24.999999999999996</v>
      </c>
      <c r="J42" s="42">
        <f t="shared" si="64"/>
        <v>-25.436310160932081</v>
      </c>
      <c r="K42" s="42">
        <f t="shared" si="64"/>
        <v>-42.677669529663689</v>
      </c>
      <c r="L42" s="42">
        <f t="shared" si="64"/>
        <v>-49.996192378909782</v>
      </c>
      <c r="M42" s="42">
        <f t="shared" si="64"/>
        <v>-50</v>
      </c>
      <c r="N42" s="42">
        <f t="shared" si="64"/>
        <v>-49.996192378909782</v>
      </c>
      <c r="O42" s="42">
        <f t="shared" si="64"/>
        <v>-42.677669529663689</v>
      </c>
      <c r="P42" s="42">
        <f t="shared" si="64"/>
        <v>-25.436310160932113</v>
      </c>
      <c r="Q42" s="42">
        <f t="shared" si="64"/>
        <v>-25.000000000000007</v>
      </c>
    </row>
    <row r="47" spans="1:17">
      <c r="D47" s="43">
        <f>1/60000</f>
        <v>1.6666666666666667E-5</v>
      </c>
    </row>
    <row r="48" spans="1:17">
      <c r="G48">
        <f>1/250000</f>
        <v>3.9999999999999998E-6</v>
      </c>
    </row>
  </sheetData>
  <phoneticPr fontId="16" type="noConversion"/>
  <printOptions gridLines="1"/>
  <pageMargins left="0.25" right="0.25" top="1" bottom="1" header="0.5" footer="0.5"/>
  <pageSetup scale="62" orientation="landscape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ArcTests-Baseline</vt:lpstr>
      <vt:lpstr>ArcTests-Exceptions</vt:lpstr>
      <vt:lpstr>circle points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cp:lastPrinted>2015-05-05T01:13:38Z</cp:lastPrinted>
  <dcterms:created xsi:type="dcterms:W3CDTF">2015-04-14T19:42:57Z</dcterms:created>
  <dcterms:modified xsi:type="dcterms:W3CDTF">2015-05-19T23:28:32Z</dcterms:modified>
</cp:coreProperties>
</file>