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m\Desktop\2024_Prof_comp\Prof_comp\week 11\"/>
    </mc:Choice>
  </mc:AlternateContent>
  <xr:revisionPtr revIDLastSave="0" documentId="13_ncr:1_{2AFBBFB2-DB72-4436-80BF-7C2B861597BE}"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J18" i="2" l="1"/>
  <c r="K17" i="2"/>
  <c r="K27" i="2" s="1"/>
  <c r="I15" i="2"/>
  <c r="I17" i="2"/>
  <c r="G17" i="2"/>
  <c r="G27" i="2" s="1"/>
  <c r="E17" i="2"/>
  <c r="E27" i="2" s="1"/>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27" i="2"/>
  <c r="V27" i="2"/>
  <c r="U27" i="2"/>
  <c r="T27" i="2"/>
  <c r="S27" i="2"/>
  <c r="R27" i="2"/>
  <c r="Q27" i="2"/>
  <c r="O27" i="2"/>
  <c r="M27" i="2"/>
  <c r="D27" i="2"/>
  <c r="I27" i="2" l="1"/>
  <c r="F17" i="2"/>
  <c r="F27" i="2" s="1"/>
  <c r="H17" i="2"/>
  <c r="P58" i="5"/>
  <c r="B13" i="5" s="1"/>
  <c r="C13" i="5" s="1"/>
  <c r="Q58" i="5"/>
  <c r="B15" i="5" s="1"/>
  <c r="C15" i="5" s="1"/>
  <c r="B3" i="5"/>
  <c r="B4" i="5" s="1"/>
  <c r="H27" i="2" l="1"/>
  <c r="J17" i="2"/>
  <c r="B5" i="5"/>
  <c r="C5" i="5" s="1"/>
  <c r="B6" i="5"/>
  <c r="C6" i="5" s="1"/>
  <c r="C4" i="5"/>
  <c r="J27" i="2" l="1"/>
  <c r="L17" i="2"/>
  <c r="N17" i="2" l="1"/>
  <c r="L27" i="2"/>
  <c r="P17" i="2" l="1"/>
  <c r="P27" i="2" s="1"/>
  <c r="B7" i="5" s="1"/>
  <c r="C7" i="5" s="1"/>
  <c r="N27" i="2"/>
</calcChain>
</file>

<file path=xl/sharedStrings.xml><?xml version="1.0" encoding="utf-8"?>
<sst xmlns="http://schemas.openxmlformats.org/spreadsheetml/2006/main" count="234" uniqueCount="149">
  <si>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</si>
  <si>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</si>
  <si>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</si>
  <si>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</si>
  <si>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</si>
  <si>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</si>
  <si>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</si>
  <si>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</si>
  <si>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</si>
  <si>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</si>
  <si>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</si>
  <si>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</si>
  <si>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</si>
  <si>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</si>
  <si>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</si>
  <si>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</si>
  <si>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</si>
  <si>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</si>
  <si>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</si>
  <si>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</si>
  <si>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</si>
  <si>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</si>
  <si>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</si>
  <si>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</si>
  <si>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</si>
  <si>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</si>
  <si>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</si>
  <si>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</si>
  <si>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</si>
  <si>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</si>
  <si>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</si>
  <si>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</si>
  <si>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</si>
  <si>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</si>
  <si>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</si>
  <si>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</si>
  <si>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</si>
  <si>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</si>
  <si>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</si>
  <si>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</si>
  <si>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</si>
  <si>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</si>
  <si>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</si>
  <si>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</si>
  <si>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</si>
  <si>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</si>
  <si>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</si>
  <si>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</si>
  <si>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</si>
  <si>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</si>
  <si>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</si>
  <si>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</si>
  <si>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</si>
  <si>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</si>
  <si>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</si>
  <si>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</si>
  <si>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</si>
  <si>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</si>
  <si>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</si>
  <si>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</si>
  <si>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</si>
  <si>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Requirements Gathering</t>
  </si>
  <si>
    <t>Documentation</t>
  </si>
  <si>
    <t>Project Meeting and Communication</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</si>
  <si>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</si>
  <si>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</si>
  <si>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</si>
  <si>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</si>
  <si>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</si>
  <si>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</si>
  <si>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</si>
  <si>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</si>
  <si>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</si>
  <si>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</si>
  <si>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</si>
  <si>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</si>
  <si>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</si>
  <si>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</si>
  <si>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</si>
  <si>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</si>
  <si>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</si>
  <si>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</si>
  <si>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</si>
  <si>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</si>
  <si>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</si>
  <si>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</si>
  <si>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</si>
  <si>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</si>
  <si>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</si>
  <si>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</si>
  <si>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</si>
  <si>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</si>
  <si>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</si>
  <si>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</si>
  <si>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</si>
  <si>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</si>
  <si>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</si>
  <si>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</si>
  <si>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</si>
  <si>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</si>
  <si>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</si>
  <si>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</si>
  <si>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</si>
  <si>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</si>
  <si>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</si>
  <si>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</si>
  <si>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</si>
  <si>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</si>
  <si>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</si>
  <si>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</si>
  <si>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</si>
  <si>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</si>
  <si>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</si>
  <si>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</si>
  <si>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</si>
  <si>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</si>
  <si>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</si>
  <si>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</si>
  <si>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</si>
  <si>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</si>
  <si>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</si>
  <si>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Client Demonstrations/Preparation Material</t>
  </si>
  <si>
    <t xml:space="preserve">Learning Techniques and tasks - Pandas </t>
  </si>
  <si>
    <t>Setting Up Prototype</t>
  </si>
  <si>
    <t>Josh</t>
  </si>
  <si>
    <t>6.5 (break)</t>
  </si>
  <si>
    <t>Retriever Function</t>
  </si>
  <si>
    <t>basic error checking for missing data and whitespace</t>
  </si>
  <si>
    <t>Sibi</t>
  </si>
  <si>
    <t>Refactored Code and made errors show as ranges</t>
  </si>
  <si>
    <t>SIbi</t>
  </si>
  <si>
    <t>Implemented error corrections</t>
  </si>
  <si>
    <t>James</t>
  </si>
  <si>
    <t>Camilo, Sam</t>
  </si>
  <si>
    <t>Research and Investigation - Prototype</t>
  </si>
  <si>
    <t>Josh, Sibi</t>
  </si>
  <si>
    <t>Chain of Command Functionality (backend)</t>
  </si>
  <si>
    <t>Front end work</t>
  </si>
  <si>
    <t>Camilo, Sam, James</t>
  </si>
  <si>
    <t>Research and Investigation - Final Deliverable</t>
  </si>
  <si>
    <t>Finalizing Frontend</t>
  </si>
  <si>
    <t xml:space="preserve">Finalizing Backend </t>
  </si>
  <si>
    <t>Sibi, Josh</t>
  </si>
  <si>
    <t>Adding Comments/Cleaning Code</t>
  </si>
  <si>
    <t>Samuel, Josh</t>
  </si>
  <si>
    <t>backend api integration testing</t>
  </si>
  <si>
    <t>Camilo</t>
  </si>
  <si>
    <t>Machine learning Research</t>
  </si>
  <si>
    <t>James, Josh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</si>
</sst>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
      <sz val="10"/>
      <color rgb="FF000000"/>
      <name val="Arial"/>
      <family val="2"/>
      <scheme val="minor"/>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0" fillId="0" borderId="0" xfId="0" applyProtection="1">
      <protection locked="0"/>
    </xf>
    <xf numFmtId="0" fontId="23" fillId="0" borderId="0" xfId="0" applyFont="1" applyProtection="1">
      <protection locked="0"/>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defaultColWidth="12.6640625" defaultRowHeight="15" customHeight="1" x14ac:dyDescent="0.25"/>
  <cols>
    <col min="1" max="16" width="8.77734375" customWidth="1"/>
    <col min="17" max="26" width="10" customWidth="1"/>
  </cols>
  <sheetData>
    <row r="1" spans="1:16" ht="12.75" customHeight="1" x14ac:dyDescent="0.25">
      <c r="A1" s="64" t="s">
        <v>0</v>
      </c>
      <c r="B1" s="65"/>
      <c r="C1" s="65"/>
      <c r="D1" s="65"/>
      <c r="E1" s="65"/>
      <c r="F1" s="65"/>
      <c r="G1" s="65"/>
      <c r="H1" s="65"/>
      <c r="I1" s="65"/>
      <c r="J1" s="65"/>
      <c r="K1" s="65"/>
      <c r="L1" s="65"/>
      <c r="M1" s="65"/>
      <c r="N1" s="65"/>
      <c r="O1" s="65"/>
      <c r="P1" s="65"/>
    </row>
    <row r="2" spans="1:16" ht="12" customHeight="1" x14ac:dyDescent="0.25">
      <c r="A2" s="65"/>
      <c r="B2" s="65"/>
      <c r="C2" s="65"/>
      <c r="D2" s="65"/>
      <c r="E2" s="65"/>
      <c r="F2" s="65"/>
      <c r="G2" s="65"/>
      <c r="H2" s="65"/>
      <c r="I2" s="65"/>
      <c r="J2" s="65"/>
      <c r="K2" s="65"/>
      <c r="L2" s="65"/>
      <c r="M2" s="65"/>
      <c r="N2" s="65"/>
      <c r="O2" s="65"/>
      <c r="P2" s="65"/>
    </row>
    <row r="3" spans="1:16" ht="12" customHeight="1" x14ac:dyDescent="0.25">
      <c r="A3" s="65"/>
      <c r="B3" s="65"/>
      <c r="C3" s="65"/>
      <c r="D3" s="65"/>
      <c r="E3" s="65"/>
      <c r="F3" s="65"/>
      <c r="G3" s="65"/>
      <c r="H3" s="65"/>
      <c r="I3" s="65"/>
      <c r="J3" s="65"/>
      <c r="K3" s="65"/>
      <c r="L3" s="65"/>
      <c r="M3" s="65"/>
      <c r="N3" s="65"/>
      <c r="O3" s="65"/>
      <c r="P3" s="65"/>
    </row>
    <row r="4" spans="1:16" ht="12.75" customHeight="1" x14ac:dyDescent="0.25">
      <c r="A4" s="66" t="s">
        <v>1</v>
      </c>
      <c r="B4" s="65"/>
      <c r="C4" s="65"/>
      <c r="D4" s="65"/>
      <c r="E4" s="65"/>
      <c r="F4" s="65"/>
      <c r="G4" s="65"/>
      <c r="H4" s="65"/>
      <c r="I4" s="65"/>
      <c r="J4" s="65"/>
      <c r="K4" s="65"/>
      <c r="L4" s="65"/>
      <c r="M4" s="65"/>
      <c r="N4" s="65"/>
      <c r="O4" s="65"/>
      <c r="P4" s="65"/>
    </row>
    <row r="5" spans="1:16" ht="12.75" customHeight="1" x14ac:dyDescent="0.25">
      <c r="A5" s="66" t="s">
        <v>2</v>
      </c>
      <c r="B5" s="65"/>
      <c r="C5" s="65"/>
      <c r="D5" s="65"/>
      <c r="E5" s="65"/>
      <c r="F5" s="65"/>
      <c r="G5" s="65"/>
      <c r="H5" s="65"/>
      <c r="I5" s="65"/>
      <c r="J5" s="65"/>
      <c r="K5" s="65"/>
      <c r="L5" s="65"/>
      <c r="M5" s="65"/>
      <c r="N5" s="65"/>
      <c r="O5" s="65"/>
      <c r="P5" s="65"/>
    </row>
    <row r="6" spans="1:16" ht="12.75" customHeight="1" x14ac:dyDescent="0.25">
      <c r="A6" s="1"/>
      <c r="B6" s="1"/>
      <c r="C6" s="1"/>
      <c r="D6" s="1"/>
      <c r="E6" s="1"/>
      <c r="F6" s="1"/>
      <c r="G6" s="1"/>
      <c r="H6" s="1"/>
      <c r="I6" s="1"/>
      <c r="J6" s="1"/>
      <c r="K6" s="1"/>
      <c r="L6" s="1"/>
      <c r="M6" s="1"/>
      <c r="N6" s="1"/>
      <c r="O6" s="1"/>
      <c r="P6" s="1"/>
    </row>
    <row r="7" spans="1:16" ht="12" customHeight="1" x14ac:dyDescent="0.25">
      <c r="A7" s="67" t="s">
        <v>3</v>
      </c>
      <c r="B7" s="68"/>
      <c r="C7" s="68"/>
      <c r="D7" s="68"/>
      <c r="E7" s="68"/>
      <c r="F7" s="68"/>
      <c r="G7" s="68"/>
      <c r="H7" s="68"/>
      <c r="I7" s="68"/>
      <c r="J7" s="68"/>
      <c r="K7" s="68"/>
      <c r="L7" s="68"/>
      <c r="M7" s="69"/>
    </row>
    <row r="8" spans="1:16" ht="12" customHeight="1" x14ac:dyDescent="0.25">
      <c r="A8" s="70" t="s">
        <v>4</v>
      </c>
      <c r="B8" s="71"/>
      <c r="C8" s="71"/>
      <c r="D8" s="71"/>
      <c r="E8" s="71"/>
      <c r="F8" s="71"/>
      <c r="G8" s="71"/>
      <c r="H8" s="71"/>
      <c r="I8" s="71"/>
      <c r="J8" s="71"/>
      <c r="K8" s="71"/>
      <c r="L8" s="71"/>
      <c r="M8" s="72"/>
    </row>
    <row r="9" spans="1:16" ht="12" customHeight="1" x14ac:dyDescent="0.25">
      <c r="A9" s="73"/>
      <c r="B9" s="65"/>
      <c r="C9" s="65"/>
      <c r="D9" s="65"/>
      <c r="E9" s="65"/>
      <c r="F9" s="65"/>
      <c r="G9" s="65"/>
      <c r="H9" s="65"/>
      <c r="I9" s="65"/>
      <c r="J9" s="65"/>
      <c r="K9" s="65"/>
      <c r="L9" s="65"/>
      <c r="M9" s="74"/>
    </row>
    <row r="10" spans="1:16" ht="12" customHeight="1" x14ac:dyDescent="0.25">
      <c r="A10" s="73"/>
      <c r="B10" s="65"/>
      <c r="C10" s="65"/>
      <c r="D10" s="65"/>
      <c r="E10" s="65"/>
      <c r="F10" s="65"/>
      <c r="G10" s="65"/>
      <c r="H10" s="65"/>
      <c r="I10" s="65"/>
      <c r="J10" s="65"/>
      <c r="K10" s="65"/>
      <c r="L10" s="65"/>
      <c r="M10" s="74"/>
    </row>
    <row r="11" spans="1:16" ht="12" customHeight="1" x14ac:dyDescent="0.25">
      <c r="A11" s="75"/>
      <c r="B11" s="76"/>
      <c r="C11" s="76"/>
      <c r="D11" s="76"/>
      <c r="E11" s="76"/>
      <c r="F11" s="76"/>
      <c r="G11" s="76"/>
      <c r="H11" s="76"/>
      <c r="I11" s="76"/>
      <c r="J11" s="76"/>
      <c r="K11" s="76"/>
      <c r="L11" s="76"/>
      <c r="M11" s="77"/>
    </row>
    <row r="12" spans="1:16" ht="12" customHeight="1" x14ac:dyDescent="0.25">
      <c r="A12" s="2"/>
      <c r="B12" s="2"/>
      <c r="C12" s="2"/>
      <c r="D12" s="2"/>
      <c r="E12" s="2"/>
      <c r="F12" s="2"/>
      <c r="G12" s="2"/>
      <c r="H12" s="2"/>
      <c r="I12" s="2"/>
      <c r="J12" s="2"/>
      <c r="K12" s="2"/>
      <c r="L12" s="2"/>
      <c r="M12" s="2"/>
    </row>
    <row r="13" spans="1:16" ht="12" customHeight="1" x14ac:dyDescent="0.25"/>
    <row r="14" spans="1:16" ht="12" customHeight="1" x14ac:dyDescent="0.25">
      <c r="A14" s="78" t="s">
        <v>5</v>
      </c>
      <c r="B14" s="68"/>
      <c r="C14" s="68"/>
      <c r="D14" s="68"/>
      <c r="E14" s="68"/>
      <c r="F14" s="68"/>
      <c r="G14" s="68"/>
      <c r="H14" s="68"/>
      <c r="I14" s="68"/>
      <c r="J14" s="68"/>
      <c r="K14" s="68"/>
      <c r="L14" s="68"/>
      <c r="M14" s="69"/>
    </row>
    <row r="15" spans="1:16" ht="12" customHeight="1" x14ac:dyDescent="0.25">
      <c r="A15" s="79" t="s">
        <v>6</v>
      </c>
      <c r="B15" s="71"/>
      <c r="C15" s="71"/>
      <c r="D15" s="71"/>
      <c r="E15" s="71"/>
      <c r="F15" s="71"/>
      <c r="G15" s="71"/>
      <c r="H15" s="71"/>
      <c r="I15" s="71"/>
      <c r="J15" s="71"/>
      <c r="K15" s="71"/>
      <c r="L15" s="71"/>
      <c r="M15" s="72"/>
    </row>
    <row r="16" spans="1:16" ht="12" customHeight="1" x14ac:dyDescent="0.25">
      <c r="A16" s="75"/>
      <c r="B16" s="76"/>
      <c r="C16" s="76"/>
      <c r="D16" s="76"/>
      <c r="E16" s="76"/>
      <c r="F16" s="76"/>
      <c r="G16" s="76"/>
      <c r="H16" s="76"/>
      <c r="I16" s="76"/>
      <c r="J16" s="76"/>
      <c r="K16" s="76"/>
      <c r="L16" s="76"/>
      <c r="M16" s="77"/>
    </row>
    <row r="17" spans="1:13" ht="12" customHeight="1" x14ac:dyDescent="0.25">
      <c r="A17" s="79" t="s">
        <v>7</v>
      </c>
      <c r="B17" s="71"/>
      <c r="C17" s="71"/>
      <c r="D17" s="71"/>
      <c r="E17" s="71"/>
      <c r="F17" s="71"/>
      <c r="G17" s="71"/>
      <c r="H17" s="71"/>
      <c r="I17" s="71"/>
      <c r="J17" s="71"/>
      <c r="K17" s="71"/>
      <c r="L17" s="71"/>
      <c r="M17" s="72"/>
    </row>
    <row r="18" spans="1:13" ht="12" customHeight="1" x14ac:dyDescent="0.25">
      <c r="A18" s="75"/>
      <c r="B18" s="76"/>
      <c r="C18" s="76"/>
      <c r="D18" s="76"/>
      <c r="E18" s="76"/>
      <c r="F18" s="76"/>
      <c r="G18" s="76"/>
      <c r="H18" s="76"/>
      <c r="I18" s="76"/>
      <c r="J18" s="76"/>
      <c r="K18" s="76"/>
      <c r="L18" s="76"/>
      <c r="M18" s="77"/>
    </row>
    <row r="19" spans="1:13" ht="12" customHeight="1" x14ac:dyDescent="0.25">
      <c r="A19" s="80" t="s">
        <v>8</v>
      </c>
      <c r="B19" s="68"/>
      <c r="C19" s="68"/>
      <c r="D19" s="68"/>
      <c r="E19" s="68"/>
      <c r="F19" s="68"/>
      <c r="G19" s="68"/>
      <c r="H19" s="68"/>
      <c r="I19" s="68"/>
      <c r="J19" s="68"/>
      <c r="K19" s="68"/>
      <c r="L19" s="68"/>
      <c r="M19" s="69"/>
    </row>
    <row r="20" spans="1:13" ht="12" customHeight="1" x14ac:dyDescent="0.25">
      <c r="A20" s="80" t="s">
        <v>9</v>
      </c>
      <c r="B20" s="68"/>
      <c r="C20" s="68"/>
      <c r="D20" s="68"/>
      <c r="E20" s="68"/>
      <c r="F20" s="68"/>
      <c r="G20" s="68"/>
      <c r="H20" s="68"/>
      <c r="I20" s="68"/>
      <c r="J20" s="68"/>
      <c r="K20" s="68"/>
      <c r="L20" s="68"/>
      <c r="M20" s="69"/>
    </row>
    <row r="21" spans="1:13" ht="12" customHeight="1" x14ac:dyDescent="0.25">
      <c r="A21" s="80" t="s">
        <v>10</v>
      </c>
      <c r="B21" s="68"/>
      <c r="C21" s="68"/>
      <c r="D21" s="68"/>
      <c r="E21" s="68"/>
      <c r="F21" s="68"/>
      <c r="G21" s="68"/>
      <c r="H21" s="68"/>
      <c r="I21" s="68"/>
      <c r="J21" s="68"/>
      <c r="K21" s="68"/>
      <c r="L21" s="68"/>
      <c r="M21" s="69"/>
    </row>
    <row r="22" spans="1:13" ht="12" customHeight="1" x14ac:dyDescent="0.25">
      <c r="A22" s="81" t="s">
        <v>11</v>
      </c>
      <c r="B22" s="68"/>
      <c r="C22" s="68"/>
      <c r="D22" s="68"/>
      <c r="E22" s="68"/>
      <c r="F22" s="68"/>
      <c r="G22" s="68"/>
      <c r="H22" s="68"/>
      <c r="I22" s="68"/>
      <c r="J22" s="68"/>
      <c r="K22" s="68"/>
      <c r="L22" s="68"/>
      <c r="M22" s="69"/>
    </row>
    <row r="23" spans="1:13" ht="12" customHeight="1" x14ac:dyDescent="0.25">
      <c r="A23" s="81" t="s">
        <v>12</v>
      </c>
      <c r="B23" s="68"/>
      <c r="C23" s="68"/>
      <c r="D23" s="68"/>
      <c r="E23" s="68"/>
      <c r="F23" s="68"/>
      <c r="G23" s="68"/>
      <c r="H23" s="68"/>
      <c r="I23" s="68"/>
      <c r="J23" s="68"/>
      <c r="K23" s="68"/>
      <c r="L23" s="68"/>
      <c r="M23" s="69"/>
    </row>
    <row r="24" spans="1:13" ht="12" customHeight="1" x14ac:dyDescent="0.25">
      <c r="A24" s="81" t="s">
        <v>13</v>
      </c>
      <c r="B24" s="68"/>
      <c r="C24" s="68"/>
      <c r="D24" s="68"/>
      <c r="E24" s="68"/>
      <c r="F24" s="68"/>
      <c r="G24" s="68"/>
      <c r="H24" s="68"/>
      <c r="I24" s="68"/>
      <c r="J24" s="68"/>
      <c r="K24" s="68"/>
      <c r="L24" s="68"/>
      <c r="M24" s="69"/>
    </row>
    <row r="25" spans="1:13" ht="12" customHeight="1" x14ac:dyDescent="0.25">
      <c r="A25" s="3"/>
      <c r="B25" s="3"/>
      <c r="C25" s="3"/>
      <c r="D25" s="3"/>
      <c r="E25" s="3"/>
      <c r="F25" s="3"/>
      <c r="G25" s="3"/>
      <c r="H25" s="3"/>
      <c r="I25" s="3"/>
      <c r="J25" s="3"/>
      <c r="K25" s="3"/>
      <c r="L25" s="3"/>
      <c r="M25" s="3"/>
    </row>
    <row r="26" spans="1:13" ht="12" customHeight="1" x14ac:dyDescent="0.25"/>
    <row r="27" spans="1:13" ht="12" customHeight="1" x14ac:dyDescent="0.25">
      <c r="A27" s="82" t="s">
        <v>14</v>
      </c>
      <c r="B27" s="68"/>
      <c r="C27" s="68"/>
      <c r="D27" s="68"/>
      <c r="E27" s="68"/>
      <c r="F27" s="68"/>
      <c r="G27" s="68"/>
      <c r="H27" s="68"/>
      <c r="I27" s="68"/>
      <c r="J27" s="68"/>
      <c r="K27" s="68"/>
      <c r="L27" s="68"/>
      <c r="M27" s="69"/>
    </row>
    <row r="28" spans="1:13" ht="12" customHeight="1" x14ac:dyDescent="0.25">
      <c r="A28" s="83" t="s">
        <v>15</v>
      </c>
      <c r="B28" s="68"/>
      <c r="C28" s="68"/>
      <c r="D28" s="68"/>
      <c r="E28" s="68"/>
      <c r="F28" s="68"/>
      <c r="G28" s="68"/>
      <c r="H28" s="68"/>
      <c r="I28" s="68"/>
      <c r="J28" s="68"/>
      <c r="K28" s="68"/>
      <c r="L28" s="68"/>
      <c r="M28" s="69"/>
    </row>
    <row r="29" spans="1:13" ht="12" customHeight="1" x14ac:dyDescent="0.25">
      <c r="A29" s="84" t="s">
        <v>16</v>
      </c>
      <c r="B29" s="68"/>
      <c r="C29" s="68"/>
      <c r="D29" s="68"/>
      <c r="E29" s="68"/>
      <c r="F29" s="68"/>
      <c r="G29" s="68"/>
      <c r="H29" s="68"/>
      <c r="I29" s="68"/>
      <c r="J29" s="68"/>
      <c r="K29" s="68"/>
      <c r="L29" s="68"/>
      <c r="M29" s="69"/>
    </row>
    <row r="30" spans="1:13" ht="12" customHeight="1" x14ac:dyDescent="0.25">
      <c r="A30" s="84" t="s">
        <v>17</v>
      </c>
      <c r="B30" s="68"/>
      <c r="C30" s="68"/>
      <c r="D30" s="68"/>
      <c r="E30" s="68"/>
      <c r="F30" s="68"/>
      <c r="G30" s="68"/>
      <c r="H30" s="68"/>
      <c r="I30" s="68"/>
      <c r="J30" s="68"/>
      <c r="K30" s="68"/>
      <c r="L30" s="68"/>
      <c r="M30" s="69"/>
    </row>
    <row r="31" spans="1:13" ht="12" customHeight="1" x14ac:dyDescent="0.25">
      <c r="A31" s="84" t="s">
        <v>18</v>
      </c>
      <c r="B31" s="68"/>
      <c r="C31" s="68"/>
      <c r="D31" s="68"/>
      <c r="E31" s="68"/>
      <c r="F31" s="68"/>
      <c r="G31" s="68"/>
      <c r="H31" s="68"/>
      <c r="I31" s="68"/>
      <c r="J31" s="68"/>
      <c r="K31" s="68"/>
      <c r="L31" s="68"/>
      <c r="M31" s="69"/>
    </row>
    <row r="32" spans="1:13" ht="12" customHeight="1" x14ac:dyDescent="0.25">
      <c r="A32" s="84" t="s">
        <v>19</v>
      </c>
      <c r="B32" s="68"/>
      <c r="C32" s="68"/>
      <c r="D32" s="68"/>
      <c r="E32" s="68"/>
      <c r="F32" s="68"/>
      <c r="G32" s="68"/>
      <c r="H32" s="68"/>
      <c r="I32" s="68"/>
      <c r="J32" s="68"/>
      <c r="K32" s="68"/>
      <c r="L32" s="68"/>
      <c r="M32" s="69"/>
    </row>
    <row r="33" spans="1:26" ht="12" customHeight="1" x14ac:dyDescent="0.25">
      <c r="A33" s="83" t="s">
        <v>20</v>
      </c>
      <c r="B33" s="68"/>
      <c r="C33" s="68"/>
      <c r="D33" s="68"/>
      <c r="E33" s="68"/>
      <c r="F33" s="68"/>
      <c r="G33" s="68"/>
      <c r="H33" s="68"/>
      <c r="I33" s="68"/>
      <c r="J33" s="68"/>
      <c r="K33" s="68"/>
      <c r="L33" s="68"/>
      <c r="M33" s="69"/>
    </row>
    <row r="34" spans="1:26" ht="12" customHeight="1" x14ac:dyDescent="0.25">
      <c r="A34" s="84" t="s">
        <v>21</v>
      </c>
      <c r="B34" s="68"/>
      <c r="C34" s="68"/>
      <c r="D34" s="68"/>
      <c r="E34" s="68"/>
      <c r="F34" s="68"/>
      <c r="G34" s="68"/>
      <c r="H34" s="68"/>
      <c r="I34" s="68"/>
      <c r="J34" s="68"/>
      <c r="K34" s="68"/>
      <c r="L34" s="68"/>
      <c r="M34" s="69"/>
    </row>
    <row r="35" spans="1:26" ht="12" customHeight="1" x14ac:dyDescent="0.25">
      <c r="A35" s="83" t="s">
        <v>22</v>
      </c>
      <c r="B35" s="68"/>
      <c r="C35" s="68"/>
      <c r="D35" s="68"/>
      <c r="E35" s="68"/>
      <c r="F35" s="68"/>
      <c r="G35" s="68"/>
      <c r="H35" s="68"/>
      <c r="I35" s="68"/>
      <c r="J35" s="68"/>
      <c r="K35" s="68"/>
      <c r="L35" s="68"/>
      <c r="M35" s="69"/>
    </row>
    <row r="36" spans="1:26" ht="12" customHeight="1" x14ac:dyDescent="0.25">
      <c r="A36" s="83" t="s">
        <v>23</v>
      </c>
      <c r="B36" s="68"/>
      <c r="C36" s="68"/>
      <c r="D36" s="68"/>
      <c r="E36" s="68"/>
      <c r="F36" s="68"/>
      <c r="G36" s="68"/>
      <c r="H36" s="68"/>
      <c r="I36" s="68"/>
      <c r="J36" s="68"/>
      <c r="K36" s="68"/>
      <c r="L36" s="68"/>
      <c r="M36" s="69"/>
    </row>
    <row r="37" spans="1:26" ht="12" customHeight="1" x14ac:dyDescent="0.25">
      <c r="A37" s="83" t="s">
        <v>24</v>
      </c>
      <c r="B37" s="68"/>
      <c r="C37" s="68"/>
      <c r="D37" s="68"/>
      <c r="E37" s="68"/>
      <c r="F37" s="68"/>
      <c r="G37" s="68"/>
      <c r="H37" s="68"/>
      <c r="I37" s="68"/>
      <c r="J37" s="68"/>
      <c r="K37" s="68"/>
      <c r="L37" s="68"/>
      <c r="M37" s="69"/>
    </row>
    <row r="38" spans="1:26" ht="12" customHeight="1" x14ac:dyDescent="0.25">
      <c r="A38" s="83" t="s">
        <v>25</v>
      </c>
      <c r="B38" s="68"/>
      <c r="C38" s="68"/>
      <c r="D38" s="68"/>
      <c r="E38" s="68"/>
      <c r="F38" s="68"/>
      <c r="G38" s="68"/>
      <c r="H38" s="68"/>
      <c r="I38" s="68"/>
      <c r="J38" s="68"/>
      <c r="K38" s="68"/>
      <c r="L38" s="68"/>
      <c r="M38" s="69"/>
    </row>
    <row r="39" spans="1:26" ht="12" customHeight="1" x14ac:dyDescent="0.25">
      <c r="A39" s="4"/>
      <c r="B39" s="5"/>
      <c r="C39" s="5"/>
      <c r="D39" s="5"/>
      <c r="E39" s="5"/>
      <c r="F39" s="5"/>
      <c r="G39" s="5"/>
      <c r="H39" s="5"/>
      <c r="I39" s="5"/>
      <c r="J39" s="5"/>
      <c r="K39" s="5"/>
      <c r="L39" s="5"/>
      <c r="M39" s="5"/>
    </row>
    <row r="40" spans="1:26" ht="12" customHeight="1" x14ac:dyDescent="0.25"/>
    <row r="41" spans="1:26" ht="12" customHeight="1" x14ac:dyDescent="0.25">
      <c r="A41" s="89" t="s">
        <v>26</v>
      </c>
      <c r="B41" s="68"/>
      <c r="C41" s="68"/>
      <c r="D41" s="68"/>
      <c r="E41" s="68"/>
      <c r="F41" s="68"/>
      <c r="G41" s="68"/>
      <c r="H41" s="68"/>
      <c r="I41" s="68"/>
      <c r="J41" s="68"/>
      <c r="K41" s="68"/>
      <c r="L41" s="68"/>
      <c r="M41" s="69"/>
    </row>
    <row r="42" spans="1:26" ht="12" customHeight="1" x14ac:dyDescent="0.25">
      <c r="A42" s="90" t="s">
        <v>27</v>
      </c>
      <c r="B42" s="68"/>
      <c r="C42" s="68"/>
      <c r="D42" s="68"/>
      <c r="E42" s="68"/>
      <c r="F42" s="68"/>
      <c r="G42" s="68"/>
      <c r="H42" s="68"/>
      <c r="I42" s="68"/>
      <c r="J42" s="68"/>
      <c r="K42" s="68"/>
      <c r="L42" s="68"/>
      <c r="M42" s="69"/>
      <c r="N42" s="6"/>
      <c r="O42" s="6"/>
      <c r="P42" s="6"/>
      <c r="Q42" s="6"/>
      <c r="R42" s="6"/>
      <c r="S42" s="6"/>
      <c r="T42" s="6"/>
      <c r="U42" s="6"/>
      <c r="V42" s="6"/>
      <c r="W42" s="6"/>
      <c r="X42" s="6"/>
      <c r="Y42" s="6"/>
      <c r="Z42" s="6"/>
    </row>
    <row r="43" spans="1:26" ht="12" customHeight="1" x14ac:dyDescent="0.2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25">
      <c r="A44" s="9"/>
      <c r="B44" s="9"/>
      <c r="C44" s="9"/>
      <c r="D44" s="6"/>
      <c r="E44" s="6"/>
      <c r="F44" s="6"/>
      <c r="G44" s="6"/>
      <c r="H44" s="6"/>
      <c r="I44" s="6"/>
      <c r="J44" s="6"/>
      <c r="K44" s="6"/>
      <c r="L44" s="6"/>
      <c r="M44" s="6"/>
    </row>
    <row r="45" spans="1:26" ht="12" customHeight="1" x14ac:dyDescent="0.25">
      <c r="A45" s="85" t="s">
        <v>28</v>
      </c>
      <c r="B45" s="68"/>
      <c r="C45" s="68"/>
      <c r="D45" s="68"/>
      <c r="E45" s="68"/>
      <c r="F45" s="68"/>
      <c r="G45" s="68"/>
      <c r="H45" s="68"/>
      <c r="I45" s="68"/>
      <c r="J45" s="68"/>
      <c r="K45" s="68"/>
      <c r="L45" s="68"/>
      <c r="M45" s="69"/>
    </row>
    <row r="46" spans="1:26" ht="12" customHeight="1" x14ac:dyDescent="0.25">
      <c r="A46" s="86" t="s">
        <v>29</v>
      </c>
      <c r="B46" s="68"/>
      <c r="C46" s="68"/>
      <c r="D46" s="68"/>
      <c r="E46" s="68"/>
      <c r="F46" s="68"/>
      <c r="G46" s="68"/>
      <c r="H46" s="68"/>
      <c r="I46" s="68"/>
      <c r="J46" s="68"/>
      <c r="K46" s="68"/>
      <c r="L46" s="68"/>
      <c r="M46" s="69"/>
    </row>
    <row r="47" spans="1:26" ht="12" customHeight="1" x14ac:dyDescent="0.25">
      <c r="A47" s="86" t="s">
        <v>30</v>
      </c>
      <c r="B47" s="68"/>
      <c r="C47" s="68"/>
      <c r="D47" s="68"/>
      <c r="E47" s="68"/>
      <c r="F47" s="68"/>
      <c r="G47" s="68"/>
      <c r="H47" s="68"/>
      <c r="I47" s="68"/>
      <c r="J47" s="68"/>
      <c r="K47" s="68"/>
      <c r="L47" s="68"/>
      <c r="M47" s="69"/>
    </row>
    <row r="48" spans="1:26" ht="12" customHeight="1" x14ac:dyDescent="0.25">
      <c r="A48" s="86" t="s">
        <v>31</v>
      </c>
      <c r="B48" s="68"/>
      <c r="C48" s="68"/>
      <c r="D48" s="68"/>
      <c r="E48" s="68"/>
      <c r="F48" s="68"/>
      <c r="G48" s="68"/>
      <c r="H48" s="68"/>
      <c r="I48" s="68"/>
      <c r="J48" s="68"/>
      <c r="K48" s="68"/>
      <c r="L48" s="68"/>
      <c r="M48" s="69"/>
    </row>
    <row r="49" spans="1:26" ht="12" customHeight="1" x14ac:dyDescent="0.25">
      <c r="A49" s="87" t="s">
        <v>32</v>
      </c>
      <c r="B49" s="68"/>
      <c r="C49" s="68"/>
      <c r="D49" s="68"/>
      <c r="E49" s="68"/>
      <c r="F49" s="68"/>
      <c r="G49" s="68"/>
      <c r="H49" s="68"/>
      <c r="I49" s="68"/>
      <c r="J49" s="68"/>
      <c r="K49" s="68"/>
      <c r="L49" s="68"/>
      <c r="M49" s="69"/>
    </row>
    <row r="50" spans="1:26" ht="12" customHeight="1" x14ac:dyDescent="0.25">
      <c r="A50" s="87" t="s">
        <v>33</v>
      </c>
      <c r="B50" s="68"/>
      <c r="C50" s="68"/>
      <c r="D50" s="68"/>
      <c r="E50" s="68"/>
      <c r="F50" s="68"/>
      <c r="G50" s="68"/>
      <c r="H50" s="68"/>
      <c r="I50" s="68"/>
      <c r="J50" s="68"/>
      <c r="K50" s="68"/>
      <c r="L50" s="68"/>
      <c r="M50" s="69"/>
    </row>
    <row r="51" spans="1:26" ht="12" customHeight="1" x14ac:dyDescent="0.25">
      <c r="A51" s="10"/>
      <c r="B51" s="10"/>
      <c r="C51" s="10"/>
      <c r="D51" s="10"/>
      <c r="E51" s="10"/>
      <c r="F51" s="10"/>
      <c r="G51" s="10"/>
      <c r="H51" s="10"/>
      <c r="I51" s="10"/>
      <c r="J51" s="10"/>
      <c r="K51" s="10"/>
      <c r="L51" s="10"/>
      <c r="M51" s="10"/>
    </row>
    <row r="52" spans="1:26" ht="12" customHeight="1" x14ac:dyDescent="0.2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2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25">
      <c r="A54" s="88" t="s">
        <v>34</v>
      </c>
      <c r="B54" s="65"/>
      <c r="C54" s="65"/>
      <c r="D54" s="65"/>
      <c r="E54" s="65"/>
      <c r="F54" s="65"/>
      <c r="G54" s="65"/>
      <c r="H54" s="65"/>
      <c r="I54" s="65"/>
      <c r="J54" s="65"/>
      <c r="K54" s="65"/>
      <c r="L54" s="65"/>
      <c r="M54" s="65"/>
      <c r="N54" s="65"/>
      <c r="O54" s="65"/>
      <c r="P54" s="65"/>
    </row>
    <row r="55" spans="1:26" ht="12" customHeight="1" x14ac:dyDescent="0.25">
      <c r="A55" s="65"/>
      <c r="B55" s="65"/>
      <c r="C55" s="65"/>
      <c r="D55" s="65"/>
      <c r="E55" s="65"/>
      <c r="F55" s="65"/>
      <c r="G55" s="65"/>
      <c r="H55" s="65"/>
      <c r="I55" s="65"/>
      <c r="J55" s="65"/>
      <c r="K55" s="65"/>
      <c r="L55" s="65"/>
      <c r="M55" s="65"/>
      <c r="N55" s="65"/>
      <c r="O55" s="65"/>
      <c r="P55" s="65"/>
    </row>
    <row r="56" spans="1:26" ht="12" customHeight="1" x14ac:dyDescent="0.25">
      <c r="A56" s="65"/>
      <c r="B56" s="65"/>
      <c r="C56" s="65"/>
      <c r="D56" s="65"/>
      <c r="E56" s="65"/>
      <c r="F56" s="65"/>
      <c r="G56" s="65"/>
      <c r="H56" s="65"/>
      <c r="I56" s="65"/>
      <c r="J56" s="65"/>
      <c r="K56" s="65"/>
      <c r="L56" s="65"/>
      <c r="M56" s="65"/>
      <c r="N56" s="65"/>
      <c r="O56" s="65"/>
      <c r="P56" s="65"/>
    </row>
    <row r="57" spans="1:26" ht="12" customHeight="1" x14ac:dyDescent="0.25">
      <c r="A57" s="65"/>
      <c r="B57" s="65"/>
      <c r="C57" s="65"/>
      <c r="D57" s="65"/>
      <c r="E57" s="65"/>
      <c r="F57" s="65"/>
      <c r="G57" s="65"/>
      <c r="H57" s="65"/>
      <c r="I57" s="65"/>
      <c r="J57" s="65"/>
      <c r="K57" s="65"/>
      <c r="L57" s="65"/>
      <c r="M57" s="65"/>
      <c r="N57" s="65"/>
      <c r="O57" s="65"/>
      <c r="P57" s="65"/>
    </row>
    <row r="58" spans="1:26" ht="12" customHeight="1" x14ac:dyDescent="0.25"/>
    <row r="59" spans="1:26" ht="12" customHeight="1" x14ac:dyDescent="0.25"/>
    <row r="60" spans="1:26" ht="12" customHeight="1" x14ac:dyDescent="0.25"/>
    <row r="61" spans="1:26" ht="12" customHeight="1" x14ac:dyDescent="0.25"/>
    <row r="62" spans="1:26" ht="12" customHeight="1" x14ac:dyDescent="0.25"/>
    <row r="63" spans="1:26" ht="12" customHeight="1" x14ac:dyDescent="0.25"/>
    <row r="64" spans="1:26"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997"/>
  <sheetViews>
    <sheetView tabSelected="1" zoomScale="112" workbookViewId="0">
      <pane xSplit="3" ySplit="12" topLeftCell="H13" activePane="bottomRight" state="frozen"/>
      <selection pane="topRight" activeCell="D1" sqref="D1"/>
      <selection pane="bottomLeft" activeCell="A13" sqref="A13"/>
      <selection pane="bottomRight" activeCell="C17" sqref="C17"/>
    </sheetView>
  </sheetViews>
  <sheetFormatPr defaultColWidth="12.6640625" defaultRowHeight="15" customHeight="1" x14ac:dyDescent="0.25"/>
  <cols>
    <col min="1" max="1" width="34.109375" customWidth="1"/>
    <col min="2" max="2" width="10.109375" customWidth="1"/>
    <col min="3" max="3" width="23.33203125" customWidth="1"/>
    <col min="4" max="23" width="6.109375" customWidth="1"/>
    <col min="24" max="24" width="17.33203125" customWidth="1"/>
    <col min="25" max="26" width="10" customWidth="1"/>
  </cols>
  <sheetData>
    <row r="1" spans="1:26" ht="15" customHeight="1" x14ac:dyDescent="0.25">
      <c r="A1" s="78" t="s">
        <v>35</v>
      </c>
      <c r="B1" s="68"/>
      <c r="C1" s="69"/>
      <c r="D1" s="6"/>
      <c r="E1" s="6"/>
      <c r="F1" s="12"/>
      <c r="G1" s="12"/>
      <c r="H1" s="12"/>
      <c r="I1" s="12"/>
      <c r="J1" s="12"/>
      <c r="K1" s="12"/>
      <c r="L1" s="12"/>
      <c r="M1" s="12"/>
      <c r="N1" s="12"/>
      <c r="O1" s="12"/>
      <c r="P1" s="12"/>
      <c r="Q1" s="12"/>
      <c r="R1" s="6"/>
      <c r="S1" s="6"/>
      <c r="T1" s="6"/>
      <c r="U1" s="6"/>
      <c r="V1" s="6"/>
      <c r="W1" s="6"/>
      <c r="X1" s="6"/>
      <c r="Y1" s="6"/>
      <c r="Z1" s="6"/>
    </row>
    <row r="2" spans="1:26" ht="12.75" customHeight="1" x14ac:dyDescent="0.25">
      <c r="A2" s="97" t="s">
        <v>36</v>
      </c>
      <c r="B2" s="68"/>
      <c r="C2" s="69"/>
      <c r="D2" s="13"/>
      <c r="E2" s="13"/>
      <c r="F2" s="14"/>
      <c r="G2" s="14"/>
      <c r="H2" s="14"/>
      <c r="I2" s="12"/>
      <c r="J2" s="12"/>
      <c r="K2" s="12"/>
      <c r="L2" s="12"/>
      <c r="M2" s="12"/>
      <c r="N2" s="12"/>
      <c r="O2" s="12"/>
      <c r="P2" s="12"/>
      <c r="Q2" s="12"/>
      <c r="R2" s="6"/>
      <c r="S2" s="6"/>
      <c r="T2" s="6"/>
      <c r="U2" s="6"/>
      <c r="V2" s="6"/>
      <c r="W2" s="6"/>
      <c r="X2" s="6"/>
      <c r="Y2" s="6"/>
      <c r="Z2" s="6"/>
    </row>
    <row r="3" spans="1:26" ht="15" customHeight="1" x14ac:dyDescent="0.25">
      <c r="A3" s="98" t="s">
        <v>37</v>
      </c>
      <c r="B3" s="68"/>
      <c r="C3" s="69"/>
      <c r="D3" s="13"/>
      <c r="E3" s="13"/>
      <c r="F3" s="15"/>
      <c r="G3" s="15"/>
      <c r="H3" s="15"/>
      <c r="I3" s="16"/>
      <c r="J3" s="16"/>
      <c r="K3" s="16"/>
      <c r="L3" s="16"/>
      <c r="M3" s="16"/>
      <c r="N3" s="16"/>
      <c r="O3" s="16"/>
      <c r="P3" s="16"/>
      <c r="Q3" s="16"/>
      <c r="R3" s="6"/>
      <c r="S3" s="6"/>
      <c r="T3" s="6"/>
      <c r="U3" s="6"/>
      <c r="V3" s="6"/>
      <c r="W3" s="6"/>
      <c r="X3" s="6"/>
      <c r="Y3" s="6"/>
      <c r="Z3" s="6"/>
    </row>
    <row r="4" spans="1:26" ht="15" customHeight="1" x14ac:dyDescent="0.25">
      <c r="A4" s="98" t="s">
        <v>17</v>
      </c>
      <c r="B4" s="68"/>
      <c r="C4" s="69"/>
      <c r="D4" s="15"/>
      <c r="E4" s="15"/>
      <c r="F4" s="15"/>
      <c r="G4" s="15"/>
      <c r="H4" s="15"/>
      <c r="I4" s="17"/>
      <c r="J4" s="17"/>
      <c r="K4" s="17"/>
      <c r="L4" s="17"/>
      <c r="M4" s="17"/>
      <c r="N4" s="17"/>
      <c r="O4" s="17"/>
      <c r="P4" s="17"/>
      <c r="Q4" s="17"/>
      <c r="R4" s="6"/>
      <c r="S4" s="6"/>
      <c r="T4" s="6"/>
      <c r="U4" s="6"/>
      <c r="V4" s="6"/>
      <c r="W4" s="6"/>
      <c r="X4" s="6"/>
      <c r="Y4" s="6"/>
      <c r="Z4" s="6"/>
    </row>
    <row r="5" spans="1:26" ht="12.75" customHeight="1" x14ac:dyDescent="0.25">
      <c r="A5" s="98" t="s">
        <v>38</v>
      </c>
      <c r="B5" s="68"/>
      <c r="C5" s="69"/>
      <c r="D5" s="16"/>
      <c r="E5" s="16"/>
      <c r="F5" s="16"/>
      <c r="G5" s="16"/>
      <c r="H5" s="16"/>
      <c r="I5" s="16"/>
      <c r="J5" s="16"/>
      <c r="K5" s="16"/>
      <c r="L5" s="16"/>
      <c r="M5" s="16"/>
      <c r="N5" s="16"/>
      <c r="O5" s="16"/>
      <c r="P5" s="16"/>
      <c r="Q5" s="16"/>
      <c r="R5" s="6"/>
      <c r="S5" s="6"/>
      <c r="T5" s="6"/>
      <c r="U5" s="6"/>
      <c r="V5" s="6"/>
      <c r="W5" s="6"/>
      <c r="X5" s="6"/>
      <c r="Y5" s="6"/>
      <c r="Z5" s="6"/>
    </row>
    <row r="6" spans="1:26" ht="12.75" customHeight="1" x14ac:dyDescent="0.25">
      <c r="A6" s="78" t="s">
        <v>39</v>
      </c>
      <c r="B6" s="68"/>
      <c r="C6" s="69"/>
      <c r="D6" s="16"/>
      <c r="E6" s="16"/>
      <c r="F6" s="16"/>
      <c r="G6" s="16"/>
      <c r="H6" s="16"/>
      <c r="I6" s="16"/>
      <c r="J6" s="16"/>
      <c r="K6" s="16"/>
      <c r="L6" s="16"/>
      <c r="M6" s="16"/>
      <c r="N6" s="16"/>
      <c r="O6" s="16"/>
      <c r="P6" s="16"/>
      <c r="Q6" s="16"/>
      <c r="R6" s="6"/>
      <c r="S6" s="6"/>
      <c r="T6" s="6"/>
      <c r="U6" s="6"/>
      <c r="V6" s="6"/>
      <c r="W6" s="6"/>
      <c r="X6" s="6"/>
      <c r="Y6" s="6"/>
      <c r="Z6" s="6"/>
    </row>
    <row r="7" spans="1:26" ht="12" customHeight="1" x14ac:dyDescent="0.25">
      <c r="A7" s="78" t="s">
        <v>40</v>
      </c>
      <c r="B7" s="68"/>
      <c r="C7" s="69"/>
      <c r="D7" s="16"/>
      <c r="E7" s="16"/>
      <c r="F7" s="16"/>
      <c r="G7" s="16"/>
      <c r="H7" s="16"/>
      <c r="I7" s="16"/>
      <c r="J7" s="16"/>
      <c r="K7" s="16"/>
      <c r="L7" s="16"/>
      <c r="M7" s="16"/>
      <c r="N7" s="16"/>
      <c r="O7" s="16"/>
      <c r="P7" s="16"/>
      <c r="Q7" s="16"/>
      <c r="R7" s="6"/>
      <c r="S7" s="6"/>
      <c r="T7" s="6"/>
      <c r="U7" s="6"/>
      <c r="V7" s="6"/>
      <c r="W7" s="6"/>
      <c r="X7" s="6"/>
      <c r="Y7" s="6"/>
      <c r="Z7" s="6"/>
    </row>
    <row r="8" spans="1:26" ht="12" customHeight="1" x14ac:dyDescent="0.2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25">
      <c r="A9" s="91" t="s">
        <v>41</v>
      </c>
      <c r="B9" s="92"/>
      <c r="C9" s="18">
        <v>360</v>
      </c>
    </row>
    <row r="10" spans="1:26" ht="12" customHeight="1" x14ac:dyDescent="0.25">
      <c r="A10" s="93" t="s">
        <v>42</v>
      </c>
      <c r="B10" s="94"/>
      <c r="C10" s="19"/>
      <c r="D10" s="95" t="s">
        <v>43</v>
      </c>
      <c r="E10" s="96"/>
      <c r="F10" s="96"/>
      <c r="G10" s="96"/>
      <c r="H10" s="96"/>
      <c r="I10" s="96"/>
      <c r="J10" s="96"/>
      <c r="K10" s="96"/>
      <c r="L10" s="96"/>
      <c r="M10" s="96"/>
      <c r="N10" s="96"/>
      <c r="O10" s="96"/>
      <c r="P10" s="96"/>
      <c r="Q10" s="96"/>
      <c r="R10" s="96"/>
      <c r="S10" s="96"/>
      <c r="T10" s="94"/>
      <c r="U10" s="19"/>
      <c r="V10" s="19"/>
      <c r="W10" s="19"/>
      <c r="X10" s="19"/>
      <c r="Y10" s="20"/>
      <c r="Z10" s="20"/>
    </row>
    <row r="11" spans="1:26" ht="12.75" customHeight="1" x14ac:dyDescent="0.25">
      <c r="A11" s="100" t="s">
        <v>44</v>
      </c>
      <c r="B11" s="102" t="s">
        <v>45</v>
      </c>
      <c r="C11" s="102" t="s">
        <v>46</v>
      </c>
      <c r="D11" s="99" t="s">
        <v>47</v>
      </c>
      <c r="E11" s="94"/>
      <c r="F11" s="99" t="s">
        <v>48</v>
      </c>
      <c r="G11" s="94"/>
      <c r="H11" s="99" t="s">
        <v>49</v>
      </c>
      <c r="I11" s="94"/>
      <c r="J11" s="99" t="s">
        <v>50</v>
      </c>
      <c r="K11" s="94"/>
      <c r="L11" s="99" t="s">
        <v>51</v>
      </c>
      <c r="M11" s="94"/>
      <c r="N11" s="99" t="s">
        <v>52</v>
      </c>
      <c r="O11" s="94"/>
      <c r="P11" s="99" t="s">
        <v>53</v>
      </c>
      <c r="Q11" s="94"/>
      <c r="R11" s="99" t="s">
        <v>54</v>
      </c>
      <c r="S11" s="94"/>
      <c r="T11" s="99" t="s">
        <v>55</v>
      </c>
      <c r="U11" s="94"/>
      <c r="V11" s="99" t="s">
        <v>56</v>
      </c>
      <c r="W11" s="94"/>
      <c r="X11" s="21" t="s">
        <v>57</v>
      </c>
      <c r="Y11" s="22"/>
      <c r="Z11" s="22"/>
    </row>
    <row r="12" spans="1:26" ht="12" customHeight="1" x14ac:dyDescent="0.25">
      <c r="A12" s="101"/>
      <c r="B12" s="101"/>
      <c r="C12" s="101"/>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25">
      <c r="A13" s="25" t="s">
        <v>122</v>
      </c>
      <c r="B13" s="26">
        <v>5</v>
      </c>
      <c r="C13" s="26" t="s">
        <v>133</v>
      </c>
      <c r="D13" s="27"/>
      <c r="E13" s="28"/>
      <c r="F13" s="27"/>
      <c r="G13" s="28"/>
      <c r="H13" s="27"/>
      <c r="I13" s="28"/>
      <c r="J13" s="27">
        <v>10</v>
      </c>
      <c r="K13" s="28">
        <v>0</v>
      </c>
      <c r="L13" s="27">
        <v>10</v>
      </c>
      <c r="M13" s="28">
        <v>0</v>
      </c>
      <c r="N13" s="27">
        <v>0</v>
      </c>
      <c r="O13" s="28">
        <v>3</v>
      </c>
      <c r="P13" s="27"/>
      <c r="Q13" s="28"/>
      <c r="R13" s="27"/>
      <c r="S13" s="28"/>
      <c r="T13" s="27"/>
      <c r="U13" s="28"/>
      <c r="V13" s="29"/>
      <c r="W13" s="28"/>
      <c r="X13" s="26">
        <v>7</v>
      </c>
    </row>
    <row r="14" spans="1:26" ht="25.5" customHeight="1" x14ac:dyDescent="0.25">
      <c r="A14" s="25" t="s">
        <v>134</v>
      </c>
      <c r="B14" s="26">
        <v>5</v>
      </c>
      <c r="C14" s="26" t="s">
        <v>120</v>
      </c>
      <c r="D14" s="27"/>
      <c r="E14" s="28"/>
      <c r="F14" s="27"/>
      <c r="G14" s="28"/>
      <c r="H14" s="27"/>
      <c r="I14" s="28"/>
      <c r="J14" s="27">
        <v>10</v>
      </c>
      <c r="K14" s="28">
        <v>0</v>
      </c>
      <c r="L14" s="27">
        <v>9</v>
      </c>
      <c r="M14" s="28">
        <v>1</v>
      </c>
      <c r="N14" s="27">
        <v>0</v>
      </c>
      <c r="O14" s="28">
        <v>6</v>
      </c>
      <c r="P14" s="27">
        <v>0</v>
      </c>
      <c r="Q14" s="28">
        <v>4</v>
      </c>
      <c r="R14" s="27"/>
      <c r="S14" s="28"/>
      <c r="T14" s="27"/>
      <c r="U14" s="28"/>
      <c r="V14" s="29"/>
      <c r="W14" s="28"/>
      <c r="X14" s="26">
        <v>8</v>
      </c>
    </row>
    <row r="15" spans="1:26" ht="25.5" customHeight="1" x14ac:dyDescent="0.25">
      <c r="A15" s="25" t="s">
        <v>61</v>
      </c>
      <c r="B15" s="26">
        <v>4</v>
      </c>
      <c r="C15" s="26" t="s">
        <v>120</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25">
      <c r="A16" s="25" t="s">
        <v>62</v>
      </c>
      <c r="B16" s="26">
        <v>11</v>
      </c>
      <c r="C16" s="26" t="s">
        <v>120</v>
      </c>
      <c r="D16" s="27"/>
      <c r="E16" s="28"/>
      <c r="F16" s="27"/>
      <c r="G16" s="28"/>
      <c r="H16" s="27"/>
      <c r="I16" s="28"/>
      <c r="J16" s="27"/>
      <c r="K16" s="28"/>
      <c r="L16" s="27"/>
      <c r="M16" s="28"/>
      <c r="N16" s="27"/>
      <c r="O16" s="28"/>
      <c r="P16" s="27"/>
      <c r="Q16" s="28"/>
      <c r="R16" s="27"/>
      <c r="S16" s="28"/>
      <c r="T16" s="27"/>
      <c r="U16" s="28"/>
      <c r="V16" s="27">
        <v>0</v>
      </c>
      <c r="W16" s="28">
        <v>3.33</v>
      </c>
      <c r="X16" s="26">
        <v>11</v>
      </c>
    </row>
    <row r="17" spans="1:26" ht="25.5" customHeight="1" x14ac:dyDescent="0.25">
      <c r="A17" s="25" t="s">
        <v>63</v>
      </c>
      <c r="B17" s="26">
        <v>2</v>
      </c>
      <c r="C17" s="26" t="s">
        <v>120</v>
      </c>
      <c r="D17" s="27">
        <v>100</v>
      </c>
      <c r="E17" s="28">
        <f>1.5*5</f>
        <v>7.5</v>
      </c>
      <c r="F17" s="27">
        <f>D17-E17</f>
        <v>92.5</v>
      </c>
      <c r="G17" s="28">
        <f>2*5</f>
        <v>10</v>
      </c>
      <c r="H17" s="27">
        <f>F17-G17</f>
        <v>82.5</v>
      </c>
      <c r="I17" s="28">
        <f>2*5</f>
        <v>10</v>
      </c>
      <c r="J17" s="27">
        <f>H17-I17</f>
        <v>72.5</v>
      </c>
      <c r="K17" s="28">
        <f>(2*5)</f>
        <v>10</v>
      </c>
      <c r="L17" s="27">
        <f>J17-M17</f>
        <v>62.5</v>
      </c>
      <c r="M17" s="28">
        <v>10</v>
      </c>
      <c r="N17" s="27">
        <f>L17-O17</f>
        <v>58.77</v>
      </c>
      <c r="O17" s="28">
        <v>3.73</v>
      </c>
      <c r="P17" s="27">
        <f>N17-Q17</f>
        <v>34.270000000000003</v>
      </c>
      <c r="Q17" s="28">
        <v>24.5</v>
      </c>
      <c r="R17" s="27">
        <v>29.52</v>
      </c>
      <c r="S17" s="28">
        <v>4.75</v>
      </c>
      <c r="T17" s="27">
        <v>22</v>
      </c>
      <c r="U17" s="28">
        <v>7.5</v>
      </c>
      <c r="V17" s="29">
        <v>12.25</v>
      </c>
      <c r="W17" s="28">
        <v>9.75</v>
      </c>
      <c r="X17" s="26">
        <v>11</v>
      </c>
    </row>
    <row r="18" spans="1:26" ht="25.5" customHeight="1" x14ac:dyDescent="0.25">
      <c r="A18" s="25" t="s">
        <v>121</v>
      </c>
      <c r="B18" s="25">
        <v>5</v>
      </c>
      <c r="C18" s="26" t="s">
        <v>120</v>
      </c>
      <c r="D18" s="27"/>
      <c r="E18" s="28"/>
      <c r="F18" s="27"/>
      <c r="G18" s="28"/>
      <c r="H18" s="27"/>
      <c r="I18" s="28"/>
      <c r="J18" s="27">
        <f>2+(0.5*6)</f>
        <v>5</v>
      </c>
      <c r="K18" s="28">
        <v>1.6</v>
      </c>
      <c r="L18" s="27"/>
      <c r="M18" s="28"/>
      <c r="N18" s="27"/>
      <c r="O18" s="28"/>
      <c r="P18" s="27"/>
      <c r="Q18" s="28"/>
      <c r="R18" s="27"/>
      <c r="S18" s="28"/>
      <c r="T18" s="27"/>
      <c r="U18" s="28"/>
      <c r="V18" s="29">
        <v>3.75</v>
      </c>
      <c r="W18" s="28">
        <v>1.25</v>
      </c>
      <c r="X18" s="26">
        <v>11</v>
      </c>
    </row>
    <row r="19" spans="1:26" ht="25.5" customHeight="1" x14ac:dyDescent="0.25">
      <c r="A19" s="26" t="s">
        <v>139</v>
      </c>
      <c r="B19" s="26">
        <v>8</v>
      </c>
      <c r="C19" s="26" t="s">
        <v>120</v>
      </c>
      <c r="D19" s="27"/>
      <c r="E19" s="28"/>
      <c r="F19" s="27"/>
      <c r="G19" s="28"/>
      <c r="H19" s="27"/>
      <c r="I19" s="28"/>
      <c r="J19" s="27"/>
      <c r="K19" s="28"/>
      <c r="L19" s="27"/>
      <c r="M19" s="28"/>
      <c r="N19" s="27"/>
      <c r="O19" s="28"/>
      <c r="P19" s="27">
        <v>30</v>
      </c>
      <c r="Q19" s="28">
        <v>10</v>
      </c>
      <c r="R19" s="27">
        <v>20</v>
      </c>
      <c r="S19" s="28">
        <v>10</v>
      </c>
      <c r="T19" s="27"/>
      <c r="U19" s="28"/>
      <c r="V19" s="29"/>
      <c r="W19" s="28"/>
      <c r="X19" s="26">
        <v>9</v>
      </c>
    </row>
    <row r="20" spans="1:26" ht="25.5" customHeight="1" x14ac:dyDescent="0.25">
      <c r="A20" s="26" t="s">
        <v>140</v>
      </c>
      <c r="B20" s="26">
        <v>9</v>
      </c>
      <c r="C20" s="26" t="s">
        <v>138</v>
      </c>
      <c r="D20" s="27"/>
      <c r="E20" s="28"/>
      <c r="F20" s="27"/>
      <c r="G20" s="28"/>
      <c r="H20" s="27"/>
      <c r="I20" s="28"/>
      <c r="J20" s="27"/>
      <c r="K20" s="28"/>
      <c r="L20" s="27"/>
      <c r="M20" s="28"/>
      <c r="N20" s="27"/>
      <c r="O20" s="28"/>
      <c r="P20" s="27"/>
      <c r="Q20" s="28"/>
      <c r="R20" s="27">
        <v>18</v>
      </c>
      <c r="S20" s="28">
        <v>2</v>
      </c>
      <c r="T20" s="27">
        <v>12</v>
      </c>
      <c r="U20" s="28">
        <v>6</v>
      </c>
      <c r="V20" s="29">
        <v>0</v>
      </c>
      <c r="W20" s="28">
        <v>35.46</v>
      </c>
      <c r="X20" s="26">
        <v>11</v>
      </c>
    </row>
    <row r="21" spans="1:26" ht="25.5" customHeight="1" x14ac:dyDescent="0.25">
      <c r="A21" s="26" t="s">
        <v>141</v>
      </c>
      <c r="B21" s="26">
        <v>9</v>
      </c>
      <c r="C21" s="26" t="s">
        <v>142</v>
      </c>
      <c r="D21" s="27"/>
      <c r="E21" s="28"/>
      <c r="F21" s="27"/>
      <c r="G21" s="26"/>
      <c r="H21" s="27"/>
      <c r="I21" s="28"/>
      <c r="J21" s="27"/>
      <c r="K21" s="28"/>
      <c r="L21" s="27"/>
      <c r="M21" s="28"/>
      <c r="N21" s="27"/>
      <c r="O21" s="28"/>
      <c r="P21" s="27"/>
      <c r="Q21" s="28"/>
      <c r="R21" s="27">
        <v>15</v>
      </c>
      <c r="S21" s="28">
        <v>5</v>
      </c>
      <c r="T21" s="27">
        <v>8</v>
      </c>
      <c r="U21" s="28">
        <v>7</v>
      </c>
      <c r="V21" s="29">
        <v>0</v>
      </c>
      <c r="W21" s="28">
        <v>37</v>
      </c>
      <c r="X21" s="26">
        <v>11</v>
      </c>
    </row>
    <row r="22" spans="1:26" ht="25.5" customHeight="1" x14ac:dyDescent="0.25">
      <c r="A22" s="26" t="s">
        <v>143</v>
      </c>
      <c r="B22" s="26">
        <v>11</v>
      </c>
      <c r="C22" s="26" t="s">
        <v>144</v>
      </c>
      <c r="D22" s="27"/>
      <c r="E22" s="28"/>
      <c r="F22" s="27"/>
      <c r="G22" s="26"/>
      <c r="H22" s="27"/>
      <c r="I22" s="26"/>
      <c r="J22" s="27"/>
      <c r="K22" s="28"/>
      <c r="L22" s="27"/>
      <c r="M22" s="28"/>
      <c r="N22" s="27"/>
      <c r="O22" s="28"/>
      <c r="P22" s="27"/>
      <c r="Q22" s="28"/>
      <c r="R22" s="27"/>
      <c r="S22" s="28"/>
      <c r="T22" s="27"/>
      <c r="U22" s="28"/>
      <c r="V22" s="29">
        <v>0</v>
      </c>
      <c r="W22" s="28">
        <v>1</v>
      </c>
      <c r="X22" s="26">
        <v>11</v>
      </c>
    </row>
    <row r="23" spans="1:26" ht="25.5" customHeight="1" x14ac:dyDescent="0.25">
      <c r="A23" s="26" t="s">
        <v>145</v>
      </c>
      <c r="B23" s="26">
        <v>11</v>
      </c>
      <c r="C23" s="26" t="s">
        <v>146</v>
      </c>
      <c r="D23" s="27"/>
      <c r="E23" s="28"/>
      <c r="F23" s="27"/>
      <c r="G23" s="26"/>
      <c r="H23" s="27"/>
      <c r="I23" s="26"/>
      <c r="J23" s="27"/>
      <c r="K23" s="28"/>
      <c r="L23" s="27"/>
      <c r="M23" s="28"/>
      <c r="N23" s="27"/>
      <c r="O23" s="28"/>
      <c r="P23" s="27"/>
      <c r="Q23" s="28"/>
      <c r="R23" s="27"/>
      <c r="S23" s="28"/>
      <c r="T23" s="27"/>
      <c r="U23" s="28"/>
      <c r="V23" s="29">
        <v>0</v>
      </c>
      <c r="W23" s="28">
        <v>3</v>
      </c>
      <c r="X23" s="26">
        <v>11</v>
      </c>
    </row>
    <row r="24" spans="1:26" ht="25.5" customHeight="1" x14ac:dyDescent="0.25">
      <c r="A24" s="26" t="s">
        <v>147</v>
      </c>
      <c r="B24" s="26">
        <v>11</v>
      </c>
      <c r="C24" s="26" t="s">
        <v>128</v>
      </c>
      <c r="D24" s="27"/>
      <c r="E24" s="26"/>
      <c r="F24" s="27"/>
      <c r="G24" s="26"/>
      <c r="H24" s="27"/>
      <c r="I24" s="26"/>
      <c r="J24" s="27"/>
      <c r="K24" s="28"/>
      <c r="L24" s="27"/>
      <c r="M24" s="28"/>
      <c r="N24" s="27"/>
      <c r="O24" s="28"/>
      <c r="P24" s="27"/>
      <c r="Q24" s="28"/>
      <c r="R24" s="27"/>
      <c r="S24" s="28"/>
      <c r="T24" s="27"/>
      <c r="U24" s="28"/>
      <c r="V24" s="29">
        <v>0</v>
      </c>
      <c r="W24" s="28">
        <v>4</v>
      </c>
      <c r="X24" s="26">
        <v>11</v>
      </c>
    </row>
    <row r="25" spans="1:26" ht="25.5" customHeight="1" x14ac:dyDescent="0.25">
      <c r="A25" s="26"/>
      <c r="B25" s="26"/>
      <c r="C25" s="26"/>
      <c r="D25" s="27"/>
      <c r="E25" s="26"/>
      <c r="F25" s="27"/>
      <c r="G25" s="26"/>
      <c r="H25" s="27"/>
      <c r="I25" s="26"/>
      <c r="J25" s="27"/>
      <c r="K25" s="26"/>
      <c r="L25" s="27"/>
      <c r="M25" s="28"/>
      <c r="N25" s="27"/>
      <c r="O25" s="28"/>
      <c r="P25" s="27"/>
      <c r="Q25" s="26"/>
      <c r="R25" s="27"/>
      <c r="S25" s="28"/>
      <c r="T25" s="27"/>
      <c r="U25" s="28"/>
      <c r="V25" s="29"/>
      <c r="W25" s="28"/>
      <c r="X25" s="26"/>
    </row>
    <row r="26" spans="1:26" ht="25.5" customHeight="1" x14ac:dyDescent="0.25">
      <c r="A26" s="26"/>
      <c r="B26" s="26"/>
      <c r="C26" s="26"/>
      <c r="D26" s="27"/>
      <c r="E26" s="26"/>
      <c r="F26" s="27"/>
      <c r="G26" s="26"/>
      <c r="H26" s="27"/>
      <c r="I26" s="26"/>
      <c r="J26" s="27"/>
      <c r="K26" s="26"/>
      <c r="L26" s="27"/>
      <c r="M26" s="26"/>
      <c r="N26" s="27"/>
      <c r="O26" s="28"/>
      <c r="P26" s="27"/>
      <c r="Q26" s="26"/>
      <c r="R26" s="27"/>
      <c r="S26" s="26"/>
      <c r="T26" s="27"/>
      <c r="U26" s="28"/>
      <c r="V26" s="29"/>
      <c r="W26" s="28"/>
      <c r="X26" s="26"/>
    </row>
    <row r="27" spans="1:26" ht="25.5" customHeight="1" x14ac:dyDescent="0.25">
      <c r="A27" s="30" t="s">
        <v>64</v>
      </c>
      <c r="B27" s="30"/>
      <c r="C27" s="30"/>
      <c r="D27" s="30">
        <f t="shared" ref="D27:W27" si="0">SUM(D13:D26)</f>
        <v>100</v>
      </c>
      <c r="E27" s="30">
        <f t="shared" si="0"/>
        <v>7.5</v>
      </c>
      <c r="F27" s="30">
        <f t="shared" si="0"/>
        <v>92.5</v>
      </c>
      <c r="G27" s="30">
        <f t="shared" si="0"/>
        <v>10</v>
      </c>
      <c r="H27" s="30">
        <f t="shared" si="0"/>
        <v>82.5</v>
      </c>
      <c r="I27" s="30">
        <f t="shared" si="0"/>
        <v>25.5</v>
      </c>
      <c r="J27" s="30">
        <f t="shared" si="0"/>
        <v>97.5</v>
      </c>
      <c r="K27" s="30">
        <f t="shared" si="0"/>
        <v>11.6</v>
      </c>
      <c r="L27" s="30">
        <f t="shared" si="0"/>
        <v>81.5</v>
      </c>
      <c r="M27" s="30">
        <f t="shared" si="0"/>
        <v>11</v>
      </c>
      <c r="N27" s="30">
        <f t="shared" si="0"/>
        <v>58.77</v>
      </c>
      <c r="O27" s="30">
        <f t="shared" si="0"/>
        <v>12.73</v>
      </c>
      <c r="P27" s="30">
        <f t="shared" si="0"/>
        <v>64.27000000000001</v>
      </c>
      <c r="Q27" s="30">
        <f t="shared" si="0"/>
        <v>38.5</v>
      </c>
      <c r="R27" s="30">
        <f t="shared" si="0"/>
        <v>82.52</v>
      </c>
      <c r="S27" s="30">
        <f t="shared" si="0"/>
        <v>21.75</v>
      </c>
      <c r="T27" s="30">
        <f t="shared" si="0"/>
        <v>42</v>
      </c>
      <c r="U27" s="30">
        <f t="shared" si="0"/>
        <v>20.5</v>
      </c>
      <c r="V27" s="30">
        <f t="shared" si="0"/>
        <v>16</v>
      </c>
      <c r="W27" s="30">
        <f t="shared" si="0"/>
        <v>94.789999999999992</v>
      </c>
      <c r="X27" s="30"/>
      <c r="Y27" s="31"/>
      <c r="Z27" s="31"/>
    </row>
    <row r="28" spans="1:26" ht="12" customHeight="1" x14ac:dyDescent="0.25">
      <c r="D28" s="32"/>
      <c r="F28" s="32"/>
      <c r="H28" s="32"/>
      <c r="J28" s="32"/>
      <c r="L28" s="32"/>
      <c r="N28" s="32"/>
      <c r="P28" s="32"/>
      <c r="R28" s="32"/>
      <c r="T28" s="32"/>
    </row>
    <row r="29" spans="1:26" ht="12" customHeight="1" x14ac:dyDescent="0.25">
      <c r="D29" s="32"/>
      <c r="F29" s="32"/>
      <c r="H29" s="32"/>
      <c r="J29" s="32"/>
      <c r="L29" s="32"/>
      <c r="N29" s="32"/>
      <c r="P29" s="32"/>
      <c r="R29" s="32"/>
      <c r="T29" s="32"/>
    </row>
    <row r="30" spans="1:26" ht="12" customHeight="1" x14ac:dyDescent="0.25">
      <c r="D30" s="32"/>
      <c r="F30" s="32"/>
      <c r="J30" s="32"/>
      <c r="L30" s="32"/>
      <c r="N30" s="32"/>
      <c r="P30" s="32"/>
      <c r="R30" s="32"/>
      <c r="T30" s="32"/>
    </row>
    <row r="31" spans="1:26" ht="12" customHeight="1" x14ac:dyDescent="0.25">
      <c r="D31" s="32"/>
      <c r="F31" s="32"/>
      <c r="J31" s="32"/>
      <c r="L31" s="32"/>
      <c r="N31" s="32"/>
    </row>
    <row r="32" spans="1:26" ht="12" customHeight="1" x14ac:dyDescent="0.25">
      <c r="F32" s="32"/>
      <c r="J32" s="32"/>
      <c r="L32" s="32"/>
      <c r="N32" s="32"/>
    </row>
    <row r="33" spans="14:14" ht="12" customHeight="1" x14ac:dyDescent="0.25">
      <c r="N33" s="32"/>
    </row>
    <row r="34" spans="14:14" ht="12" customHeight="1" x14ac:dyDescent="0.25"/>
    <row r="35" spans="14:14" ht="12" customHeight="1" x14ac:dyDescent="0.25"/>
    <row r="36" spans="14:14" ht="12" customHeight="1" x14ac:dyDescent="0.25"/>
    <row r="37" spans="14:14" ht="12" customHeight="1" x14ac:dyDescent="0.25"/>
    <row r="38" spans="14:14" ht="12" customHeight="1" x14ac:dyDescent="0.25"/>
    <row r="39" spans="14:14" ht="12" customHeight="1" x14ac:dyDescent="0.25"/>
    <row r="40" spans="14:14" ht="12" customHeight="1" x14ac:dyDescent="0.25"/>
    <row r="41" spans="14:14" ht="12" customHeight="1" x14ac:dyDescent="0.25"/>
    <row r="42" spans="14:14" ht="12" customHeight="1" x14ac:dyDescent="0.25"/>
    <row r="43" spans="14:14" ht="12" customHeight="1" x14ac:dyDescent="0.25"/>
    <row r="44" spans="14:14" ht="12" customHeight="1" x14ac:dyDescent="0.25"/>
    <row r="45" spans="14:14" ht="12" customHeight="1" x14ac:dyDescent="0.25"/>
    <row r="46" spans="14:14" ht="12" customHeight="1" x14ac:dyDescent="0.25"/>
    <row r="47" spans="14:14" ht="12" customHeight="1" x14ac:dyDescent="0.25"/>
    <row r="48" spans="14:1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workbookViewId="0">
      <pane xSplit="4" ySplit="16" topLeftCell="AE19" activePane="bottomRight" state="frozen"/>
      <selection pane="topRight" activeCell="E1" sqref="E1"/>
      <selection pane="bottomLeft" activeCell="A17" sqref="A17"/>
      <selection pane="bottomRight" activeCell="C26" sqref="C26"/>
    </sheetView>
  </sheetViews>
  <sheetFormatPr defaultColWidth="12.6640625" defaultRowHeight="15" customHeight="1" x14ac:dyDescent="0.25"/>
  <cols>
    <col min="1" max="1" width="44.44140625" customWidth="1"/>
    <col min="2" max="2" width="8.109375" customWidth="1"/>
    <col min="3" max="3" width="17.44140625" customWidth="1"/>
    <col min="4" max="4" width="8.44140625" customWidth="1"/>
    <col min="5" max="22" width="5.6640625" customWidth="1"/>
    <col min="23" max="23" width="5.77734375" customWidth="1"/>
    <col min="24" max="43" width="5.6640625" customWidth="1"/>
    <col min="44" max="44" width="5.44140625" customWidth="1"/>
    <col min="45" max="45" width="8.77734375" customWidth="1"/>
    <col min="46" max="46" width="11" customWidth="1"/>
    <col min="47" max="47" width="10" customWidth="1"/>
  </cols>
  <sheetData>
    <row r="1" spans="1:47" ht="12" customHeight="1" x14ac:dyDescent="0.25">
      <c r="A1" s="82" t="s">
        <v>35</v>
      </c>
      <c r="B1" s="68"/>
      <c r="C1" s="68"/>
      <c r="D1" s="69"/>
      <c r="E1" s="33"/>
    </row>
    <row r="2" spans="1:47" ht="12.75" customHeight="1" x14ac:dyDescent="0.25">
      <c r="A2" s="103" t="s">
        <v>16</v>
      </c>
      <c r="B2" s="68"/>
      <c r="C2" s="68"/>
      <c r="D2" s="69"/>
      <c r="E2" s="34"/>
    </row>
    <row r="3" spans="1:47" ht="12.75" customHeight="1" x14ac:dyDescent="0.25">
      <c r="A3" s="103" t="s">
        <v>17</v>
      </c>
      <c r="B3" s="68"/>
      <c r="C3" s="68"/>
      <c r="D3" s="69"/>
      <c r="E3" s="34"/>
    </row>
    <row r="4" spans="1:47" ht="12.75" customHeight="1" x14ac:dyDescent="0.25">
      <c r="A4" s="35" t="s">
        <v>65</v>
      </c>
      <c r="B4" s="5"/>
      <c r="C4" s="5"/>
      <c r="D4" s="5"/>
      <c r="E4" s="34"/>
    </row>
    <row r="5" spans="1:47" ht="12.75" customHeight="1" x14ac:dyDescent="0.25">
      <c r="A5" s="103" t="s">
        <v>66</v>
      </c>
      <c r="B5" s="68"/>
      <c r="C5" s="68"/>
      <c r="D5" s="69"/>
      <c r="E5" s="34"/>
    </row>
    <row r="6" spans="1:47" ht="12" customHeight="1" x14ac:dyDescent="0.25">
      <c r="A6" s="82" t="s">
        <v>67</v>
      </c>
      <c r="B6" s="68"/>
      <c r="C6" s="68"/>
      <c r="D6" s="69"/>
      <c r="E6" s="33"/>
    </row>
    <row r="7" spans="1:47" ht="12" customHeight="1" x14ac:dyDescent="0.25">
      <c r="A7" s="103" t="s">
        <v>68</v>
      </c>
      <c r="B7" s="68"/>
      <c r="C7" s="68"/>
      <c r="D7" s="69"/>
      <c r="E7" s="33"/>
    </row>
    <row r="8" spans="1:47" ht="12" customHeight="1" x14ac:dyDescent="0.25">
      <c r="A8" s="82" t="s">
        <v>69</v>
      </c>
      <c r="B8" s="68"/>
      <c r="C8" s="68"/>
      <c r="D8" s="69"/>
      <c r="E8" s="33"/>
    </row>
    <row r="9" spans="1:47" ht="12" customHeight="1" x14ac:dyDescent="0.25">
      <c r="A9" s="82" t="s">
        <v>23</v>
      </c>
      <c r="B9" s="68"/>
      <c r="C9" s="68"/>
      <c r="D9" s="69"/>
      <c r="E9" s="33"/>
    </row>
    <row r="10" spans="1:47" ht="12" customHeight="1" x14ac:dyDescent="0.25">
      <c r="A10" s="82" t="s">
        <v>24</v>
      </c>
      <c r="B10" s="68"/>
      <c r="C10" s="68"/>
      <c r="D10" s="69"/>
      <c r="E10" s="33"/>
    </row>
    <row r="11" spans="1:47" ht="12" customHeight="1" x14ac:dyDescent="0.25">
      <c r="A11" s="82" t="s">
        <v>70</v>
      </c>
      <c r="B11" s="68"/>
      <c r="C11" s="68"/>
      <c r="D11" s="69"/>
      <c r="E11" s="33"/>
    </row>
    <row r="12" spans="1:47" ht="12" customHeight="1" x14ac:dyDescent="0.25">
      <c r="A12" s="82"/>
      <c r="B12" s="68"/>
      <c r="C12" s="68"/>
      <c r="D12" s="69"/>
      <c r="E12" s="33"/>
    </row>
    <row r="13" spans="1:47" ht="12" customHeight="1" x14ac:dyDescent="0.25">
      <c r="A13" s="104" t="str">
        <f>IF(AND(COUNT(D17:D68)&gt;0,(D69&lt;&gt;100)),"Value does not sum to $100","Value is OK")</f>
        <v>Value is OK</v>
      </c>
      <c r="B13" s="96"/>
      <c r="C13" s="96"/>
      <c r="D13" s="94"/>
      <c r="E13" s="6"/>
    </row>
    <row r="14" spans="1:47" ht="12.75" customHeight="1" x14ac:dyDescent="0.25">
      <c r="A14" s="105" t="s">
        <v>71</v>
      </c>
      <c r="B14" s="105" t="s">
        <v>45</v>
      </c>
      <c r="C14" s="105" t="s">
        <v>46</v>
      </c>
      <c r="D14" s="105" t="s">
        <v>72</v>
      </c>
      <c r="E14" s="107" t="s">
        <v>73</v>
      </c>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4"/>
      <c r="AS14" s="36"/>
      <c r="AT14" s="36"/>
      <c r="AU14" s="36" t="s">
        <v>74</v>
      </c>
    </row>
    <row r="15" spans="1:47" ht="11.25" customHeight="1" x14ac:dyDescent="0.25">
      <c r="A15" s="106"/>
      <c r="B15" s="106"/>
      <c r="C15" s="106"/>
      <c r="D15" s="106"/>
      <c r="E15" s="107" t="s">
        <v>75</v>
      </c>
      <c r="F15" s="96"/>
      <c r="G15" s="96"/>
      <c r="H15" s="94"/>
      <c r="I15" s="107" t="s">
        <v>76</v>
      </c>
      <c r="J15" s="96"/>
      <c r="K15" s="96"/>
      <c r="L15" s="94"/>
      <c r="M15" s="95" t="s">
        <v>77</v>
      </c>
      <c r="N15" s="96"/>
      <c r="O15" s="96"/>
      <c r="P15" s="94"/>
      <c r="Q15" s="107" t="s">
        <v>78</v>
      </c>
      <c r="R15" s="96"/>
      <c r="S15" s="96"/>
      <c r="T15" s="94"/>
      <c r="U15" s="107" t="s">
        <v>79</v>
      </c>
      <c r="V15" s="96"/>
      <c r="W15" s="96"/>
      <c r="X15" s="94"/>
      <c r="Y15" s="107" t="s">
        <v>80</v>
      </c>
      <c r="Z15" s="96"/>
      <c r="AA15" s="96"/>
      <c r="AB15" s="94"/>
      <c r="AC15" s="107" t="s">
        <v>81</v>
      </c>
      <c r="AD15" s="96"/>
      <c r="AE15" s="96"/>
      <c r="AF15" s="94"/>
      <c r="AG15" s="107" t="s">
        <v>82</v>
      </c>
      <c r="AH15" s="96"/>
      <c r="AI15" s="96"/>
      <c r="AJ15" s="94"/>
      <c r="AK15" s="107" t="s">
        <v>83</v>
      </c>
      <c r="AL15" s="96"/>
      <c r="AM15" s="96"/>
      <c r="AN15" s="94"/>
      <c r="AO15" s="107" t="s">
        <v>84</v>
      </c>
      <c r="AP15" s="96"/>
      <c r="AQ15" s="96"/>
      <c r="AR15" s="94"/>
      <c r="AS15" s="108" t="s">
        <v>85</v>
      </c>
      <c r="AT15" s="108" t="s">
        <v>86</v>
      </c>
      <c r="AU15" s="108" t="s">
        <v>87</v>
      </c>
    </row>
    <row r="16" spans="1:47" ht="36" customHeight="1" x14ac:dyDescent="0.25">
      <c r="A16" s="101"/>
      <c r="B16" s="101"/>
      <c r="C16" s="101"/>
      <c r="D16" s="101"/>
      <c r="E16" s="37" t="s">
        <v>88</v>
      </c>
      <c r="F16" s="38" t="s">
        <v>89</v>
      </c>
      <c r="G16" s="39" t="s">
        <v>90</v>
      </c>
      <c r="H16" s="40" t="s">
        <v>91</v>
      </c>
      <c r="I16" s="37" t="s">
        <v>88</v>
      </c>
      <c r="J16" s="38" t="s">
        <v>89</v>
      </c>
      <c r="K16" s="39" t="s">
        <v>90</v>
      </c>
      <c r="L16" s="40" t="s">
        <v>91</v>
      </c>
      <c r="M16" s="37" t="s">
        <v>88</v>
      </c>
      <c r="N16" s="38" t="s">
        <v>89</v>
      </c>
      <c r="O16" s="39" t="s">
        <v>90</v>
      </c>
      <c r="P16" s="40" t="s">
        <v>91</v>
      </c>
      <c r="Q16" s="37" t="s">
        <v>88</v>
      </c>
      <c r="R16" s="38" t="s">
        <v>89</v>
      </c>
      <c r="S16" s="39" t="s">
        <v>90</v>
      </c>
      <c r="T16" s="40" t="s">
        <v>91</v>
      </c>
      <c r="U16" s="37" t="s">
        <v>88</v>
      </c>
      <c r="V16" s="38" t="s">
        <v>89</v>
      </c>
      <c r="W16" s="39" t="s">
        <v>90</v>
      </c>
      <c r="X16" s="40" t="s">
        <v>91</v>
      </c>
      <c r="Y16" s="37" t="s">
        <v>88</v>
      </c>
      <c r="Z16" s="38" t="s">
        <v>89</v>
      </c>
      <c r="AA16" s="39" t="s">
        <v>90</v>
      </c>
      <c r="AB16" s="40" t="s">
        <v>91</v>
      </c>
      <c r="AC16" s="41" t="s">
        <v>88</v>
      </c>
      <c r="AD16" s="38" t="s">
        <v>89</v>
      </c>
      <c r="AE16" s="39" t="s">
        <v>90</v>
      </c>
      <c r="AF16" s="40" t="s">
        <v>91</v>
      </c>
      <c r="AG16" s="37" t="s">
        <v>88</v>
      </c>
      <c r="AH16" s="38" t="s">
        <v>89</v>
      </c>
      <c r="AI16" s="39" t="s">
        <v>90</v>
      </c>
      <c r="AJ16" s="40" t="s">
        <v>91</v>
      </c>
      <c r="AK16" s="37" t="s">
        <v>88</v>
      </c>
      <c r="AL16" s="38" t="s">
        <v>89</v>
      </c>
      <c r="AM16" s="39" t="s">
        <v>90</v>
      </c>
      <c r="AN16" s="40" t="s">
        <v>91</v>
      </c>
      <c r="AO16" s="37" t="s">
        <v>88</v>
      </c>
      <c r="AP16" s="38" t="s">
        <v>89</v>
      </c>
      <c r="AQ16" s="39" t="s">
        <v>90</v>
      </c>
      <c r="AR16" s="40" t="s">
        <v>91</v>
      </c>
      <c r="AS16" s="101"/>
      <c r="AT16" s="101"/>
      <c r="AU16" s="101"/>
    </row>
    <row r="17" spans="1:47" ht="33.75" customHeight="1" x14ac:dyDescent="0.25">
      <c r="A17" s="26" t="s">
        <v>123</v>
      </c>
      <c r="B17" s="26">
        <v>5</v>
      </c>
      <c r="C17" s="26" t="s">
        <v>120</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v>0</v>
      </c>
      <c r="Z17" s="26">
        <v>10</v>
      </c>
      <c r="AA17" s="29">
        <v>2.5</v>
      </c>
      <c r="AB17" s="26">
        <v>2.5</v>
      </c>
      <c r="AC17" s="29">
        <v>0</v>
      </c>
      <c r="AD17" s="26">
        <v>12</v>
      </c>
      <c r="AE17" s="29">
        <v>0</v>
      </c>
      <c r="AF17" s="26">
        <v>0</v>
      </c>
      <c r="AG17" s="29"/>
      <c r="AH17" s="26"/>
      <c r="AI17" s="29"/>
      <c r="AJ17" s="26"/>
      <c r="AK17" s="29"/>
      <c r="AL17" s="26"/>
      <c r="AM17" s="29"/>
      <c r="AN17" s="26"/>
      <c r="AO17" s="29"/>
      <c r="AP17" s="26"/>
      <c r="AQ17" s="29"/>
      <c r="AR17" s="26"/>
      <c r="AS17" s="26"/>
      <c r="AT17" s="26">
        <v>8</v>
      </c>
      <c r="AU17" s="26">
        <v>2</v>
      </c>
    </row>
    <row r="18" spans="1:47" ht="33.75" customHeight="1" x14ac:dyDescent="0.25">
      <c r="A18" s="26" t="s">
        <v>126</v>
      </c>
      <c r="B18" s="26" t="s">
        <v>125</v>
      </c>
      <c r="C18" s="26" t="s">
        <v>124</v>
      </c>
      <c r="D18" s="26">
        <v>12.5</v>
      </c>
      <c r="E18" s="29"/>
      <c r="F18" s="26"/>
      <c r="G18" s="29"/>
      <c r="H18" s="26"/>
      <c r="I18" s="29"/>
      <c r="J18" s="26"/>
      <c r="K18" s="29"/>
      <c r="L18" s="26"/>
      <c r="M18" s="29"/>
      <c r="N18" s="26"/>
      <c r="O18" s="29"/>
      <c r="P18" s="26"/>
      <c r="Q18" s="29"/>
      <c r="R18" s="26"/>
      <c r="S18" s="29"/>
      <c r="T18" s="26"/>
      <c r="U18" s="29"/>
      <c r="V18" s="26"/>
      <c r="W18" s="29"/>
      <c r="X18" s="26"/>
      <c r="Y18" s="29">
        <v>0</v>
      </c>
      <c r="Z18" s="26">
        <v>4</v>
      </c>
      <c r="AA18" s="29">
        <v>0</v>
      </c>
      <c r="AB18" s="26">
        <v>1</v>
      </c>
      <c r="AC18" s="29"/>
      <c r="AD18" s="26"/>
      <c r="AE18" s="29"/>
      <c r="AF18" s="26"/>
      <c r="AG18" s="29"/>
      <c r="AH18" s="26"/>
      <c r="AI18" s="29"/>
      <c r="AJ18" s="26"/>
      <c r="AK18" s="29"/>
      <c r="AL18" s="26"/>
      <c r="AM18" s="29"/>
      <c r="AN18" s="26"/>
      <c r="AO18" s="29"/>
      <c r="AP18" s="26"/>
      <c r="AQ18" s="29"/>
      <c r="AR18" s="26"/>
      <c r="AS18" s="26"/>
      <c r="AT18" s="26">
        <v>7</v>
      </c>
      <c r="AU18" s="26">
        <v>2</v>
      </c>
    </row>
    <row r="19" spans="1:47" ht="33.75" customHeight="1" x14ac:dyDescent="0.25">
      <c r="A19" s="63" t="s">
        <v>127</v>
      </c>
      <c r="B19" s="26">
        <v>7</v>
      </c>
      <c r="C19" s="26" t="s">
        <v>128</v>
      </c>
      <c r="D19" s="26">
        <v>12.5</v>
      </c>
      <c r="E19" s="29"/>
      <c r="F19" s="26"/>
      <c r="G19" s="29"/>
      <c r="H19" s="26"/>
      <c r="I19" s="29"/>
      <c r="J19" s="26"/>
      <c r="K19" s="29"/>
      <c r="L19" s="26"/>
      <c r="M19" s="29"/>
      <c r="N19" s="26"/>
      <c r="O19" s="29"/>
      <c r="P19" s="26"/>
      <c r="Q19" s="29"/>
      <c r="R19" s="26"/>
      <c r="S19" s="29"/>
      <c r="T19" s="26"/>
      <c r="U19" s="29"/>
      <c r="V19" s="26"/>
      <c r="W19" s="29"/>
      <c r="X19" s="26"/>
      <c r="Y19" s="29">
        <v>0</v>
      </c>
      <c r="Z19" s="26">
        <v>4</v>
      </c>
      <c r="AA19" s="29">
        <v>0</v>
      </c>
      <c r="AB19" s="26">
        <v>1</v>
      </c>
      <c r="AC19" s="29">
        <v>20</v>
      </c>
      <c r="AD19" s="26">
        <v>2.5</v>
      </c>
      <c r="AE19" s="29">
        <v>10</v>
      </c>
      <c r="AF19" s="26">
        <v>0</v>
      </c>
      <c r="AG19" s="29"/>
      <c r="AH19" s="26"/>
      <c r="AI19" s="29"/>
      <c r="AJ19" s="26"/>
      <c r="AK19" s="29"/>
      <c r="AL19" s="26"/>
      <c r="AM19" s="29"/>
      <c r="AN19" s="26"/>
      <c r="AO19" s="29"/>
      <c r="AP19" s="26"/>
      <c r="AQ19" s="29"/>
      <c r="AR19" s="26"/>
      <c r="AS19" s="26"/>
      <c r="AT19" s="26">
        <v>8</v>
      </c>
      <c r="AU19" s="26">
        <v>3</v>
      </c>
    </row>
    <row r="20" spans="1:47" ht="33.75" customHeight="1" x14ac:dyDescent="0.25">
      <c r="A20" s="26" t="s">
        <v>129</v>
      </c>
      <c r="B20" s="26">
        <v>7</v>
      </c>
      <c r="C20" s="26" t="s">
        <v>130</v>
      </c>
      <c r="D20" s="26">
        <v>5</v>
      </c>
      <c r="E20" s="29"/>
      <c r="F20" s="26"/>
      <c r="G20" s="29"/>
      <c r="H20" s="26"/>
      <c r="I20" s="29"/>
      <c r="J20" s="26"/>
      <c r="K20" s="29"/>
      <c r="L20" s="26"/>
      <c r="M20" s="29"/>
      <c r="N20" s="26"/>
      <c r="O20" s="29"/>
      <c r="P20" s="26"/>
      <c r="Q20" s="29"/>
      <c r="R20" s="26"/>
      <c r="S20" s="29"/>
      <c r="T20" s="26"/>
      <c r="U20" s="29"/>
      <c r="V20" s="26"/>
      <c r="W20" s="29"/>
      <c r="X20" s="26"/>
      <c r="Y20" s="29">
        <v>0</v>
      </c>
      <c r="Z20" s="26">
        <v>4</v>
      </c>
      <c r="AA20" s="29">
        <v>0</v>
      </c>
      <c r="AB20" s="26">
        <v>1</v>
      </c>
      <c r="AC20" s="29"/>
      <c r="AD20" s="26"/>
      <c r="AE20" s="29"/>
      <c r="AF20" s="26"/>
      <c r="AG20" s="29"/>
      <c r="AH20" s="26"/>
      <c r="AI20" s="29"/>
      <c r="AJ20" s="26"/>
      <c r="AK20" s="29"/>
      <c r="AL20" s="26"/>
      <c r="AM20" s="29"/>
      <c r="AN20" s="26"/>
      <c r="AO20" s="29"/>
      <c r="AP20" s="26"/>
      <c r="AQ20" s="29"/>
      <c r="AR20" s="26"/>
      <c r="AS20" s="26"/>
      <c r="AT20" s="26">
        <v>7</v>
      </c>
      <c r="AU20" s="26">
        <v>2</v>
      </c>
    </row>
    <row r="21" spans="1:47" ht="33.75" customHeight="1" x14ac:dyDescent="0.25">
      <c r="A21" s="62" t="s">
        <v>131</v>
      </c>
      <c r="B21" s="26">
        <v>7</v>
      </c>
      <c r="C21" s="26" t="s">
        <v>132</v>
      </c>
      <c r="D21" s="26">
        <v>5</v>
      </c>
      <c r="E21" s="29"/>
      <c r="F21" s="26"/>
      <c r="G21" s="29"/>
      <c r="H21" s="26"/>
      <c r="I21" s="29"/>
      <c r="J21" s="26"/>
      <c r="K21" s="29"/>
      <c r="L21" s="26"/>
      <c r="M21" s="29"/>
      <c r="N21" s="26"/>
      <c r="O21" s="29"/>
      <c r="P21" s="26"/>
      <c r="Q21" s="29"/>
      <c r="R21" s="26"/>
      <c r="S21" s="29"/>
      <c r="T21" s="26"/>
      <c r="U21" s="29"/>
      <c r="V21" s="26"/>
      <c r="W21" s="29"/>
      <c r="X21" s="26"/>
      <c r="Y21" s="29">
        <v>0</v>
      </c>
      <c r="Z21" s="26">
        <v>1.5</v>
      </c>
      <c r="AA21" s="29">
        <v>0</v>
      </c>
      <c r="AB21" s="26">
        <v>0.5</v>
      </c>
      <c r="AC21" s="29">
        <v>0</v>
      </c>
      <c r="AD21" s="26">
        <v>1</v>
      </c>
      <c r="AE21" s="29">
        <v>0.25</v>
      </c>
      <c r="AF21" s="26">
        <v>0</v>
      </c>
      <c r="AG21" s="29"/>
      <c r="AH21" s="26"/>
      <c r="AI21" s="29"/>
      <c r="AJ21" s="26"/>
      <c r="AK21" s="29"/>
      <c r="AL21" s="26"/>
      <c r="AM21" s="29"/>
      <c r="AN21" s="26"/>
      <c r="AO21" s="29"/>
      <c r="AP21" s="26"/>
      <c r="AQ21" s="29"/>
      <c r="AR21" s="26"/>
      <c r="AS21" s="26">
        <v>8</v>
      </c>
      <c r="AT21" s="26"/>
      <c r="AU21" s="26">
        <v>2</v>
      </c>
    </row>
    <row r="22" spans="1:47" ht="33.75" customHeight="1" x14ac:dyDescent="0.25">
      <c r="A22" s="26" t="s">
        <v>136</v>
      </c>
      <c r="B22" s="26">
        <v>8</v>
      </c>
      <c r="C22" s="26" t="s">
        <v>135</v>
      </c>
      <c r="D22" s="26">
        <v>25</v>
      </c>
      <c r="E22" s="29"/>
      <c r="F22" s="26"/>
      <c r="G22" s="29"/>
      <c r="H22" s="26"/>
      <c r="I22" s="29"/>
      <c r="J22" s="26"/>
      <c r="K22" s="29"/>
      <c r="L22" s="26"/>
      <c r="M22" s="29"/>
      <c r="N22" s="26"/>
      <c r="O22" s="29"/>
      <c r="P22" s="26"/>
      <c r="Q22" s="29"/>
      <c r="R22" s="26"/>
      <c r="S22" s="29"/>
      <c r="T22" s="26"/>
      <c r="U22" s="29"/>
      <c r="V22" s="26"/>
      <c r="W22" s="29"/>
      <c r="X22" s="26"/>
      <c r="Y22" s="29"/>
      <c r="Z22" s="26"/>
      <c r="AA22" s="29"/>
      <c r="AB22" s="26"/>
      <c r="AC22" s="29">
        <v>30</v>
      </c>
      <c r="AD22" s="26">
        <v>0</v>
      </c>
      <c r="AE22" s="29">
        <v>10</v>
      </c>
      <c r="AF22" s="26">
        <v>0</v>
      </c>
      <c r="AG22" s="29">
        <v>26</v>
      </c>
      <c r="AH22" s="26">
        <v>4</v>
      </c>
      <c r="AI22" s="29">
        <v>9</v>
      </c>
      <c r="AJ22" s="26">
        <v>1</v>
      </c>
      <c r="AK22" s="29">
        <v>21</v>
      </c>
      <c r="AL22" s="26">
        <v>5</v>
      </c>
      <c r="AM22" s="29">
        <v>7</v>
      </c>
      <c r="AN22" s="26">
        <v>2</v>
      </c>
      <c r="AO22" s="29">
        <v>0</v>
      </c>
      <c r="AP22" s="26">
        <v>34</v>
      </c>
      <c r="AQ22" s="29">
        <v>0</v>
      </c>
      <c r="AR22" s="26">
        <v>3</v>
      </c>
      <c r="AS22" s="26"/>
      <c r="AT22" s="26">
        <v>11</v>
      </c>
      <c r="AU22" s="26">
        <v>3</v>
      </c>
    </row>
    <row r="23" spans="1:47" ht="33.75" customHeight="1" x14ac:dyDescent="0.25">
      <c r="A23" s="26" t="s">
        <v>137</v>
      </c>
      <c r="B23" s="26">
        <v>8</v>
      </c>
      <c r="C23" s="26" t="s">
        <v>138</v>
      </c>
      <c r="D23" s="26">
        <v>20</v>
      </c>
      <c r="E23" s="29"/>
      <c r="F23" s="26"/>
      <c r="G23" s="29"/>
      <c r="H23" s="26"/>
      <c r="I23" s="29"/>
      <c r="J23" s="26"/>
      <c r="K23" s="29"/>
      <c r="L23" s="26"/>
      <c r="M23" s="29"/>
      <c r="N23" s="26"/>
      <c r="O23" s="29"/>
      <c r="P23" s="26"/>
      <c r="Q23" s="29"/>
      <c r="R23" s="26"/>
      <c r="S23" s="29"/>
      <c r="T23" s="26"/>
      <c r="U23" s="29"/>
      <c r="V23" s="26"/>
      <c r="W23" s="29"/>
      <c r="X23" s="26"/>
      <c r="Y23" s="29"/>
      <c r="Z23" s="26"/>
      <c r="AA23" s="29"/>
      <c r="AB23" s="26"/>
      <c r="AC23" s="29">
        <v>30</v>
      </c>
      <c r="AD23" s="26">
        <v>3</v>
      </c>
      <c r="AE23" s="29">
        <v>5</v>
      </c>
      <c r="AF23" s="26">
        <v>0</v>
      </c>
      <c r="AG23" s="29">
        <v>28</v>
      </c>
      <c r="AH23" s="26">
        <v>2</v>
      </c>
      <c r="AI23" s="29">
        <v>5</v>
      </c>
      <c r="AJ23" s="26">
        <v>0</v>
      </c>
      <c r="AK23" s="29">
        <v>22</v>
      </c>
      <c r="AL23" s="26">
        <v>6</v>
      </c>
      <c r="AM23" s="29">
        <v>4</v>
      </c>
      <c r="AN23" s="26">
        <v>1</v>
      </c>
      <c r="AO23" s="29">
        <v>0</v>
      </c>
      <c r="AP23" s="26">
        <v>30</v>
      </c>
      <c r="AQ23" s="29">
        <v>0</v>
      </c>
      <c r="AR23" s="26">
        <v>5</v>
      </c>
      <c r="AS23" s="26"/>
      <c r="AT23" s="26">
        <v>11</v>
      </c>
      <c r="AU23" s="26">
        <v>2</v>
      </c>
    </row>
    <row r="24" spans="1:47" ht="33.75" customHeight="1" x14ac:dyDescent="0.25">
      <c r="A24" s="26" t="s">
        <v>62</v>
      </c>
      <c r="B24" s="26">
        <v>11</v>
      </c>
      <c r="C24" s="26" t="s">
        <v>148</v>
      </c>
      <c r="D24" s="26">
        <v>10</v>
      </c>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v>0</v>
      </c>
      <c r="AP24" s="26">
        <v>3.3</v>
      </c>
      <c r="AQ24" s="29">
        <v>0</v>
      </c>
      <c r="AR24" s="26">
        <v>0</v>
      </c>
      <c r="AS24" s="26"/>
      <c r="AT24" s="26">
        <v>11</v>
      </c>
      <c r="AU24" s="26">
        <v>1</v>
      </c>
    </row>
    <row r="25" spans="1:47" ht="33.75" customHeight="1" x14ac:dyDescent="0.2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2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2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2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2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2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2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2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2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2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2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2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2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2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2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2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2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2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2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2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2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2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2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2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2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2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2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2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2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2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2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2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2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2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2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2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2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2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2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2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2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2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2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2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25">
      <c r="A69" s="42" t="s">
        <v>64</v>
      </c>
      <c r="B69" s="42"/>
      <c r="C69" s="42"/>
      <c r="D69" s="42">
        <f t="shared" ref="D69:AR69" si="0">SUM(D17:D68)</f>
        <v>100</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23.5</v>
      </c>
      <c r="AA69" s="42">
        <f t="shared" si="0"/>
        <v>2.5</v>
      </c>
      <c r="AB69" s="42">
        <f t="shared" si="0"/>
        <v>6</v>
      </c>
      <c r="AC69" s="42">
        <f t="shared" si="0"/>
        <v>80</v>
      </c>
      <c r="AD69" s="42">
        <f t="shared" si="0"/>
        <v>18.5</v>
      </c>
      <c r="AE69" s="42">
        <f t="shared" si="0"/>
        <v>25.25</v>
      </c>
      <c r="AF69" s="42">
        <f t="shared" si="0"/>
        <v>0</v>
      </c>
      <c r="AG69" s="42">
        <f t="shared" si="0"/>
        <v>54</v>
      </c>
      <c r="AH69" s="42">
        <f t="shared" si="0"/>
        <v>6</v>
      </c>
      <c r="AI69" s="42">
        <f t="shared" si="0"/>
        <v>14</v>
      </c>
      <c r="AJ69" s="42">
        <f t="shared" si="0"/>
        <v>1</v>
      </c>
      <c r="AK69" s="42">
        <f t="shared" si="0"/>
        <v>43</v>
      </c>
      <c r="AL69" s="42">
        <f t="shared" si="0"/>
        <v>11</v>
      </c>
      <c r="AM69" s="42">
        <f t="shared" si="0"/>
        <v>11</v>
      </c>
      <c r="AN69" s="42">
        <f t="shared" si="0"/>
        <v>3</v>
      </c>
      <c r="AO69" s="42">
        <f t="shared" si="0"/>
        <v>0</v>
      </c>
      <c r="AP69" s="42">
        <f t="shared" si="0"/>
        <v>67.3</v>
      </c>
      <c r="AQ69" s="42">
        <f t="shared" si="0"/>
        <v>0</v>
      </c>
      <c r="AR69" s="42">
        <f t="shared" si="0"/>
        <v>8</v>
      </c>
      <c r="AS69" s="42"/>
      <c r="AT69" s="42"/>
      <c r="AU69" s="42"/>
    </row>
    <row r="70" spans="1:47" ht="12" customHeight="1" x14ac:dyDescent="0.25"/>
    <row r="71" spans="1:47" ht="12" customHeight="1" x14ac:dyDescent="0.25"/>
    <row r="72" spans="1:47" ht="12" customHeight="1" x14ac:dyDescent="0.25"/>
    <row r="73" spans="1:47" ht="12" customHeight="1" x14ac:dyDescent="0.25"/>
    <row r="74" spans="1:47" ht="12" customHeight="1" x14ac:dyDescent="0.25"/>
    <row r="75" spans="1:47" ht="12" customHeight="1" x14ac:dyDescent="0.25"/>
    <row r="76" spans="1:47" ht="12" customHeight="1" x14ac:dyDescent="0.25"/>
    <row r="77" spans="1:47" ht="12" customHeight="1" x14ac:dyDescent="0.25"/>
    <row r="78" spans="1:47" ht="12" customHeight="1" x14ac:dyDescent="0.25"/>
    <row r="79" spans="1:47" ht="12" customHeight="1" x14ac:dyDescent="0.25"/>
    <row r="80" spans="1:47"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K16" sqref="K16"/>
    </sheetView>
  </sheetViews>
  <sheetFormatPr defaultColWidth="12.6640625" defaultRowHeight="15" customHeight="1" x14ac:dyDescent="0.25"/>
  <cols>
    <col min="1" max="1" width="41.44140625" customWidth="1"/>
    <col min="2" max="13" width="8.77734375" customWidth="1"/>
    <col min="14" max="26" width="10" customWidth="1"/>
  </cols>
  <sheetData>
    <row r="1" spans="1:26" ht="12" customHeight="1" x14ac:dyDescent="0.25">
      <c r="A1" s="43" t="s">
        <v>92</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25">
      <c r="A2" s="109"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25">
      <c r="A3" s="110"/>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25">
      <c r="A4" s="111"/>
      <c r="B4" s="9"/>
    </row>
    <row r="5" spans="1:26" ht="12" customHeight="1" x14ac:dyDescent="0.25">
      <c r="A5" s="9"/>
      <c r="B5" s="9"/>
    </row>
    <row r="6" spans="1:26" ht="12" customHeight="1" x14ac:dyDescent="0.2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25">
      <c r="A7" s="45"/>
      <c r="B7" s="107" t="s">
        <v>93</v>
      </c>
      <c r="C7" s="96"/>
      <c r="D7" s="96"/>
      <c r="E7" s="96"/>
      <c r="F7" s="96"/>
      <c r="G7" s="96"/>
      <c r="H7" s="96"/>
      <c r="I7" s="96"/>
      <c r="J7" s="96"/>
      <c r="K7" s="94"/>
      <c r="L7" s="26"/>
    </row>
    <row r="8" spans="1:26" ht="12" customHeight="1" x14ac:dyDescent="0.25">
      <c r="A8" s="46" t="s">
        <v>94</v>
      </c>
      <c r="B8" s="19" t="s">
        <v>47</v>
      </c>
      <c r="C8" s="47" t="s">
        <v>48</v>
      </c>
      <c r="D8" s="19" t="s">
        <v>49</v>
      </c>
      <c r="E8" s="47" t="s">
        <v>50</v>
      </c>
      <c r="F8" s="19" t="s">
        <v>51</v>
      </c>
      <c r="G8" s="47" t="s">
        <v>52</v>
      </c>
      <c r="H8" s="19" t="s">
        <v>53</v>
      </c>
      <c r="I8" s="47" t="s">
        <v>54</v>
      </c>
      <c r="J8" s="19" t="s">
        <v>55</v>
      </c>
      <c r="K8" s="47" t="s">
        <v>56</v>
      </c>
      <c r="L8" s="48" t="s">
        <v>64</v>
      </c>
    </row>
    <row r="9" spans="1:26" ht="12" customHeight="1" x14ac:dyDescent="0.25">
      <c r="A9" s="26" t="s">
        <v>95</v>
      </c>
      <c r="B9" s="26">
        <v>1.5</v>
      </c>
      <c r="C9" s="29">
        <v>2</v>
      </c>
      <c r="D9" s="26">
        <v>5</v>
      </c>
      <c r="E9" s="29">
        <v>3</v>
      </c>
      <c r="F9" s="26">
        <v>2.75</v>
      </c>
      <c r="G9" s="29">
        <v>4</v>
      </c>
      <c r="H9" s="26">
        <v>18.5</v>
      </c>
      <c r="I9" s="29">
        <v>1.3</v>
      </c>
      <c r="J9" s="26">
        <v>4.5</v>
      </c>
      <c r="K9" s="29">
        <v>18</v>
      </c>
      <c r="L9" s="42">
        <f t="shared" ref="L9:L18" si="0">SUM(B9:K9)</f>
        <v>60.55</v>
      </c>
    </row>
    <row r="10" spans="1:26" ht="12" customHeight="1" x14ac:dyDescent="0.25">
      <c r="A10" s="26" t="s">
        <v>96</v>
      </c>
      <c r="B10" s="26">
        <v>1.5</v>
      </c>
      <c r="C10" s="29">
        <v>2</v>
      </c>
      <c r="D10" s="26">
        <v>4.5</v>
      </c>
      <c r="E10" s="29">
        <v>1.5</v>
      </c>
      <c r="F10" s="26">
        <v>3</v>
      </c>
      <c r="G10" s="29">
        <v>4.5</v>
      </c>
      <c r="H10" s="26">
        <v>15</v>
      </c>
      <c r="I10" s="29">
        <v>4.5</v>
      </c>
      <c r="J10" s="26">
        <v>3.5</v>
      </c>
      <c r="K10" s="29">
        <v>3.75</v>
      </c>
      <c r="L10" s="42">
        <f t="shared" si="0"/>
        <v>43.75</v>
      </c>
    </row>
    <row r="11" spans="1:26" ht="12" customHeight="1" x14ac:dyDescent="0.25">
      <c r="A11" s="26" t="s">
        <v>97</v>
      </c>
      <c r="B11" s="26">
        <v>1.5</v>
      </c>
      <c r="C11" s="29">
        <v>2</v>
      </c>
      <c r="D11" s="26">
        <v>6.5</v>
      </c>
      <c r="E11" s="29">
        <v>3.5</v>
      </c>
      <c r="F11" s="26">
        <v>2</v>
      </c>
      <c r="G11" s="29">
        <v>11</v>
      </c>
      <c r="H11" s="26">
        <v>18</v>
      </c>
      <c r="I11" s="29">
        <v>4.75</v>
      </c>
      <c r="J11" s="26">
        <v>9.5</v>
      </c>
      <c r="K11" s="29">
        <v>15</v>
      </c>
      <c r="L11" s="42">
        <f t="shared" si="0"/>
        <v>73.75</v>
      </c>
    </row>
    <row r="12" spans="1:26" ht="12" customHeight="1" x14ac:dyDescent="0.25">
      <c r="A12" s="26" t="s">
        <v>98</v>
      </c>
      <c r="B12" s="26">
        <v>1.5</v>
      </c>
      <c r="C12" s="29">
        <v>2</v>
      </c>
      <c r="D12" s="26">
        <v>5.5</v>
      </c>
      <c r="E12" s="29">
        <v>4</v>
      </c>
      <c r="F12" s="26">
        <v>6</v>
      </c>
      <c r="G12" s="29">
        <v>7.5</v>
      </c>
      <c r="H12" s="26">
        <v>11.25</v>
      </c>
      <c r="I12" s="29">
        <v>9.5</v>
      </c>
      <c r="J12" s="26">
        <v>5.5</v>
      </c>
      <c r="K12" s="29">
        <v>36</v>
      </c>
      <c r="L12" s="42">
        <f t="shared" si="0"/>
        <v>88.75</v>
      </c>
    </row>
    <row r="13" spans="1:26" ht="12" customHeight="1" x14ac:dyDescent="0.25">
      <c r="A13" s="26" t="s">
        <v>99</v>
      </c>
      <c r="B13" s="26">
        <v>1.5</v>
      </c>
      <c r="C13" s="29">
        <v>2</v>
      </c>
      <c r="D13" s="26">
        <v>3.5</v>
      </c>
      <c r="E13" s="29">
        <v>1.6</v>
      </c>
      <c r="F13" s="26">
        <v>1.75</v>
      </c>
      <c r="G13" s="29">
        <v>4</v>
      </c>
      <c r="H13" s="26">
        <v>3.25</v>
      </c>
      <c r="I13" s="29">
        <v>1.6</v>
      </c>
      <c r="J13" s="26">
        <v>2</v>
      </c>
      <c r="K13" s="29">
        <v>26.7</v>
      </c>
      <c r="L13" s="42">
        <f t="shared" si="0"/>
        <v>47.900000000000006</v>
      </c>
    </row>
    <row r="14" spans="1:26" ht="12" customHeight="1" x14ac:dyDescent="0.25">
      <c r="A14" s="26"/>
      <c r="B14" s="26"/>
      <c r="C14" s="29"/>
      <c r="D14" s="26"/>
      <c r="E14" s="29"/>
      <c r="F14" s="26"/>
      <c r="G14" s="29"/>
      <c r="H14" s="26"/>
      <c r="I14" s="29"/>
      <c r="J14" s="26"/>
      <c r="K14" s="29"/>
      <c r="L14" s="42">
        <f t="shared" si="0"/>
        <v>0</v>
      </c>
    </row>
    <row r="15" spans="1:26" ht="12" customHeight="1" x14ac:dyDescent="0.25">
      <c r="A15" s="26"/>
      <c r="B15" s="26"/>
      <c r="C15" s="29"/>
      <c r="D15" s="26"/>
      <c r="E15" s="29"/>
      <c r="F15" s="26"/>
      <c r="G15" s="29"/>
      <c r="H15" s="26"/>
      <c r="I15" s="29"/>
      <c r="J15" s="26"/>
      <c r="K15" s="29"/>
      <c r="L15" s="42">
        <f t="shared" si="0"/>
        <v>0</v>
      </c>
    </row>
    <row r="16" spans="1:26" ht="12" customHeight="1" x14ac:dyDescent="0.25">
      <c r="A16" s="26"/>
      <c r="B16" s="26"/>
      <c r="C16" s="29"/>
      <c r="D16" s="26"/>
      <c r="E16" s="29"/>
      <c r="F16" s="26"/>
      <c r="G16" s="29"/>
      <c r="H16" s="26"/>
      <c r="I16" s="29"/>
      <c r="J16" s="26"/>
      <c r="K16" s="29"/>
      <c r="L16" s="42">
        <f t="shared" si="0"/>
        <v>0</v>
      </c>
    </row>
    <row r="17" spans="1:12" ht="12" customHeight="1" x14ac:dyDescent="0.25">
      <c r="A17" s="26"/>
      <c r="B17" s="26"/>
      <c r="C17" s="29"/>
      <c r="D17" s="26"/>
      <c r="E17" s="29"/>
      <c r="F17" s="26"/>
      <c r="G17" s="29"/>
      <c r="H17" s="26"/>
      <c r="I17" s="29"/>
      <c r="J17" s="26"/>
      <c r="K17" s="29"/>
      <c r="L17" s="42">
        <f t="shared" si="0"/>
        <v>0</v>
      </c>
    </row>
    <row r="18" spans="1:12" ht="12" customHeight="1" x14ac:dyDescent="0.25">
      <c r="A18" s="26"/>
      <c r="B18" s="26"/>
      <c r="C18" s="29"/>
      <c r="D18" s="26"/>
      <c r="E18" s="29"/>
      <c r="F18" s="26"/>
      <c r="G18" s="29"/>
      <c r="H18" s="26"/>
      <c r="I18" s="29"/>
      <c r="J18" s="26"/>
      <c r="K18" s="29"/>
      <c r="L18" s="42">
        <f t="shared" si="0"/>
        <v>0</v>
      </c>
    </row>
    <row r="19" spans="1:12" ht="12" customHeight="1" x14ac:dyDescent="0.25"/>
    <row r="20" spans="1:12" ht="12" customHeight="1" x14ac:dyDescent="0.25"/>
    <row r="21" spans="1:12" ht="12" customHeight="1" x14ac:dyDescent="0.25"/>
    <row r="22" spans="1:12" ht="12" customHeight="1" x14ac:dyDescent="0.25"/>
    <row r="23" spans="1:12" ht="12" customHeight="1" x14ac:dyDescent="0.25"/>
    <row r="24" spans="1:12" ht="12" customHeight="1" x14ac:dyDescent="0.25"/>
    <row r="25" spans="1:12" ht="12" customHeight="1" x14ac:dyDescent="0.25"/>
    <row r="26" spans="1:12" ht="12" customHeight="1" x14ac:dyDescent="0.25"/>
    <row r="27" spans="1:12" ht="12" customHeight="1" x14ac:dyDescent="0.25"/>
    <row r="28" spans="1:12" ht="12" customHeight="1" x14ac:dyDescent="0.25"/>
    <row r="29" spans="1:12" ht="12" customHeight="1" x14ac:dyDescent="0.25"/>
    <row r="30" spans="1:12" ht="12" customHeight="1" x14ac:dyDescent="0.25"/>
    <row r="31" spans="1:12" ht="12" customHeight="1" x14ac:dyDescent="0.25"/>
    <row r="32" spans="1:1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22" sqref="D22"/>
    </sheetView>
  </sheetViews>
  <sheetFormatPr defaultColWidth="12.6640625" defaultRowHeight="15" customHeight="1" x14ac:dyDescent="0.25"/>
  <cols>
    <col min="1" max="1" width="60" customWidth="1"/>
    <col min="2" max="2" width="8.77734375" customWidth="1"/>
    <col min="3" max="3" width="21.109375" customWidth="1"/>
    <col min="4" max="4" width="18.33203125" customWidth="1"/>
    <col min="5" max="17" width="8.77734375" customWidth="1"/>
    <col min="18" max="26" width="10" customWidth="1"/>
  </cols>
  <sheetData>
    <row r="1" spans="1:17" ht="12" customHeight="1" x14ac:dyDescent="0.25">
      <c r="A1" s="49" t="s">
        <v>100</v>
      </c>
      <c r="B1" s="50"/>
      <c r="C1" s="50"/>
      <c r="D1" s="51"/>
      <c r="P1" s="52" t="s">
        <v>101</v>
      </c>
    </row>
    <row r="2" spans="1:17" ht="12" customHeight="1" x14ac:dyDescent="0.25">
      <c r="A2" s="53" t="s">
        <v>102</v>
      </c>
      <c r="B2" s="6">
        <f>60*(10-(COUNTBLANK(PerPerson!A9:A18)))</f>
        <v>300</v>
      </c>
      <c r="C2" s="6" t="s">
        <v>103</v>
      </c>
      <c r="D2" s="54"/>
      <c r="P2" s="52" t="s">
        <v>104</v>
      </c>
      <c r="Q2" s="52" t="s">
        <v>105</v>
      </c>
    </row>
    <row r="3" spans="1:17" ht="12" customHeight="1" x14ac:dyDescent="0.25">
      <c r="A3" s="53" t="s">
        <v>106</v>
      </c>
      <c r="B3" s="6">
        <f>SUM('General Tasks'!E27,'General Tasks'!G27,'General Tasks'!I27,'General Tasks'!K27,'General Tasks'!M27,'General Tasks'!O27,'General Tasks'!Q27,'General Tasks'!S27,'General Tasks'!U27,'General Tasks'!W27,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406.17</v>
      </c>
      <c r="C3" s="6"/>
      <c r="D3" s="54"/>
      <c r="P3" s="52">
        <f>IF(Requirements!AT17,Requirements!D17,0)</f>
        <v>10</v>
      </c>
      <c r="Q3" s="52">
        <f>IF(Requirements!AS17,Requirements!D17,0)</f>
        <v>0</v>
      </c>
    </row>
    <row r="4" spans="1:17" ht="12" customHeight="1" x14ac:dyDescent="0.25">
      <c r="A4" s="53" t="s">
        <v>107</v>
      </c>
      <c r="B4" s="6">
        <f>B2-B3</f>
        <v>-106.17000000000002</v>
      </c>
      <c r="C4" s="6" t="str">
        <f t="shared" ref="C4:C5" si="0">IF(B4&gt;=0,"within budget","over budget")</f>
        <v>over budget</v>
      </c>
      <c r="D4" s="54"/>
      <c r="P4" s="52">
        <f>IF(Requirements!AT18,Requirements!D18,0)</f>
        <v>12.5</v>
      </c>
      <c r="Q4" s="52">
        <f>IF(Requirements!AS18,Requirements!D18,0)</f>
        <v>0</v>
      </c>
    </row>
    <row r="5" spans="1:17" ht="12" customHeight="1" x14ac:dyDescent="0.25">
      <c r="A5" s="53" t="s">
        <v>108</v>
      </c>
      <c r="B5" s="6">
        <f>(('General Tasks'!C9)-B3)</f>
        <v>-46.170000000000016</v>
      </c>
      <c r="C5" s="6" t="str">
        <f t="shared" si="0"/>
        <v>over budget</v>
      </c>
      <c r="D5" s="54"/>
    </row>
    <row r="6" spans="1:17" ht="12" customHeight="1" x14ac:dyDescent="0.25">
      <c r="A6" s="53" t="s">
        <v>109</v>
      </c>
      <c r="B6" s="6">
        <f>(SUM('General Tasks'!H27,Requirements!M69,Requirements!O69)-(B3))</f>
        <v>-323.67</v>
      </c>
      <c r="C6" s="6" t="str">
        <f t="shared" ref="C6:C7" si="1">IF(B6&gt;=0,"within estimate","over estimate")</f>
        <v>over estimate</v>
      </c>
      <c r="D6" s="54" t="s">
        <v>110</v>
      </c>
      <c r="P6" s="52">
        <f>IF(Requirements!AT19,Requirements!D19,0)</f>
        <v>12.5</v>
      </c>
      <c r="Q6" s="52">
        <f>IF(Requirements!AS19,Requirements!D19,0)</f>
        <v>0</v>
      </c>
    </row>
    <row r="7" spans="1:17" ht="12" customHeight="1" x14ac:dyDescent="0.25">
      <c r="A7" s="55" t="s">
        <v>111</v>
      </c>
      <c r="B7" s="56">
        <f>(SUM('General Tasks'!P27,Requirements!AC69,Requirements!AE69)-(B4))</f>
        <v>275.69000000000005</v>
      </c>
      <c r="C7" s="56" t="str">
        <f t="shared" si="1"/>
        <v>within estimate</v>
      </c>
      <c r="D7" s="57" t="s">
        <v>112</v>
      </c>
    </row>
    <row r="8" spans="1:17" ht="12" customHeight="1" x14ac:dyDescent="0.25">
      <c r="A8" s="58"/>
      <c r="P8" s="52">
        <f>IF(Requirements!AT20,Requirements!D20,0)</f>
        <v>5</v>
      </c>
      <c r="Q8" s="52">
        <f>IF(Requirements!AS20,Requirements!D20,0)</f>
        <v>0</v>
      </c>
    </row>
    <row r="9" spans="1:17" ht="12" customHeight="1" x14ac:dyDescent="0.25">
      <c r="P9" s="52">
        <f>IF(Requirements!AT21,Requirements!D21,0)</f>
        <v>0</v>
      </c>
      <c r="Q9" s="52">
        <f>IF(Requirements!AS21,Requirements!D21,0)</f>
        <v>5</v>
      </c>
    </row>
    <row r="10" spans="1:17" ht="12" customHeight="1" x14ac:dyDescent="0.25">
      <c r="P10" s="52">
        <f>IF(Requirements!AT22,Requirements!D22,0)</f>
        <v>25</v>
      </c>
      <c r="Q10" s="52">
        <f>IF(Requirements!AS22,Requirements!D22,0)</f>
        <v>0</v>
      </c>
    </row>
    <row r="11" spans="1:17" ht="12" customHeight="1" x14ac:dyDescent="0.25">
      <c r="A11" s="49" t="s">
        <v>14</v>
      </c>
      <c r="B11" s="50"/>
      <c r="C11" s="51"/>
      <c r="P11" s="52">
        <f>IF(Requirements!AT23,Requirements!D23,0)</f>
        <v>20</v>
      </c>
      <c r="Q11" s="52">
        <f>IF(Requirements!AS23,Requirements!D23,0)</f>
        <v>0</v>
      </c>
    </row>
    <row r="12" spans="1:17" ht="12" customHeight="1" x14ac:dyDescent="0.25">
      <c r="A12" s="53" t="s">
        <v>113</v>
      </c>
      <c r="B12" s="6">
        <f>COUNT(Requirements!AT17:AT68)</f>
        <v>7</v>
      </c>
      <c r="C12" s="54"/>
      <c r="P12" s="52">
        <f>IF(Requirements!AT24,Requirements!D24,0)</f>
        <v>10</v>
      </c>
      <c r="Q12" s="52">
        <f>IF(Requirements!AS24,Requirements!D24,0)</f>
        <v>0</v>
      </c>
    </row>
    <row r="13" spans="1:17" ht="12" customHeight="1" x14ac:dyDescent="0.25">
      <c r="A13" s="53" t="s">
        <v>114</v>
      </c>
      <c r="B13" s="6">
        <f>P58</f>
        <v>95</v>
      </c>
      <c r="C13" s="54" t="str">
        <f>IF(B13&gt;50,"more than 60% met","less than 60% met")</f>
        <v>more than 60% met</v>
      </c>
      <c r="P13" s="52">
        <f>IF(Requirements!AT25,Requirements!D25,0)</f>
        <v>0</v>
      </c>
      <c r="Q13" s="52">
        <f>IF(Requirements!AS25,Requirements!D25,0)</f>
        <v>0</v>
      </c>
    </row>
    <row r="14" spans="1:17" ht="12" customHeight="1" x14ac:dyDescent="0.25">
      <c r="A14" s="53" t="s">
        <v>115</v>
      </c>
      <c r="B14" s="6">
        <f>COUNT(Requirements!AS17:AS68)</f>
        <v>1</v>
      </c>
      <c r="C14" s="54"/>
      <c r="P14" s="52">
        <f>IF(Requirements!AT26,Requirements!D26,0)</f>
        <v>0</v>
      </c>
      <c r="Q14" s="52">
        <f>IF(Requirements!AS26,Requirements!D26,0)</f>
        <v>0</v>
      </c>
    </row>
    <row r="15" spans="1:17" ht="12" customHeight="1" x14ac:dyDescent="0.25">
      <c r="A15" s="55" t="s">
        <v>116</v>
      </c>
      <c r="B15" s="56">
        <f>Q58</f>
        <v>5</v>
      </c>
      <c r="C15" s="57" t="str">
        <f>IF(B15&gt;40,"more than 40% scrubbed","less than 40% scrubbed")</f>
        <v>less than 40% scrubbed</v>
      </c>
      <c r="P15" s="52">
        <f>IF(Requirements!AT27,Requirements!D27,0)</f>
        <v>0</v>
      </c>
      <c r="Q15" s="52">
        <f>IF(Requirements!AS27,Requirements!D27,0)</f>
        <v>0</v>
      </c>
    </row>
    <row r="16" spans="1:17" ht="12" customHeight="1" x14ac:dyDescent="0.25">
      <c r="P16" s="52">
        <f>IF(Requirements!AT28,Requirements!D28,0)</f>
        <v>0</v>
      </c>
      <c r="Q16" s="52">
        <f>IF(Requirements!AS28,Requirements!D28,0)</f>
        <v>0</v>
      </c>
    </row>
    <row r="17" spans="1:17" ht="12" customHeight="1" x14ac:dyDescent="0.25">
      <c r="P17" s="52">
        <f>IF(Requirements!AT29,Requirements!D29,0)</f>
        <v>0</v>
      </c>
      <c r="Q17" s="52">
        <f>IF(Requirements!AS29,Requirements!D29,0)</f>
        <v>0</v>
      </c>
    </row>
    <row r="18" spans="1:17" ht="12" customHeight="1" x14ac:dyDescent="0.25">
      <c r="P18" s="52">
        <f>IF(Requirements!AT30,Requirements!D30,0)</f>
        <v>0</v>
      </c>
      <c r="Q18" s="52">
        <f>IF(Requirements!AS30,Requirements!D30,0)</f>
        <v>0</v>
      </c>
    </row>
    <row r="19" spans="1:17" ht="12" customHeight="1" x14ac:dyDescent="0.25">
      <c r="A19" s="49" t="s">
        <v>117</v>
      </c>
      <c r="B19" s="51"/>
      <c r="P19" s="52">
        <f>IF(Requirements!AT31,Requirements!D31,0)</f>
        <v>0</v>
      </c>
      <c r="Q19" s="52">
        <f>IF(Requirements!AS31,Requirements!D31,0)</f>
        <v>0</v>
      </c>
    </row>
    <row r="20" spans="1:17" ht="12" customHeight="1" x14ac:dyDescent="0.25">
      <c r="A20" s="59" t="s">
        <v>118</v>
      </c>
      <c r="B20" s="54">
        <f>COUNT('General Tasks'!X13:X26)</f>
        <v>12</v>
      </c>
      <c r="P20" s="52">
        <f>IF(Requirements!AT32,Requirements!D32,0)</f>
        <v>0</v>
      </c>
      <c r="Q20" s="52">
        <f>IF(Requirements!AS32,Requirements!D32,0)</f>
        <v>0</v>
      </c>
    </row>
    <row r="21" spans="1:17" ht="12" customHeight="1" x14ac:dyDescent="0.25">
      <c r="A21" s="60" t="s">
        <v>119</v>
      </c>
      <c r="B21" s="57">
        <f>(COUNT('General Tasks'!B13:B26)-B20)</f>
        <v>0</v>
      </c>
      <c r="P21" s="52">
        <f>IF(Requirements!AT33,Requirements!D33,0)</f>
        <v>0</v>
      </c>
      <c r="Q21" s="52">
        <f>IF(Requirements!AS33,Requirements!D33,0)</f>
        <v>0</v>
      </c>
    </row>
    <row r="22" spans="1:17" ht="12" customHeight="1" x14ac:dyDescent="0.25">
      <c r="P22" s="52">
        <f>IF(Requirements!AT34,Requirements!D34,0)</f>
        <v>0</v>
      </c>
      <c r="Q22" s="52">
        <f>IF(Requirements!AS34,Requirements!D34,0)</f>
        <v>0</v>
      </c>
    </row>
    <row r="23" spans="1:17" ht="12" customHeight="1" x14ac:dyDescent="0.25">
      <c r="P23" s="52">
        <f>IF(Requirements!AT35,Requirements!D35,0)</f>
        <v>0</v>
      </c>
      <c r="Q23" s="52">
        <f>IF(Requirements!AS35,Requirements!D35,0)</f>
        <v>0</v>
      </c>
    </row>
    <row r="24" spans="1:17" ht="12" customHeight="1" x14ac:dyDescent="0.25">
      <c r="P24" s="52">
        <f>IF(Requirements!AT36,Requirements!D36,0)</f>
        <v>0</v>
      </c>
      <c r="Q24" s="52">
        <f>IF(Requirements!AS36,Requirements!D36,0)</f>
        <v>0</v>
      </c>
    </row>
    <row r="25" spans="1:17" ht="12" customHeight="1" x14ac:dyDescent="0.25">
      <c r="P25" s="52">
        <f>IF(Requirements!AT37,Requirements!D37,0)</f>
        <v>0</v>
      </c>
      <c r="Q25" s="52">
        <f>IF(Requirements!AS37,Requirements!D37,0)</f>
        <v>0</v>
      </c>
    </row>
    <row r="26" spans="1:17" ht="12" customHeight="1" x14ac:dyDescent="0.25">
      <c r="P26" s="52">
        <f>IF(Requirements!AT38,Requirements!D38,0)</f>
        <v>0</v>
      </c>
      <c r="Q26" s="52">
        <f>IF(Requirements!AS38,Requirements!D38,0)</f>
        <v>0</v>
      </c>
    </row>
    <row r="27" spans="1:17" ht="12" customHeight="1" x14ac:dyDescent="0.25">
      <c r="P27" s="52">
        <f>IF(Requirements!AT39,Requirements!D39,0)</f>
        <v>0</v>
      </c>
      <c r="Q27" s="52">
        <f>IF(Requirements!AS39,Requirements!D39,0)</f>
        <v>0</v>
      </c>
    </row>
    <row r="28" spans="1:17" ht="12" customHeight="1" x14ac:dyDescent="0.25">
      <c r="P28" s="52">
        <f>IF(Requirements!AT40,Requirements!D40,0)</f>
        <v>0</v>
      </c>
      <c r="Q28" s="52">
        <f>IF(Requirements!AS40,Requirements!D40,0)</f>
        <v>0</v>
      </c>
    </row>
    <row r="29" spans="1:17" ht="12" customHeight="1" x14ac:dyDescent="0.25">
      <c r="P29" s="52">
        <f>IF(Requirements!AT41,Requirements!D41,0)</f>
        <v>0</v>
      </c>
      <c r="Q29" s="52">
        <f>IF(Requirements!AS41,Requirements!D41,0)</f>
        <v>0</v>
      </c>
    </row>
    <row r="30" spans="1:17" ht="12" customHeight="1" x14ac:dyDescent="0.25">
      <c r="P30" s="52">
        <f>IF(Requirements!AT42,Requirements!D42,0)</f>
        <v>0</v>
      </c>
      <c r="Q30" s="52">
        <f>IF(Requirements!AS42,Requirements!D42,0)</f>
        <v>0</v>
      </c>
    </row>
    <row r="31" spans="1:17" ht="12" customHeight="1" x14ac:dyDescent="0.25">
      <c r="P31" s="52">
        <f>IF(Requirements!AT43,Requirements!D43,0)</f>
        <v>0</v>
      </c>
      <c r="Q31" s="52">
        <f>IF(Requirements!AS43,Requirements!D43,0)</f>
        <v>0</v>
      </c>
    </row>
    <row r="32" spans="1:17" ht="12" customHeight="1" x14ac:dyDescent="0.25">
      <c r="P32" s="52">
        <f>IF(Requirements!AT44,Requirements!D44,0)</f>
        <v>0</v>
      </c>
      <c r="Q32" s="52">
        <f>IF(Requirements!AS44,Requirements!D44,0)</f>
        <v>0</v>
      </c>
    </row>
    <row r="33" spans="16:17" ht="12" customHeight="1" x14ac:dyDescent="0.25">
      <c r="P33" s="52">
        <f>IF(Requirements!AT45,Requirements!D45,0)</f>
        <v>0</v>
      </c>
      <c r="Q33" s="52">
        <f>IF(Requirements!AS45,Requirements!D45,0)</f>
        <v>0</v>
      </c>
    </row>
    <row r="34" spans="16:17" ht="12" customHeight="1" x14ac:dyDescent="0.25">
      <c r="P34" s="52">
        <f>IF(Requirements!AT46,Requirements!D46,0)</f>
        <v>0</v>
      </c>
      <c r="Q34" s="52">
        <f>IF(Requirements!AS46,Requirements!D46,0)</f>
        <v>0</v>
      </c>
    </row>
    <row r="35" spans="16:17" ht="12" customHeight="1" x14ac:dyDescent="0.25">
      <c r="P35" s="52">
        <f>IF(Requirements!AT47,Requirements!D47,0)</f>
        <v>0</v>
      </c>
      <c r="Q35" s="52">
        <f>IF(Requirements!AS47,Requirements!D47,0)</f>
        <v>0</v>
      </c>
    </row>
    <row r="36" spans="16:17" ht="12" customHeight="1" x14ac:dyDescent="0.25">
      <c r="P36" s="52">
        <f>IF(Requirements!AT48,Requirements!D48,0)</f>
        <v>0</v>
      </c>
      <c r="Q36" s="52">
        <f>IF(Requirements!AS48,Requirements!D48,0)</f>
        <v>0</v>
      </c>
    </row>
    <row r="37" spans="16:17" ht="12" customHeight="1" x14ac:dyDescent="0.25">
      <c r="P37" s="52">
        <f>IF(Requirements!AT49,Requirements!D49,0)</f>
        <v>0</v>
      </c>
      <c r="Q37" s="52">
        <f>IF(Requirements!AS49,Requirements!D49,0)</f>
        <v>0</v>
      </c>
    </row>
    <row r="38" spans="16:17" ht="12" customHeight="1" x14ac:dyDescent="0.25">
      <c r="P38" s="52">
        <f>IF(Requirements!AT50,Requirements!D50,0)</f>
        <v>0</v>
      </c>
      <c r="Q38" s="52">
        <f>IF(Requirements!AS50,Requirements!D50,0)</f>
        <v>0</v>
      </c>
    </row>
    <row r="39" spans="16:17" ht="12" customHeight="1" x14ac:dyDescent="0.25">
      <c r="P39" s="52">
        <f>IF(Requirements!AT51,Requirements!D51,0)</f>
        <v>0</v>
      </c>
      <c r="Q39" s="52">
        <f>IF(Requirements!AS51,Requirements!D51,0)</f>
        <v>0</v>
      </c>
    </row>
    <row r="40" spans="16:17" ht="12" customHeight="1" x14ac:dyDescent="0.25">
      <c r="P40" s="52">
        <f>IF(Requirements!AT52,Requirements!D52,0)</f>
        <v>0</v>
      </c>
      <c r="Q40" s="52">
        <f>IF(Requirements!AS52,Requirements!D52,0)</f>
        <v>0</v>
      </c>
    </row>
    <row r="41" spans="16:17" ht="12" customHeight="1" x14ac:dyDescent="0.25">
      <c r="P41" s="52">
        <f>IF(Requirements!AT53,Requirements!D53,0)</f>
        <v>0</v>
      </c>
      <c r="Q41" s="52">
        <f>IF(Requirements!AS53,Requirements!D53,0)</f>
        <v>0</v>
      </c>
    </row>
    <row r="42" spans="16:17" ht="12" customHeight="1" x14ac:dyDescent="0.25">
      <c r="P42" s="52">
        <f>IF(Requirements!AT54,Requirements!D54,0)</f>
        <v>0</v>
      </c>
      <c r="Q42" s="52">
        <f>IF(Requirements!AS54,Requirements!D54,0)</f>
        <v>0</v>
      </c>
    </row>
    <row r="43" spans="16:17" ht="12" customHeight="1" x14ac:dyDescent="0.25">
      <c r="P43" s="52">
        <f>IF(Requirements!AT55,Requirements!D55,0)</f>
        <v>0</v>
      </c>
      <c r="Q43" s="52">
        <f>IF(Requirements!AS55,Requirements!D55,0)</f>
        <v>0</v>
      </c>
    </row>
    <row r="44" spans="16:17" ht="12" customHeight="1" x14ac:dyDescent="0.25">
      <c r="P44" s="52">
        <f>IF(Requirements!AT56,Requirements!D56,0)</f>
        <v>0</v>
      </c>
      <c r="Q44" s="52">
        <f>IF(Requirements!AS56,Requirements!D56,0)</f>
        <v>0</v>
      </c>
    </row>
    <row r="45" spans="16:17" ht="12" customHeight="1" x14ac:dyDescent="0.25">
      <c r="P45" s="52">
        <f>IF(Requirements!AT57,Requirements!D57,0)</f>
        <v>0</v>
      </c>
      <c r="Q45" s="52">
        <f>IF(Requirements!AS57,Requirements!D57,0)</f>
        <v>0</v>
      </c>
    </row>
    <row r="46" spans="16:17" ht="12" customHeight="1" x14ac:dyDescent="0.25">
      <c r="P46" s="52">
        <f>IF(Requirements!AT58,Requirements!D58,0)</f>
        <v>0</v>
      </c>
      <c r="Q46" s="52">
        <f>IF(Requirements!AS58,Requirements!D58,0)</f>
        <v>0</v>
      </c>
    </row>
    <row r="47" spans="16:17" ht="12" customHeight="1" x14ac:dyDescent="0.25">
      <c r="P47" s="52">
        <f>IF(Requirements!AT59,Requirements!D59,0)</f>
        <v>0</v>
      </c>
      <c r="Q47" s="52">
        <f>IF(Requirements!AS59,Requirements!D59,0)</f>
        <v>0</v>
      </c>
    </row>
    <row r="48" spans="16:17" ht="12" customHeight="1" x14ac:dyDescent="0.25">
      <c r="P48" s="52">
        <f>IF(Requirements!AT60,Requirements!D60,0)</f>
        <v>0</v>
      </c>
      <c r="Q48" s="52">
        <f>IF(Requirements!AS60,Requirements!D60,0)</f>
        <v>0</v>
      </c>
    </row>
    <row r="49" spans="16:17" ht="12" customHeight="1" x14ac:dyDescent="0.25">
      <c r="P49" s="52">
        <f>IF(Requirements!AT61,Requirements!D61,0)</f>
        <v>0</v>
      </c>
      <c r="Q49" s="52">
        <f>IF(Requirements!AS61,Requirements!D61,0)</f>
        <v>0</v>
      </c>
    </row>
    <row r="50" spans="16:17" ht="12" customHeight="1" x14ac:dyDescent="0.25">
      <c r="P50" s="52">
        <f>IF(Requirements!AT62,Requirements!D62,0)</f>
        <v>0</v>
      </c>
      <c r="Q50" s="52">
        <f>IF(Requirements!AS62,Requirements!D62,0)</f>
        <v>0</v>
      </c>
    </row>
    <row r="51" spans="16:17" ht="12" customHeight="1" x14ac:dyDescent="0.25">
      <c r="P51" s="52">
        <f>IF(Requirements!AT63,Requirements!D63,0)</f>
        <v>0</v>
      </c>
      <c r="Q51" s="52">
        <f>IF(Requirements!AS63,Requirements!D63,0)</f>
        <v>0</v>
      </c>
    </row>
    <row r="52" spans="16:17" ht="12" customHeight="1" x14ac:dyDescent="0.25">
      <c r="P52" s="52">
        <f>IF(Requirements!AT64,Requirements!D64,0)</f>
        <v>0</v>
      </c>
      <c r="Q52" s="52">
        <f>IF(Requirements!AS64,Requirements!D64,0)</f>
        <v>0</v>
      </c>
    </row>
    <row r="53" spans="16:17" ht="12" customHeight="1" x14ac:dyDescent="0.25">
      <c r="P53" s="52">
        <f>IF(Requirements!AT65,Requirements!D65,0)</f>
        <v>0</v>
      </c>
      <c r="Q53" s="52">
        <f>IF(Requirements!AS65,Requirements!D65,0)</f>
        <v>0</v>
      </c>
    </row>
    <row r="54" spans="16:17" ht="12" customHeight="1" x14ac:dyDescent="0.25">
      <c r="P54" s="52">
        <f>IF(Requirements!AT66,Requirements!D66,0)</f>
        <v>0</v>
      </c>
      <c r="Q54" s="52">
        <f>IF(Requirements!AS66,Requirements!D66,0)</f>
        <v>0</v>
      </c>
    </row>
    <row r="55" spans="16:17" ht="12" customHeight="1" x14ac:dyDescent="0.25">
      <c r="P55" s="52">
        <f>IF(Requirements!AT67,Requirements!D67,0)</f>
        <v>0</v>
      </c>
      <c r="Q55" s="52">
        <f>IF(Requirements!AS67,Requirements!D67,0)</f>
        <v>0</v>
      </c>
    </row>
    <row r="56" spans="16:17" ht="12" customHeight="1" x14ac:dyDescent="0.25">
      <c r="P56" s="52">
        <f>IF(Requirements!AT68,Requirements!D68,0)</f>
        <v>0</v>
      </c>
      <c r="Q56" s="52">
        <f>IF(Requirements!AS68,Requirements!D68,0)</f>
        <v>0</v>
      </c>
    </row>
    <row r="57" spans="16:17" ht="12" customHeight="1" x14ac:dyDescent="0.25">
      <c r="P57" s="52">
        <f>IF(Requirements!AT69,Requirements!D69,0)</f>
        <v>0</v>
      </c>
      <c r="Q57" s="52">
        <f>IF(Requirements!AS69,Requirements!D69,0)</f>
        <v>0</v>
      </c>
    </row>
    <row r="58" spans="16:17" ht="12" customHeight="1" x14ac:dyDescent="0.25">
      <c r="P58" s="61">
        <f t="shared" ref="P58:Q58" si="2">SUM(P3:P57)</f>
        <v>95</v>
      </c>
      <c r="Q58" s="61">
        <f t="shared" si="2"/>
        <v>5</v>
      </c>
    </row>
    <row r="59" spans="16:17" ht="12" customHeight="1" x14ac:dyDescent="0.25"/>
    <row r="60" spans="16:17" ht="12" customHeight="1" x14ac:dyDescent="0.25"/>
    <row r="61" spans="16:17" ht="12" customHeight="1" x14ac:dyDescent="0.25"/>
    <row r="62" spans="16:17" ht="12" customHeight="1" x14ac:dyDescent="0.25"/>
    <row r="63" spans="16:17" ht="12" customHeight="1" x14ac:dyDescent="0.25"/>
    <row r="64" spans="16:17"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Samuel Kent (22704037)</cp:lastModifiedBy>
  <dcterms:created xsi:type="dcterms:W3CDTF">2006-07-17T09:05:05Z</dcterms:created>
  <dcterms:modified xsi:type="dcterms:W3CDTF">2024-10-14T13:04:10Z</dcterms:modified>
</cp:coreProperties>
</file>