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15" windowWidth="19440" windowHeight="7455"/>
  </bookViews>
  <sheets>
    <sheet name="London (2)" sheetId="3" r:id="rId1"/>
    <sheet name="London" sheetId="1" state="hidden" r:id="rId2"/>
    <sheet name="Edinburgh" sheetId="2" state="hidden" r:id="rId3"/>
  </sheets>
  <calcPr calcId="145621"/>
</workbook>
</file>

<file path=xl/calcChain.xml><?xml version="1.0" encoding="utf-8"?>
<calcChain xmlns="http://schemas.openxmlformats.org/spreadsheetml/2006/main">
  <c r="D127" i="3" l="1"/>
  <c r="D128" i="3"/>
  <c r="D129" i="3"/>
  <c r="D130" i="3"/>
  <c r="D131" i="3"/>
  <c r="D132" i="3"/>
  <c r="D133" i="3"/>
  <c r="D134" i="3"/>
  <c r="D135" i="3"/>
  <c r="D136" i="3"/>
  <c r="D137" i="3"/>
  <c r="D13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2" i="3"/>
  <c r="Y8" i="2" l="1"/>
  <c r="W8" i="2"/>
  <c r="Y7" i="2"/>
  <c r="W7" i="2"/>
  <c r="W38" i="1" l="1"/>
  <c r="X38" i="1"/>
  <c r="Y38" i="1"/>
  <c r="V38" i="1"/>
  <c r="AL38" i="1" l="1"/>
  <c r="AM38" i="1"/>
  <c r="AN38" i="1"/>
  <c r="AK38" i="1"/>
  <c r="AK33" i="1"/>
  <c r="AL33" i="1"/>
  <c r="AM33" i="1"/>
  <c r="AN33" i="1"/>
  <c r="AK34" i="1"/>
  <c r="AL34" i="1"/>
  <c r="AM34" i="1"/>
  <c r="AN34" i="1"/>
  <c r="AK35" i="1"/>
  <c r="AL35" i="1"/>
  <c r="AM35" i="1"/>
  <c r="AN35" i="1"/>
  <c r="AK36" i="1"/>
  <c r="AL36" i="1"/>
  <c r="AM36" i="1"/>
  <c r="AN36" i="1"/>
  <c r="AL32" i="1"/>
  <c r="AM32" i="1"/>
  <c r="AN32" i="1"/>
  <c r="AK32" i="1"/>
  <c r="AK28" i="1"/>
  <c r="AL28" i="1"/>
  <c r="AM28" i="1"/>
  <c r="AO28" i="1" s="1"/>
  <c r="AN28" i="1"/>
  <c r="AK29" i="1"/>
  <c r="AL29" i="1"/>
  <c r="AM29" i="1"/>
  <c r="AO29" i="1" s="1"/>
  <c r="AN29" i="1"/>
  <c r="AK30" i="1"/>
  <c r="AL30" i="1"/>
  <c r="AM30" i="1"/>
  <c r="AO30" i="1" s="1"/>
  <c r="AN30" i="1"/>
  <c r="AL27" i="1"/>
  <c r="AM27" i="1"/>
  <c r="AN27" i="1"/>
  <c r="AK27" i="1"/>
  <c r="AK12" i="1"/>
  <c r="AM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11" i="1"/>
  <c r="AL11" i="1"/>
  <c r="AM11" i="1"/>
  <c r="AN11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K9" i="1"/>
  <c r="AL9" i="1"/>
  <c r="AM9" i="1"/>
  <c r="AO9" i="1" s="1"/>
  <c r="AL4" i="1"/>
  <c r="AM4" i="1"/>
  <c r="AN4" i="1"/>
  <c r="AK4" i="1"/>
  <c r="AO4" i="1" s="1"/>
  <c r="AG38" i="1"/>
  <c r="AH38" i="1"/>
  <c r="AI38" i="1"/>
  <c r="AF38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J36" i="1" s="1"/>
  <c r="AI36" i="1"/>
  <c r="AG32" i="1"/>
  <c r="AH32" i="1"/>
  <c r="AI32" i="1"/>
  <c r="AF32" i="1"/>
  <c r="AJ32" i="1" s="1"/>
  <c r="AF28" i="1"/>
  <c r="AG28" i="1"/>
  <c r="AH28" i="1"/>
  <c r="AJ28" i="1" s="1"/>
  <c r="AI28" i="1"/>
  <c r="AF29" i="1"/>
  <c r="AG29" i="1"/>
  <c r="AH29" i="1"/>
  <c r="AJ29" i="1" s="1"/>
  <c r="AI29" i="1"/>
  <c r="AF30" i="1"/>
  <c r="AG30" i="1"/>
  <c r="AH30" i="1"/>
  <c r="AI30" i="1"/>
  <c r="AG27" i="1"/>
  <c r="AH27" i="1"/>
  <c r="AI27" i="1"/>
  <c r="AF27" i="1"/>
  <c r="AF12" i="1"/>
  <c r="AH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J16" i="1" s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G11" i="1"/>
  <c r="AH11" i="1"/>
  <c r="AI11" i="1"/>
  <c r="AF11" i="1"/>
  <c r="AG4" i="1"/>
  <c r="AH4" i="1"/>
  <c r="AI4" i="1"/>
  <c r="AG5" i="1"/>
  <c r="AH5" i="1"/>
  <c r="AI5" i="1"/>
  <c r="AG6" i="1"/>
  <c r="AH6" i="1"/>
  <c r="AI6" i="1"/>
  <c r="AG7" i="1"/>
  <c r="AH7" i="1"/>
  <c r="AI7" i="1"/>
  <c r="AG9" i="1"/>
  <c r="AH9" i="1"/>
  <c r="AF5" i="1"/>
  <c r="AF6" i="1"/>
  <c r="AF7" i="1"/>
  <c r="AF8" i="1"/>
  <c r="AF9" i="1"/>
  <c r="AF4" i="1"/>
  <c r="AO25" i="1"/>
  <c r="AO16" i="1"/>
  <c r="AO12" i="1"/>
  <c r="AJ25" i="1"/>
  <c r="AK7" i="2"/>
  <c r="AM7" i="2"/>
  <c r="AK8" i="2"/>
  <c r="AM8" i="2"/>
  <c r="AL6" i="2"/>
  <c r="AM6" i="2"/>
  <c r="AN6" i="2"/>
  <c r="AK6" i="2"/>
  <c r="AN4" i="2"/>
  <c r="AM4" i="2"/>
  <c r="AL4" i="2"/>
  <c r="AK4" i="2"/>
  <c r="AH7" i="2"/>
  <c r="AH8" i="2"/>
  <c r="AI6" i="2"/>
  <c r="AH6" i="2"/>
  <c r="AG6" i="2"/>
  <c r="AF8" i="2"/>
  <c r="AF7" i="2"/>
  <c r="AF6" i="2"/>
  <c r="AI4" i="2"/>
  <c r="AH4" i="2"/>
  <c r="AG4" i="2"/>
  <c r="AF4" i="2"/>
  <c r="AA4" i="2"/>
  <c r="J4" i="2"/>
  <c r="I4" i="2"/>
  <c r="H4" i="2"/>
  <c r="G4" i="2"/>
  <c r="X4" i="2"/>
  <c r="Y4" i="2"/>
  <c r="X6" i="2"/>
  <c r="Y6" i="2"/>
  <c r="X7" i="2"/>
  <c r="X8" i="2"/>
  <c r="S4" i="2"/>
  <c r="T4" i="2"/>
  <c r="S6" i="2"/>
  <c r="T6" i="2"/>
  <c r="S7" i="2"/>
  <c r="S8" i="2"/>
  <c r="AJ7" i="2" l="1"/>
  <c r="AJ24" i="1"/>
  <c r="AJ22" i="1"/>
  <c r="AJ21" i="1"/>
  <c r="AJ19" i="1"/>
  <c r="AJ18" i="1"/>
  <c r="AJ17" i="1"/>
  <c r="AJ15" i="1"/>
  <c r="AJ13" i="1"/>
  <c r="AO7" i="2"/>
  <c r="AJ11" i="1"/>
  <c r="AJ12" i="1"/>
  <c r="AO22" i="1"/>
  <c r="AO21" i="1"/>
  <c r="AO17" i="1"/>
  <c r="AO13" i="1"/>
  <c r="AJ14" i="1"/>
  <c r="AJ27" i="1"/>
  <c r="AO32" i="1"/>
  <c r="AJ5" i="1"/>
  <c r="AJ30" i="1"/>
  <c r="AO5" i="1"/>
  <c r="AO24" i="1"/>
  <c r="AO23" i="1"/>
  <c r="AO19" i="1"/>
  <c r="AO18" i="1"/>
  <c r="AO15" i="1"/>
  <c r="AO14" i="1"/>
  <c r="AJ23" i="1"/>
  <c r="AJ4" i="1"/>
  <c r="AO36" i="1"/>
  <c r="AO27" i="1"/>
  <c r="AO11" i="1"/>
  <c r="AJ9" i="1"/>
  <c r="AC8" i="2" l="1"/>
  <c r="AA8" i="2"/>
  <c r="AC7" i="2"/>
  <c r="AA7" i="2"/>
  <c r="AD6" i="2"/>
  <c r="AC6" i="2"/>
  <c r="AB6" i="2"/>
  <c r="AA6" i="2"/>
  <c r="AD4" i="2"/>
  <c r="AC4" i="2"/>
  <c r="AB4" i="2"/>
  <c r="V8" i="2"/>
  <c r="V7" i="2"/>
  <c r="Z7" i="2" s="1"/>
  <c r="W6" i="2"/>
  <c r="V6" i="2"/>
  <c r="W4" i="2"/>
  <c r="V4" i="2"/>
  <c r="Q7" i="2"/>
  <c r="U7" i="2" s="1"/>
  <c r="Q8" i="2"/>
  <c r="R6" i="2"/>
  <c r="Q6" i="2"/>
  <c r="R4" i="2"/>
  <c r="Q4" i="2"/>
  <c r="L7" i="2"/>
  <c r="N7" i="2"/>
  <c r="L8" i="2"/>
  <c r="N8" i="2"/>
  <c r="O6" i="2"/>
  <c r="N6" i="2"/>
  <c r="M6" i="2"/>
  <c r="L6" i="2"/>
  <c r="O4" i="2"/>
  <c r="N4" i="2"/>
  <c r="M4" i="2"/>
  <c r="L4" i="2"/>
  <c r="G7" i="2"/>
  <c r="I7" i="2"/>
  <c r="G8" i="2"/>
  <c r="I8" i="2"/>
  <c r="J6" i="2"/>
  <c r="I6" i="2"/>
  <c r="H6" i="2"/>
  <c r="G6" i="2"/>
  <c r="AD38" i="1"/>
  <c r="AC38" i="1"/>
  <c r="AB38" i="1"/>
  <c r="AA38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D32" i="1"/>
  <c r="AC32" i="1"/>
  <c r="AB32" i="1"/>
  <c r="AA32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D27" i="1"/>
  <c r="AC27" i="1"/>
  <c r="AB27" i="1"/>
  <c r="AA27" i="1"/>
  <c r="AA12" i="1"/>
  <c r="AE12" i="1" s="1"/>
  <c r="AC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D11" i="1"/>
  <c r="AC11" i="1"/>
  <c r="AB11" i="1"/>
  <c r="AA11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A9" i="1"/>
  <c r="AB9" i="1"/>
  <c r="AC9" i="1"/>
  <c r="AD4" i="1"/>
  <c r="AC4" i="1"/>
  <c r="AB4" i="1"/>
  <c r="AA4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Z36" i="1" s="1"/>
  <c r="Y36" i="1"/>
  <c r="Y32" i="1"/>
  <c r="X32" i="1"/>
  <c r="W32" i="1"/>
  <c r="V32" i="1"/>
  <c r="V28" i="1"/>
  <c r="W28" i="1"/>
  <c r="X28" i="1"/>
  <c r="Z28" i="1" s="1"/>
  <c r="Y28" i="1"/>
  <c r="V29" i="1"/>
  <c r="W29" i="1"/>
  <c r="X29" i="1"/>
  <c r="Y29" i="1"/>
  <c r="V30" i="1"/>
  <c r="W30" i="1"/>
  <c r="X30" i="1"/>
  <c r="Y30" i="1"/>
  <c r="Y27" i="1"/>
  <c r="X27" i="1"/>
  <c r="W27" i="1"/>
  <c r="V27" i="1"/>
  <c r="V12" i="1"/>
  <c r="X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Z21" i="1" s="1"/>
  <c r="Y21" i="1"/>
  <c r="V22" i="1"/>
  <c r="W22" i="1"/>
  <c r="X22" i="1"/>
  <c r="Z22" i="1" s="1"/>
  <c r="Y22" i="1"/>
  <c r="V23" i="1"/>
  <c r="W23" i="1"/>
  <c r="X23" i="1"/>
  <c r="Y23" i="1"/>
  <c r="V24" i="1"/>
  <c r="W24" i="1"/>
  <c r="X24" i="1"/>
  <c r="Y24" i="1"/>
  <c r="V25" i="1"/>
  <c r="W25" i="1"/>
  <c r="X25" i="1"/>
  <c r="Z25" i="1" s="1"/>
  <c r="Y25" i="1"/>
  <c r="Y11" i="1"/>
  <c r="X11" i="1"/>
  <c r="W11" i="1"/>
  <c r="V11" i="1"/>
  <c r="Z11" i="1" s="1"/>
  <c r="V5" i="1"/>
  <c r="W5" i="1"/>
  <c r="X5" i="1"/>
  <c r="Y5" i="1"/>
  <c r="V6" i="1"/>
  <c r="W6" i="1"/>
  <c r="X6" i="1"/>
  <c r="Y6" i="1"/>
  <c r="V7" i="1"/>
  <c r="W7" i="1"/>
  <c r="X7" i="1"/>
  <c r="Y7" i="1"/>
  <c r="V8" i="1"/>
  <c r="V9" i="1"/>
  <c r="W9" i="1"/>
  <c r="X9" i="1"/>
  <c r="Y4" i="1"/>
  <c r="X4" i="1"/>
  <c r="W4" i="1"/>
  <c r="V4" i="1"/>
  <c r="T38" i="1"/>
  <c r="S38" i="1"/>
  <c r="R38" i="1"/>
  <c r="Q38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T32" i="1"/>
  <c r="S32" i="1"/>
  <c r="R32" i="1"/>
  <c r="Q32" i="1"/>
  <c r="Q28" i="1"/>
  <c r="R28" i="1"/>
  <c r="S28" i="1"/>
  <c r="T28" i="1"/>
  <c r="Q29" i="1"/>
  <c r="R29" i="1"/>
  <c r="S29" i="1"/>
  <c r="T29" i="1"/>
  <c r="Q30" i="1"/>
  <c r="R30" i="1"/>
  <c r="S30" i="1"/>
  <c r="T30" i="1"/>
  <c r="T27" i="1"/>
  <c r="S27" i="1"/>
  <c r="R27" i="1"/>
  <c r="Q27" i="1"/>
  <c r="Q12" i="1"/>
  <c r="S12" i="1"/>
  <c r="Q13" i="1"/>
  <c r="R13" i="1"/>
  <c r="S13" i="1"/>
  <c r="T13" i="1"/>
  <c r="Q14" i="1"/>
  <c r="R14" i="1"/>
  <c r="S14" i="1"/>
  <c r="U14" i="1" s="1"/>
  <c r="T14" i="1"/>
  <c r="Q15" i="1"/>
  <c r="R15" i="1"/>
  <c r="S15" i="1"/>
  <c r="U15" i="1" s="1"/>
  <c r="T15" i="1"/>
  <c r="Q16" i="1"/>
  <c r="R16" i="1"/>
  <c r="S16" i="1"/>
  <c r="T16" i="1"/>
  <c r="Q17" i="1"/>
  <c r="R17" i="1"/>
  <c r="S17" i="1"/>
  <c r="U17" i="1" s="1"/>
  <c r="T17" i="1"/>
  <c r="Q18" i="1"/>
  <c r="R18" i="1"/>
  <c r="S18" i="1"/>
  <c r="U18" i="1" s="1"/>
  <c r="T18" i="1"/>
  <c r="Q19" i="1"/>
  <c r="R19" i="1"/>
  <c r="S19" i="1"/>
  <c r="U19" i="1" s="1"/>
  <c r="T19" i="1"/>
  <c r="Q20" i="1"/>
  <c r="R20" i="1"/>
  <c r="S20" i="1"/>
  <c r="T20" i="1"/>
  <c r="Q21" i="1"/>
  <c r="R21" i="1"/>
  <c r="S21" i="1"/>
  <c r="U21" i="1" s="1"/>
  <c r="T21" i="1"/>
  <c r="Q22" i="1"/>
  <c r="R22" i="1"/>
  <c r="S22" i="1"/>
  <c r="U22" i="1" s="1"/>
  <c r="T22" i="1"/>
  <c r="Q23" i="1"/>
  <c r="R23" i="1"/>
  <c r="S23" i="1"/>
  <c r="U23" i="1" s="1"/>
  <c r="T23" i="1"/>
  <c r="Q24" i="1"/>
  <c r="R24" i="1"/>
  <c r="S24" i="1"/>
  <c r="T24" i="1"/>
  <c r="Q25" i="1"/>
  <c r="R25" i="1"/>
  <c r="S25" i="1"/>
  <c r="U25" i="1" s="1"/>
  <c r="T25" i="1"/>
  <c r="T11" i="1"/>
  <c r="S11" i="1"/>
  <c r="R11" i="1"/>
  <c r="Q11" i="1"/>
  <c r="Q6" i="1"/>
  <c r="R6" i="1"/>
  <c r="S6" i="1"/>
  <c r="T6" i="1"/>
  <c r="Q7" i="1"/>
  <c r="R7" i="1"/>
  <c r="S7" i="1"/>
  <c r="T7" i="1"/>
  <c r="Q8" i="1"/>
  <c r="Q9" i="1"/>
  <c r="R9" i="1"/>
  <c r="S9" i="1"/>
  <c r="Q5" i="1"/>
  <c r="R5" i="1"/>
  <c r="S5" i="1"/>
  <c r="T5" i="1"/>
  <c r="T4" i="1"/>
  <c r="S4" i="1"/>
  <c r="R4" i="1"/>
  <c r="Q4" i="1"/>
  <c r="O38" i="1"/>
  <c r="N38" i="1"/>
  <c r="M38" i="1"/>
  <c r="L38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O32" i="1"/>
  <c r="N32" i="1"/>
  <c r="M32" i="1"/>
  <c r="L32" i="1"/>
  <c r="L28" i="1"/>
  <c r="M28" i="1"/>
  <c r="N28" i="1"/>
  <c r="O28" i="1"/>
  <c r="L29" i="1"/>
  <c r="M29" i="1"/>
  <c r="N29" i="1"/>
  <c r="O29" i="1"/>
  <c r="L30" i="1"/>
  <c r="M30" i="1"/>
  <c r="N30" i="1"/>
  <c r="O30" i="1"/>
  <c r="O27" i="1"/>
  <c r="N27" i="1"/>
  <c r="M27" i="1"/>
  <c r="L27" i="1"/>
  <c r="L12" i="1"/>
  <c r="N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O11" i="1"/>
  <c r="N11" i="1"/>
  <c r="M11" i="1"/>
  <c r="L11" i="1"/>
  <c r="L5" i="1"/>
  <c r="M5" i="1"/>
  <c r="N5" i="1"/>
  <c r="O5" i="1"/>
  <c r="L6" i="1"/>
  <c r="M6" i="1"/>
  <c r="N6" i="1"/>
  <c r="O6" i="1"/>
  <c r="L7" i="1"/>
  <c r="M7" i="1"/>
  <c r="N7" i="1"/>
  <c r="O7" i="1"/>
  <c r="L8" i="1"/>
  <c r="L9" i="1"/>
  <c r="M9" i="1"/>
  <c r="N9" i="1"/>
  <c r="O4" i="1"/>
  <c r="N4" i="1"/>
  <c r="M4" i="1"/>
  <c r="L4" i="1"/>
  <c r="I9" i="1"/>
  <c r="H9" i="1"/>
  <c r="G9" i="1"/>
  <c r="G8" i="1"/>
  <c r="J7" i="1"/>
  <c r="I7" i="1"/>
  <c r="H7" i="1"/>
  <c r="G7" i="1"/>
  <c r="J6" i="1"/>
  <c r="I6" i="1"/>
  <c r="H6" i="1"/>
  <c r="G6" i="1"/>
  <c r="J5" i="1"/>
  <c r="I5" i="1"/>
  <c r="H5" i="1"/>
  <c r="G5" i="1"/>
  <c r="J38" i="1"/>
  <c r="I38" i="1"/>
  <c r="H38" i="1"/>
  <c r="G38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J32" i="1"/>
  <c r="I32" i="1"/>
  <c r="H32" i="1"/>
  <c r="G32" i="1"/>
  <c r="G28" i="1"/>
  <c r="H28" i="1"/>
  <c r="I28" i="1"/>
  <c r="J28" i="1"/>
  <c r="G29" i="1"/>
  <c r="H29" i="1"/>
  <c r="I29" i="1"/>
  <c r="J29" i="1"/>
  <c r="G30" i="1"/>
  <c r="H30" i="1"/>
  <c r="I30" i="1"/>
  <c r="J30" i="1"/>
  <c r="J27" i="1"/>
  <c r="I27" i="1"/>
  <c r="H27" i="1"/>
  <c r="G27" i="1"/>
  <c r="G12" i="1"/>
  <c r="I12" i="1"/>
  <c r="G13" i="1"/>
  <c r="H13" i="1"/>
  <c r="I13" i="1"/>
  <c r="J13" i="1"/>
  <c r="G14" i="1"/>
  <c r="H14" i="1"/>
  <c r="I14" i="1"/>
  <c r="K14" i="1" s="1"/>
  <c r="J14" i="1"/>
  <c r="G15" i="1"/>
  <c r="H15" i="1"/>
  <c r="I15" i="1"/>
  <c r="J15" i="1"/>
  <c r="G16" i="1"/>
  <c r="H16" i="1"/>
  <c r="I16" i="1"/>
  <c r="K16" i="1" s="1"/>
  <c r="J16" i="1"/>
  <c r="G17" i="1"/>
  <c r="H17" i="1"/>
  <c r="I17" i="1"/>
  <c r="K17" i="1" s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K21" i="1" s="1"/>
  <c r="J21" i="1"/>
  <c r="G22" i="1"/>
  <c r="H22" i="1"/>
  <c r="I22" i="1"/>
  <c r="J22" i="1"/>
  <c r="G23" i="1"/>
  <c r="H23" i="1"/>
  <c r="I23" i="1"/>
  <c r="J23" i="1"/>
  <c r="G24" i="1"/>
  <c r="H24" i="1"/>
  <c r="I24" i="1"/>
  <c r="K24" i="1" s="1"/>
  <c r="J24" i="1"/>
  <c r="G25" i="1"/>
  <c r="H25" i="1"/>
  <c r="I25" i="1"/>
  <c r="K25" i="1" s="1"/>
  <c r="J25" i="1"/>
  <c r="J11" i="1"/>
  <c r="I11" i="1"/>
  <c r="H11" i="1"/>
  <c r="G11" i="1"/>
  <c r="J4" i="1"/>
  <c r="I4" i="1"/>
  <c r="H4" i="1"/>
  <c r="G4" i="1"/>
  <c r="F4" i="1"/>
  <c r="P9" i="1"/>
  <c r="K13" i="1"/>
  <c r="F38" i="1"/>
  <c r="K9" i="1" l="1"/>
  <c r="P5" i="1"/>
  <c r="P25" i="1"/>
  <c r="P24" i="1"/>
  <c r="P23" i="1"/>
  <c r="P22" i="1"/>
  <c r="P21" i="1"/>
  <c r="P19" i="1"/>
  <c r="P18" i="1"/>
  <c r="P17" i="1"/>
  <c r="P16" i="1"/>
  <c r="P15" i="1"/>
  <c r="P14" i="1"/>
  <c r="P13" i="1"/>
  <c r="AE30" i="1"/>
  <c r="AE29" i="1"/>
  <c r="AE28" i="1"/>
  <c r="AE36" i="1"/>
  <c r="U11" i="1"/>
  <c r="Z12" i="1"/>
  <c r="U13" i="1"/>
  <c r="Z16" i="1"/>
  <c r="Z15" i="1"/>
  <c r="Z14" i="1"/>
  <c r="Z13" i="1"/>
  <c r="AE25" i="1"/>
  <c r="AE22" i="1"/>
  <c r="AE21" i="1"/>
  <c r="AE16" i="1"/>
  <c r="AE15" i="1"/>
  <c r="AE14" i="1"/>
  <c r="AE13" i="1"/>
  <c r="U9" i="1"/>
  <c r="Z9" i="1"/>
  <c r="AE9" i="1"/>
  <c r="K30" i="1"/>
  <c r="K28" i="1"/>
  <c r="K36" i="1"/>
  <c r="P29" i="1"/>
  <c r="P28" i="1"/>
  <c r="P36" i="1"/>
  <c r="U30" i="1"/>
  <c r="U28" i="1"/>
  <c r="U36" i="1"/>
  <c r="K29" i="1"/>
  <c r="U27" i="1"/>
  <c r="U32" i="1"/>
  <c r="Z27" i="1"/>
  <c r="Z24" i="1"/>
  <c r="Z23" i="1"/>
  <c r="AE24" i="1"/>
  <c r="AE23" i="1"/>
  <c r="Z19" i="1"/>
  <c r="Z18" i="1"/>
  <c r="Z17" i="1"/>
  <c r="AE19" i="1"/>
  <c r="AE18" i="1"/>
  <c r="AE17" i="1"/>
  <c r="P12" i="1"/>
  <c r="K12" i="1"/>
  <c r="P11" i="1"/>
  <c r="AE11" i="1"/>
  <c r="P4" i="1"/>
  <c r="Z4" i="1"/>
  <c r="K4" i="1"/>
  <c r="U4" i="1"/>
  <c r="AE4" i="1"/>
  <c r="U5" i="1"/>
  <c r="Z5" i="1"/>
  <c r="P32" i="1"/>
  <c r="K7" i="2"/>
  <c r="AE7" i="2"/>
  <c r="P7" i="2"/>
  <c r="K11" i="1"/>
  <c r="K27" i="1"/>
  <c r="K32" i="1"/>
  <c r="P27" i="1"/>
  <c r="U24" i="1"/>
  <c r="U16" i="1"/>
  <c r="U12" i="1"/>
  <c r="U29" i="1"/>
  <c r="Z32" i="1"/>
  <c r="AE5" i="1"/>
  <c r="K23" i="1"/>
  <c r="K22" i="1"/>
  <c r="K19" i="1"/>
  <c r="K18" i="1"/>
  <c r="K15" i="1"/>
  <c r="K5" i="1"/>
  <c r="P30" i="1"/>
  <c r="Z30" i="1"/>
  <c r="Z29" i="1"/>
  <c r="AE27" i="1"/>
  <c r="AE32" i="1"/>
  <c r="F9" i="1" l="1"/>
  <c r="F35" i="1" l="1"/>
  <c r="F36" i="1" l="1"/>
  <c r="F33" i="1"/>
  <c r="F7" i="2"/>
  <c r="F8" i="2"/>
  <c r="F6" i="2"/>
  <c r="F4" i="2"/>
  <c r="F7" i="1"/>
  <c r="F5" i="1"/>
  <c r="F6" i="1"/>
  <c r="F28" i="1"/>
  <c r="F32" i="1"/>
  <c r="F34" i="1"/>
  <c r="F15" i="1"/>
  <c r="F20" i="1"/>
  <c r="F22" i="1"/>
  <c r="F13" i="1"/>
  <c r="F14" i="1"/>
  <c r="F25" i="1"/>
  <c r="F12" i="1"/>
  <c r="F23" i="1"/>
  <c r="F24" i="1"/>
  <c r="F11" i="1"/>
  <c r="F16" i="1"/>
  <c r="F17" i="1"/>
  <c r="F18" i="1"/>
  <c r="F19" i="1"/>
  <c r="F29" i="1"/>
  <c r="F27" i="1"/>
  <c r="F30" i="1"/>
  <c r="F21" i="1"/>
</calcChain>
</file>

<file path=xl/comments1.xml><?xml version="1.0" encoding="utf-8"?>
<comments xmlns="http://schemas.openxmlformats.org/spreadsheetml/2006/main">
  <authors>
    <author>Rahul Parekh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AL4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Rahul Parekh:</t>
        </r>
        <r>
          <rPr>
            <sz val="9"/>
            <color indexed="81"/>
            <rFont val="Tahoma"/>
            <family val="2"/>
          </rPr>
          <t xml:space="preserve">
Child price is included in Adult price</t>
        </r>
      </text>
    </comment>
  </commentList>
</comments>
</file>

<file path=xl/sharedStrings.xml><?xml version="1.0" encoding="utf-8"?>
<sst xmlns="http://schemas.openxmlformats.org/spreadsheetml/2006/main" count="444" uniqueCount="203">
  <si>
    <t>Adult</t>
  </si>
  <si>
    <t>Child</t>
  </si>
  <si>
    <t>Travel &amp; Transport</t>
  </si>
  <si>
    <t>London Airport Transfer</t>
  </si>
  <si>
    <t>NA</t>
  </si>
  <si>
    <t>Oyster Cards</t>
  </si>
  <si>
    <t>Heathrow Express One way</t>
  </si>
  <si>
    <t>Heathrow Express Round trip</t>
  </si>
  <si>
    <t>Britrail GB Flexi Pass</t>
  </si>
  <si>
    <t>Shopping</t>
  </si>
  <si>
    <t>Bicester Shopping Village</t>
  </si>
  <si>
    <t>Attractions</t>
  </si>
  <si>
    <t>Madame Tussauds</t>
  </si>
  <si>
    <t>London Zoo</t>
  </si>
  <si>
    <t>Ripleys Believe it or not</t>
  </si>
  <si>
    <t>London Aquarium</t>
  </si>
  <si>
    <t>London Dungeon</t>
  </si>
  <si>
    <t>Tower of London</t>
  </si>
  <si>
    <t>Kensington Palace</t>
  </si>
  <si>
    <t>St. Paul’s Cathedral</t>
  </si>
  <si>
    <t>The View from Shard</t>
  </si>
  <si>
    <t>Hampton Court Palace</t>
  </si>
  <si>
    <t>London Pass 1 Day</t>
  </si>
  <si>
    <t>London Pass 2 Day</t>
  </si>
  <si>
    <t>London Pass 3 Day</t>
  </si>
  <si>
    <t>London Pass 6 Day</t>
  </si>
  <si>
    <t>Royal Edinburgh Ticket</t>
  </si>
  <si>
    <t>Theme Parks</t>
  </si>
  <si>
    <t>Legoland</t>
  </si>
  <si>
    <t>Alton Towers</t>
  </si>
  <si>
    <t>Thorpe Park</t>
  </si>
  <si>
    <t>Chessington World of Adventure</t>
  </si>
  <si>
    <t>City Sightseeing Tour &amp; Tour Packages</t>
  </si>
  <si>
    <t>Big Bus Tour</t>
  </si>
  <si>
    <t>See London by Night</t>
  </si>
  <si>
    <t xml:space="preserve">City Sightseeing Edinburgh Bus Tour </t>
  </si>
  <si>
    <t>Historic &amp; Modern London Tour</t>
  </si>
  <si>
    <t>Windsor, Bath &amp; Stonehenge</t>
  </si>
  <si>
    <t>Warner Bros. Studio Tour London- The Making of Harry Potter</t>
  </si>
  <si>
    <t>1 Day Loch Ness Explorer - Highland Explorer Tours</t>
  </si>
  <si>
    <t>Loch Lomond and Stirling Castle 1 Day Tour – Highland Explorer Tours</t>
  </si>
  <si>
    <r>
      <t>Hotels</t>
    </r>
    <r>
      <rPr>
        <sz val="10"/>
        <color theme="1"/>
        <rFont val="Georgia"/>
        <family val="1"/>
      </rPr>
      <t>:-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</si>
  <si>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Georgia"/>
        <family val="1"/>
      </rPr>
      <t>Select hotels from 3* to 5* suitable for all types of budgets</t>
    </r>
  </si>
  <si>
    <t>Middle East S.O - Pricelist For London</t>
  </si>
  <si>
    <t>BTS PRICE</t>
  </si>
  <si>
    <t>ON THE GATE PRICE</t>
  </si>
  <si>
    <t>Middle East S.O - Pricelist For Edinburgh</t>
  </si>
  <si>
    <t>Product / Service</t>
  </si>
  <si>
    <t>SAVINGS</t>
  </si>
  <si>
    <t>Britrail England Flexi Pass</t>
  </si>
  <si>
    <t>UAE</t>
  </si>
  <si>
    <t>SAR</t>
  </si>
  <si>
    <t>KWD</t>
  </si>
  <si>
    <t>QAR</t>
  </si>
  <si>
    <t>BHD</t>
  </si>
  <si>
    <t>SAVINGS AGAINST GATE PRICE</t>
  </si>
  <si>
    <t>Same</t>
  </si>
  <si>
    <t>Free</t>
  </si>
  <si>
    <t>Savings</t>
  </si>
  <si>
    <t>BTS PRICE (AED)</t>
  </si>
  <si>
    <t>Product / Service (Edinburgh)</t>
  </si>
  <si>
    <t>BTS PRICE (SAR)</t>
  </si>
  <si>
    <t xml:space="preserve">Savings </t>
  </si>
  <si>
    <t>THB</t>
  </si>
  <si>
    <t>SGD</t>
  </si>
  <si>
    <t>London Eye Fast Track</t>
  </si>
  <si>
    <r>
      <t>Hotels</t>
    </r>
    <r>
      <rPr>
        <sz val="10"/>
        <color theme="1"/>
        <rFont val="Cambria"/>
        <family val="1"/>
        <scheme val="major"/>
      </rPr>
      <t>:-</t>
    </r>
  </si>
  <si>
    <r>
      <t>Ø</t>
    </r>
    <r>
      <rPr>
        <sz val="7"/>
        <color theme="1"/>
        <rFont val="Cambria"/>
        <family val="1"/>
        <scheme val="major"/>
      </rPr>
      <t xml:space="preserve">  </t>
    </r>
    <r>
      <rPr>
        <sz val="10"/>
        <color theme="1"/>
        <rFont val="Cambria"/>
        <family val="1"/>
        <scheme val="major"/>
      </rPr>
      <t>Select hotels from 3* to 5* suitable for all types of budgets</t>
    </r>
  </si>
  <si>
    <r>
      <t>Ø</t>
    </r>
    <r>
      <rPr>
        <sz val="7"/>
        <color theme="1"/>
        <rFont val="Cambria"/>
        <family val="1"/>
        <scheme val="major"/>
      </rPr>
      <t xml:space="preserve">  </t>
    </r>
    <r>
      <rPr>
        <sz val="10"/>
        <color theme="1"/>
        <rFont val="Cambria"/>
        <family val="1"/>
        <scheme val="major"/>
      </rPr>
      <t>We offer hotels located in Central London as well as outside as per your convenience</t>
    </r>
  </si>
  <si>
    <t>Golden Tours - Windsor, Bath &amp; Stonehenge (Incl. Lunch)</t>
  </si>
  <si>
    <t>Golden Tours - Historic &amp; Modern London</t>
  </si>
  <si>
    <t>The View From Shard</t>
  </si>
  <si>
    <t>See London By Night</t>
  </si>
  <si>
    <t>London Pass - 1 Day</t>
  </si>
  <si>
    <t>London Pass - 2 Days</t>
  </si>
  <si>
    <t>London Pass - 3 Days</t>
  </si>
  <si>
    <t>London Pass - 6 Days</t>
  </si>
  <si>
    <t>Ripleys Believe It Or Not</t>
  </si>
  <si>
    <t>National Express Coach - One Way</t>
  </si>
  <si>
    <t>National Express Coach - Return Trip</t>
  </si>
  <si>
    <t>The Original London Sightseeing Tour</t>
  </si>
  <si>
    <t>Big Bus London Sightseeing Tour - 1 Day</t>
  </si>
  <si>
    <t>Big Bus London Sightseeing Tour - 2 Days</t>
  </si>
  <si>
    <t>Big Bus London Sightseeing Tour - 3 Days</t>
  </si>
  <si>
    <t>Golden Tours - Windsor, Bath &amp; Salisbury (Incl. Lunch)</t>
  </si>
  <si>
    <t>Chessington World of Adventures</t>
  </si>
  <si>
    <t>LEGOLAND® Windsor</t>
  </si>
  <si>
    <t>London Eye - Fast Track</t>
  </si>
  <si>
    <t>Madame Tussauds - Entry</t>
  </si>
  <si>
    <t>Madame Tussauds - Entry &amp; Star Wars</t>
  </si>
  <si>
    <t>Westminster Abbey</t>
  </si>
  <si>
    <t>Chelsea Stadium Tours</t>
  </si>
  <si>
    <t>Wembley Stadium Tours</t>
  </si>
  <si>
    <t>The London Helicopter - London Buzz (One Seat In A Shared Flight)</t>
  </si>
  <si>
    <t>The London Helicopter - London Sights (One Seat In A Shared Flight)</t>
  </si>
  <si>
    <t>The London Helicopter - London Buzz (Exclusive Flight - Up To 6 People)</t>
  </si>
  <si>
    <t>The London Helicopter - London Sights (Exclusive Flight - Up To 6 People)</t>
  </si>
  <si>
    <t>The London Helicopter - London Max (Exclusive Flight - Up To 6 People)</t>
  </si>
  <si>
    <t>Royal Botanic - Kew Gardens</t>
  </si>
  <si>
    <t>London Theatre Passport - Standard</t>
  </si>
  <si>
    <t>London Eye - River Cruise</t>
  </si>
  <si>
    <t>Edinburgh Castle</t>
  </si>
  <si>
    <t>The London Dungeon</t>
  </si>
  <si>
    <t>Sea Life London Aquarium</t>
  </si>
  <si>
    <t>Sea Life London Aquarium - Behind the Scenes Tour</t>
  </si>
  <si>
    <t>Highland Explorer Tours - Loch Ness &amp; Scottish Highlands Tour (1 Day)</t>
  </si>
  <si>
    <t>Highland Explorer Tours - Loch Lomond &amp; Stirling Castle Tour (1 Day)</t>
  </si>
  <si>
    <t>Highland Explorer Tours - Whisky &amp; Scottish Highlands Tour (1 Day)</t>
  </si>
  <si>
    <t>City Sightseeing Edinburgh Bus Tour</t>
  </si>
  <si>
    <t>Britrail GB Flexi Pass - 3 Days In 1 Month (Standard)</t>
  </si>
  <si>
    <t>Britrail England Flexi Pass - 3 Days In 1 Month (Standard)</t>
  </si>
  <si>
    <t>Heathrow Express - One Way (Standard)</t>
  </si>
  <si>
    <t>Heathrow Express - Round Trip (Standard)</t>
  </si>
  <si>
    <t>London Airport Transfer – Executive Cars (Standard)</t>
  </si>
  <si>
    <t>Product Name</t>
  </si>
  <si>
    <t>GBP Preice</t>
  </si>
  <si>
    <t>Attribute</t>
  </si>
  <si>
    <t>BHD Price</t>
  </si>
  <si>
    <t>Alton Towers -Child</t>
  </si>
  <si>
    <t>Bicester Shopping Village -Child</t>
  </si>
  <si>
    <t>Big Bus London Sightseeing Tour - 1 Day -Child</t>
  </si>
  <si>
    <t>Big Bus London Sightseeing Tour - 2 Days -Child</t>
  </si>
  <si>
    <t>Big Bus London Sightseeing Tour - 3 Days -Child</t>
  </si>
  <si>
    <t>Britrail England Flexi Pass - 3 Days In 1 Month (Standard) -Child</t>
  </si>
  <si>
    <t>Britrail GB Flexi Pass - 3 Days In 1 Month (Standard) -Child</t>
  </si>
  <si>
    <t>Chelsea Stadium Tours -Child</t>
  </si>
  <si>
    <t>Chessington World of Adventures -Child</t>
  </si>
  <si>
    <t>Golden Tours - Historic &amp; Modern London -Child</t>
  </si>
  <si>
    <t>Golden Tours - Windsor, Bath &amp; Salisbury (Incl. Lunch) -Child</t>
  </si>
  <si>
    <t>Golden Tours - Windsor, Bath &amp; Stonehenge (Incl. Lunch) -Child</t>
  </si>
  <si>
    <t>Heathrow Express - One Way (Standard) -Child</t>
  </si>
  <si>
    <t>Heathrow Express - Round Trip (Standard) -Child</t>
  </si>
  <si>
    <t>LEGOLAND® Windsor -Child</t>
  </si>
  <si>
    <t>London Eye - Fast Track -Child</t>
  </si>
  <si>
    <t>London Eye - River Cruise -Child</t>
  </si>
  <si>
    <t>London Pass - 1 Day -Child</t>
  </si>
  <si>
    <t>London Pass - 2 Days -Child</t>
  </si>
  <si>
    <t>London Pass - 3 Days -Child</t>
  </si>
  <si>
    <t>London Pass - 6 Days -Child</t>
  </si>
  <si>
    <t>London Theatre Passport - Standard -Child</t>
  </si>
  <si>
    <t>London Zoo - Summer (14 February - 31 October) -Child</t>
  </si>
  <si>
    <t>Madame Tussauds - Entry -Child</t>
  </si>
  <si>
    <t>Madame Tussauds - Entry &amp; Star Wars -Child</t>
  </si>
  <si>
    <t>National Express Coach - One Way -Child</t>
  </si>
  <si>
    <t>National Express Coach - Return Trip -Child</t>
  </si>
  <si>
    <t>Sea Life London Aquarium -Child</t>
  </si>
  <si>
    <t>Sea Life London Aquarium - Behind the Scenes Tour -Child</t>
  </si>
  <si>
    <t>See London By Night -Child</t>
  </si>
  <si>
    <t>St. Paul’s Cathedral -Child</t>
  </si>
  <si>
    <t>The London Dungeon -Child</t>
  </si>
  <si>
    <t>The Original London Sightseeing Tour -Child</t>
  </si>
  <si>
    <t>The View From Shard -Child</t>
  </si>
  <si>
    <t>Thorpe Park -Child</t>
  </si>
  <si>
    <t>Tower of London -Child</t>
  </si>
  <si>
    <t>Warner Bros. Studio Tour London- The Making Of Harry Potter -Child</t>
  </si>
  <si>
    <t>Wembley Stadium Tours -Child</t>
  </si>
  <si>
    <t>Westminster Abbey -Child</t>
  </si>
  <si>
    <t>Royal Edinburgh Ticket - Child</t>
  </si>
  <si>
    <t>Edinburgh Castle - Child</t>
  </si>
  <si>
    <t>City Sightseeing Edinburgh Bus Tour - Child</t>
  </si>
  <si>
    <t>Highland Explorer Tours - Loch Ness &amp; Scottish Highlands Tour (1 Day) - Child</t>
  </si>
  <si>
    <t>Highland Explorer Tours - Loch Lomond &amp; Stirling Castle Tour (1 Day) - Child</t>
  </si>
  <si>
    <t>Highland Explorer Tours - Whisky &amp; Scottish Highlands Tour (1 Day) - Child</t>
  </si>
  <si>
    <t>Coca Cola London Eye Adult (16+)</t>
  </si>
  <si>
    <t>Coca Cola London Eye Child (4-15)</t>
  </si>
  <si>
    <t>VISITOR OYSTER CARD -  £3 Activation</t>
  </si>
  <si>
    <t>Merlin London Attraction 4 in 1 pass</t>
  </si>
  <si>
    <t>Warner Bros. Studio Tour London- The Making Of Harry Potter - Adult</t>
  </si>
  <si>
    <t>Golden Tours - London Bus Tour - Hop-On Hop-Off Adult 48 Hour</t>
  </si>
  <si>
    <t>Golden Tours - London Bus Tour - Hop-On Hop-Off Child 48 Hour</t>
  </si>
  <si>
    <t>Golden Tours - London Bus Tour - Hop-On Hop-Off Child 24 Hour</t>
  </si>
  <si>
    <t>Golden Tours - London Bus Tour - Hop-On Hop-Off Adult 24 Hour</t>
  </si>
  <si>
    <t>Merlin London Attraction 4 in 1 pass - Child</t>
  </si>
  <si>
    <t>Britrail England Flexi Pass - 4 Days In 1 Month (Standard)</t>
  </si>
  <si>
    <t>BRITRAIL Delivery Charges</t>
  </si>
  <si>
    <t>Kidzania London - Adult (15+)</t>
  </si>
  <si>
    <t>Kidzania London - Child (4 - 14)</t>
  </si>
  <si>
    <t>Kidzania London - Early Age Child (1 - 3)</t>
  </si>
  <si>
    <t>Kidzania London - Child (4 - 14) And 1 Free Adult (Spl Offer)</t>
  </si>
  <si>
    <t>Ripleys Believe It Or Not Entry After 5 pm- Child</t>
  </si>
  <si>
    <t>London Zoo - Winter -Child</t>
  </si>
  <si>
    <t>London Zoo - Winter</t>
  </si>
  <si>
    <t>Ripleys Believe It Or Not Entry Before 5 pm- Child</t>
  </si>
  <si>
    <t>Shreks Adventure - Adults (16+)</t>
  </si>
  <si>
    <t>Ripleys Believe It Or Not London And Planet Hollywood - Adult (16+)</t>
  </si>
  <si>
    <t>London Zoo - Summer (2 Adult, 2 Child) - Family</t>
  </si>
  <si>
    <t>Big Bus London Sightseeing Tour - 1 Day - Family</t>
  </si>
  <si>
    <t>Ripleys Believe It Or Not Entry Before 5 pm- Adult</t>
  </si>
  <si>
    <t>Ripleys Believe It Or Not Entry After 5 pm- Adult</t>
  </si>
  <si>
    <t>Warner Bros. Studio Tour London- The Making Of Harry Potter -Family</t>
  </si>
  <si>
    <t>London Map</t>
  </si>
  <si>
    <t>Windsor Castle - Adult</t>
  </si>
  <si>
    <t>Windsor Castle - Child</t>
  </si>
  <si>
    <t>Britrail GB Flexi Pass - 3 Days In 1 Month (Youth 16-25 years)</t>
  </si>
  <si>
    <t>Buckingham Palace Tour And Royal London Sightseeing - Adult</t>
  </si>
  <si>
    <t>Buckingham Palace Tour And Royal London Sightseeing - Child</t>
  </si>
  <si>
    <t>Ghost Bus Tour Of London - Adult</t>
  </si>
  <si>
    <t>Ghost Bus Tour Of London - Child</t>
  </si>
  <si>
    <t>London Zoo - Summer (14 February - 31 October) - Adult</t>
  </si>
  <si>
    <t>Warner Bros. Studio Tour London- The Making Of Harry Potter -Toddler</t>
  </si>
  <si>
    <t>Big Bus London Sightseeing Tour - 2 Days - Premium</t>
  </si>
  <si>
    <t>Buckingham Palace Tour - Adult</t>
  </si>
  <si>
    <t>Buckingham Palace Tour -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</si>
</sst>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[$£-809]#,##0.00"/>
    <numFmt numFmtId="165" formatCode="[$AED]\ #,##0.00"/>
    <numFmt numFmtId="166" formatCode="[$SAR]\ #,##0.00"/>
    <numFmt numFmtId="167" formatCode="[$KWD]\ #,##0.00"/>
    <numFmt numFmtId="168" formatCode="[$BHD]\ #,##0.00"/>
    <numFmt numFmtId="169" formatCode="[$QAR]\ #,##0.00"/>
    <numFmt numFmtId="170" formatCode="[$£-809]#,##0"/>
    <numFmt numFmtId="171" formatCode="[$AED]\ #,##0"/>
    <numFmt numFmtId="172" formatCode="[$SAR]\ #,##0"/>
    <numFmt numFmtId="173" formatCode="[$KWD]\ #,##0.0"/>
    <numFmt numFmtId="174" formatCode="[$KWD]\ #,##0"/>
    <numFmt numFmtId="175" formatCode="[$BHD]\ #,##0"/>
    <numFmt numFmtId="176" formatCode="[$QAR]\ #,##0"/>
    <numFmt numFmtId="177" formatCode="[$THB]\ #,##0.00"/>
    <numFmt numFmtId="178" formatCode="[$SGD]\ #,##0.00"/>
    <numFmt numFmtId="179" formatCode="[$THB]\ #,##0"/>
    <numFmt numFmtId="180" formatCode="[$SGD]\ #,##0"/>
  </numFmts>
  <fonts count="24" x14ac:knownFonts="1">
    <font>
      <sz val="11"/>
      <color theme="1"/>
      <name val="Calibri"/>
      <family val="2"/>
      <scheme val="minor"/>
    </font>
    <font>
      <b/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Georgia"/>
      <family val="1"/>
    </font>
    <font>
      <b/>
      <sz val="16"/>
      <color theme="1"/>
      <name val="Georgia"/>
      <family val="1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9"/>
      <color rgb="FF000000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0" fillId="0" borderId="0" xfId="0" applyFill="1"/>
    <xf numFmtId="0" fontId="13" fillId="0" borderId="0" xfId="0" applyFont="1"/>
    <xf numFmtId="0" fontId="14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/>
    </xf>
    <xf numFmtId="170" fontId="16" fillId="0" borderId="4" xfId="0" applyNumberFormat="1" applyFont="1" applyBorder="1" applyAlignment="1">
      <alignment horizontal="center" vertical="center"/>
    </xf>
    <xf numFmtId="9" fontId="13" fillId="0" borderId="4" xfId="1" applyFont="1" applyBorder="1" applyAlignment="1">
      <alignment horizontal="center"/>
    </xf>
    <xf numFmtId="171" fontId="16" fillId="0" borderId="4" xfId="0" applyNumberFormat="1" applyFont="1" applyBorder="1" applyAlignment="1">
      <alignment horizontal="center" vertical="center"/>
    </xf>
    <xf numFmtId="9" fontId="16" fillId="0" borderId="4" xfId="1" applyFont="1" applyBorder="1" applyAlignment="1">
      <alignment horizontal="center" vertical="center" wrapText="1"/>
    </xf>
    <xf numFmtId="172" fontId="16" fillId="0" borderId="4" xfId="0" applyNumberFormat="1" applyFont="1" applyBorder="1" applyAlignment="1">
      <alignment horizontal="center" vertical="center"/>
    </xf>
    <xf numFmtId="174" fontId="16" fillId="0" borderId="4" xfId="0" applyNumberFormat="1" applyFont="1" applyBorder="1" applyAlignment="1">
      <alignment horizontal="center" vertical="center"/>
    </xf>
    <xf numFmtId="175" fontId="16" fillId="0" borderId="4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179" fontId="16" fillId="0" borderId="4" xfId="0" applyNumberFormat="1" applyFont="1" applyBorder="1" applyAlignment="1">
      <alignment horizontal="center" vertical="center"/>
    </xf>
    <xf numFmtId="180" fontId="16" fillId="0" borderId="4" xfId="0" applyNumberFormat="1" applyFont="1" applyBorder="1" applyAlignment="1">
      <alignment horizontal="center" vertical="center"/>
    </xf>
    <xf numFmtId="9" fontId="13" fillId="0" borderId="1" xfId="1" applyFont="1" applyBorder="1" applyAlignment="1">
      <alignment horizontal="center"/>
    </xf>
    <xf numFmtId="9" fontId="13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/>
    </xf>
    <xf numFmtId="170" fontId="16" fillId="0" borderId="4" xfId="0" applyNumberFormat="1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/>
    </xf>
    <xf numFmtId="171" fontId="16" fillId="0" borderId="4" xfId="0" applyNumberFormat="1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172" fontId="16" fillId="0" borderId="4" xfId="0" applyNumberFormat="1" applyFont="1" applyFill="1" applyBorder="1" applyAlignment="1">
      <alignment horizontal="center" vertical="center"/>
    </xf>
    <xf numFmtId="174" fontId="16" fillId="0" borderId="4" xfId="0" applyNumberFormat="1" applyFont="1" applyFill="1" applyBorder="1" applyAlignment="1">
      <alignment horizontal="center" vertical="center"/>
    </xf>
    <xf numFmtId="175" fontId="16" fillId="0" borderId="4" xfId="0" applyNumberFormat="1" applyFont="1" applyFill="1" applyBorder="1" applyAlignment="1">
      <alignment horizontal="center" vertical="center"/>
    </xf>
    <xf numFmtId="176" fontId="16" fillId="0" borderId="4" xfId="0" applyNumberFormat="1" applyFont="1" applyFill="1" applyBorder="1" applyAlignment="1">
      <alignment horizontal="center" vertical="center"/>
    </xf>
    <xf numFmtId="179" fontId="16" fillId="0" borderId="4" xfId="0" applyNumberFormat="1" applyFont="1" applyFill="1" applyBorder="1" applyAlignment="1">
      <alignment horizontal="center" vertical="center"/>
    </xf>
    <xf numFmtId="180" fontId="16" fillId="0" borderId="4" xfId="0" applyNumberFormat="1" applyFont="1" applyFill="1" applyBorder="1" applyAlignment="1">
      <alignment horizontal="center" vertical="center"/>
    </xf>
    <xf numFmtId="0" fontId="13" fillId="0" borderId="0" xfId="0" applyFont="1" applyFill="1"/>
    <xf numFmtId="173" fontId="16" fillId="0" borderId="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177" fontId="13" fillId="0" borderId="1" xfId="1" applyNumberFormat="1" applyFont="1" applyBorder="1" applyAlignment="1">
      <alignment horizontal="center" vertical="center"/>
    </xf>
    <xf numFmtId="170" fontId="16" fillId="3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3" fillId="0" borderId="0" xfId="0" applyFont="1" applyFill="1"/>
    <xf numFmtId="0" fontId="20" fillId="0" borderId="9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vertical="center"/>
    </xf>
    <xf numFmtId="0" fontId="21" fillId="0" borderId="9" xfId="0" applyNumberFormat="1" applyFont="1" applyFill="1" applyBorder="1" applyAlignment="1">
      <alignment horizontal="center" vertical="center"/>
    </xf>
    <xf numFmtId="0" fontId="20" fillId="0" borderId="9" xfId="0" applyNumberFormat="1" applyFont="1" applyFill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164" fontId="15" fillId="2" borderId="6" xfId="0" applyNumberFormat="1" applyFont="1" applyFill="1" applyBorder="1" applyAlignment="1">
      <alignment horizontal="center" vertical="center"/>
    </xf>
    <xf numFmtId="164" fontId="15" fillId="2" borderId="8" xfId="0" applyNumberFormat="1" applyFont="1" applyFill="1" applyBorder="1" applyAlignment="1">
      <alignment horizontal="center" vertical="center"/>
    </xf>
    <xf numFmtId="164" fontId="15" fillId="2" borderId="2" xfId="0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9" fontId="1" fillId="2" borderId="6" xfId="0" applyNumberFormat="1" applyFont="1" applyFill="1" applyBorder="1" applyAlignment="1">
      <alignment horizontal="center" vertical="center"/>
    </xf>
    <xf numFmtId="169" fontId="1" fillId="2" borderId="8" xfId="0" applyNumberFormat="1" applyFont="1" applyFill="1" applyBorder="1" applyAlignment="1">
      <alignment horizontal="center" vertical="center"/>
    </xf>
    <xf numFmtId="169" fontId="1" fillId="2" borderId="2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68" fontId="1" fillId="2" borderId="6" xfId="0" applyNumberFormat="1" applyFont="1" applyFill="1" applyBorder="1" applyAlignment="1">
      <alignment horizontal="center" vertical="center"/>
    </xf>
    <xf numFmtId="168" fontId="1" fillId="2" borderId="8" xfId="0" applyNumberFormat="1" applyFont="1" applyFill="1" applyBorder="1" applyAlignment="1">
      <alignment horizontal="center" vertical="center"/>
    </xf>
    <xf numFmtId="168" fontId="1" fillId="2" borderId="2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showGridLines="0" tabSelected="1" topLeftCell="A52" zoomScale="96" zoomScaleNormal="96" workbookViewId="0">
      <selection activeCell="H76" sqref="H76"/>
    </sheetView>
  </sheetViews>
  <sheetFormatPr defaultRowHeight="15" x14ac:dyDescent="0.25"/>
  <cols>
    <col min="1" max="1" width="74.140625" style="5" bestFit="1" customWidth="1"/>
    <col min="2" max="2" width="10.28515625" style="5" bestFit="1" customWidth="1"/>
    <col min="3" max="3" width="15.7109375" style="1" customWidth="1"/>
    <col min="4" max="4" width="15.7109375" customWidth="1"/>
  </cols>
  <sheetData>
    <row r="1" spans="1:4" s="70" customFormat="1" ht="20.100000000000001" customHeight="1" x14ac:dyDescent="0.3">
      <c r="A1" s="72" t="s">
        <v>114</v>
      </c>
      <c r="B1" s="72" t="s">
        <v>116</v>
      </c>
      <c r="C1" s="72" t="s">
        <v>115</v>
      </c>
      <c r="D1" s="72" t="s">
        <v>117</v>
      </c>
    </row>
    <row r="2" spans="1:4" s="29" customFormat="1" ht="15.95" customHeight="1" x14ac:dyDescent="0.25">
      <c r="A2" s="71" t="s">
        <v>29</v>
      </c>
      <c r="B2" s="71"/>
      <c r="C2" s="76">
        <v>50.28</v>
      </c>
      <c r="D2" s="75">
        <f>ROUND(C2*0.53,2)</f>
        <v>26.65</v>
      </c>
    </row>
    <row r="3" spans="1:4" s="29" customFormat="1" ht="15.95" customHeight="1" x14ac:dyDescent="0.25">
      <c r="A3" s="71" t="s">
        <v>118</v>
      </c>
      <c r="B3" s="71"/>
      <c r="C3" s="76">
        <v>44.88</v>
      </c>
      <c r="D3" s="75">
        <f t="shared" ref="D3:D66" si="0">ROUND(C3*0.53,2)</f>
        <v>23.79</v>
      </c>
    </row>
    <row r="4" spans="1:4" s="29" customFormat="1" ht="15.95" customHeight="1" x14ac:dyDescent="0.25">
      <c r="A4" s="71" t="s">
        <v>10</v>
      </c>
      <c r="B4" s="71"/>
      <c r="C4" s="76">
        <v>28</v>
      </c>
      <c r="D4" s="75">
        <f t="shared" si="0"/>
        <v>14.84</v>
      </c>
    </row>
    <row r="5" spans="1:4" s="29" customFormat="1" ht="15.95" customHeight="1" x14ac:dyDescent="0.25">
      <c r="A5" s="71" t="s">
        <v>119</v>
      </c>
      <c r="B5" s="71"/>
      <c r="C5" s="76">
        <v>23</v>
      </c>
      <c r="D5" s="75">
        <f t="shared" si="0"/>
        <v>12.19</v>
      </c>
    </row>
    <row r="6" spans="1:4" s="29" customFormat="1" ht="15.95" customHeight="1" x14ac:dyDescent="0.25">
      <c r="A6" s="71" t="s">
        <v>81</v>
      </c>
      <c r="B6" s="71"/>
      <c r="C6" s="76">
        <v>35</v>
      </c>
      <c r="D6" s="75">
        <f t="shared" si="0"/>
        <v>18.55</v>
      </c>
    </row>
    <row r="7" spans="1:4" s="29" customFormat="1" ht="15.95" customHeight="1" x14ac:dyDescent="0.25">
      <c r="A7" s="71" t="s">
        <v>120</v>
      </c>
      <c r="B7" s="71"/>
      <c r="C7" s="76">
        <v>18</v>
      </c>
      <c r="D7" s="75">
        <f t="shared" si="0"/>
        <v>9.5399999999999991</v>
      </c>
    </row>
    <row r="8" spans="1:4" s="29" customFormat="1" ht="15.95" customHeight="1" x14ac:dyDescent="0.25">
      <c r="A8" s="71" t="s">
        <v>186</v>
      </c>
      <c r="B8" s="71"/>
      <c r="C8" s="76">
        <v>88</v>
      </c>
      <c r="D8" s="75">
        <f t="shared" si="0"/>
        <v>46.64</v>
      </c>
    </row>
    <row r="9" spans="1:4" s="29" customFormat="1" ht="15.95" customHeight="1" x14ac:dyDescent="0.25">
      <c r="A9" s="71" t="s">
        <v>82</v>
      </c>
      <c r="B9" s="71"/>
      <c r="C9" s="76">
        <v>32</v>
      </c>
      <c r="D9" s="75">
        <f t="shared" si="0"/>
        <v>16.96</v>
      </c>
    </row>
    <row r="10" spans="1:4" s="29" customFormat="1" ht="15.95" customHeight="1" x14ac:dyDescent="0.25">
      <c r="A10" s="71" t="s">
        <v>200</v>
      </c>
      <c r="B10" s="71"/>
      <c r="C10" s="76">
        <v>43</v>
      </c>
      <c r="D10" s="75">
        <f t="shared" si="0"/>
        <v>22.79</v>
      </c>
    </row>
    <row r="11" spans="1:4" s="29" customFormat="1" ht="15.95" customHeight="1" x14ac:dyDescent="0.25">
      <c r="A11" s="71" t="s">
        <v>121</v>
      </c>
      <c r="B11" s="71"/>
      <c r="C11" s="76">
        <v>13</v>
      </c>
      <c r="D11" s="75">
        <f t="shared" si="0"/>
        <v>6.89</v>
      </c>
    </row>
    <row r="12" spans="1:4" s="29" customFormat="1" ht="15.95" customHeight="1" x14ac:dyDescent="0.25">
      <c r="A12" s="71" t="s">
        <v>83</v>
      </c>
      <c r="B12" s="71"/>
      <c r="C12" s="76">
        <v>49</v>
      </c>
      <c r="D12" s="75">
        <f t="shared" si="0"/>
        <v>25.97</v>
      </c>
    </row>
    <row r="13" spans="1:4" s="29" customFormat="1" ht="15.95" customHeight="1" x14ac:dyDescent="0.25">
      <c r="A13" s="71" t="s">
        <v>122</v>
      </c>
      <c r="B13" s="71"/>
      <c r="C13" s="76">
        <v>16</v>
      </c>
      <c r="D13" s="75">
        <f t="shared" si="0"/>
        <v>8.48</v>
      </c>
    </row>
    <row r="14" spans="1:4" s="29" customFormat="1" ht="15.95" customHeight="1" x14ac:dyDescent="0.25">
      <c r="A14" s="73" t="s">
        <v>174</v>
      </c>
      <c r="B14" s="73"/>
      <c r="C14" s="77">
        <v>15</v>
      </c>
      <c r="D14" s="75">
        <f t="shared" si="0"/>
        <v>7.95</v>
      </c>
    </row>
    <row r="15" spans="1:4" s="29" customFormat="1" ht="15.95" customHeight="1" x14ac:dyDescent="0.25">
      <c r="A15" s="71" t="s">
        <v>110</v>
      </c>
      <c r="B15" s="71"/>
      <c r="C15" s="76">
        <v>144</v>
      </c>
      <c r="D15" s="75">
        <f t="shared" si="0"/>
        <v>76.319999999999993</v>
      </c>
    </row>
    <row r="16" spans="1:4" s="29" customFormat="1" ht="15.95" customHeight="1" x14ac:dyDescent="0.25">
      <c r="A16" s="71" t="s">
        <v>123</v>
      </c>
      <c r="B16" s="71"/>
      <c r="C16" s="76">
        <v>68</v>
      </c>
      <c r="D16" s="75">
        <f t="shared" si="0"/>
        <v>36.04</v>
      </c>
    </row>
    <row r="17" spans="1:4" s="29" customFormat="1" ht="15.95" customHeight="1" x14ac:dyDescent="0.25">
      <c r="A17" s="71" t="s">
        <v>173</v>
      </c>
      <c r="B17" s="71"/>
      <c r="C17" s="76">
        <v>167</v>
      </c>
      <c r="D17" s="75">
        <f t="shared" si="0"/>
        <v>88.51</v>
      </c>
    </row>
    <row r="18" spans="1:4" s="29" customFormat="1" ht="15.95" customHeight="1" x14ac:dyDescent="0.25">
      <c r="A18" s="71" t="s">
        <v>109</v>
      </c>
      <c r="B18" s="71"/>
      <c r="C18" s="76">
        <v>177</v>
      </c>
      <c r="D18" s="75">
        <f t="shared" si="0"/>
        <v>93.81</v>
      </c>
    </row>
    <row r="19" spans="1:4" s="29" customFormat="1" ht="15.95" customHeight="1" x14ac:dyDescent="0.25">
      <c r="A19" s="71" t="s">
        <v>124</v>
      </c>
      <c r="B19" s="71"/>
      <c r="C19" s="76">
        <v>89</v>
      </c>
      <c r="D19" s="75">
        <f t="shared" si="0"/>
        <v>47.17</v>
      </c>
    </row>
    <row r="20" spans="1:4" s="29" customFormat="1" ht="15.95" customHeight="1" x14ac:dyDescent="0.25">
      <c r="A20" s="71" t="s">
        <v>193</v>
      </c>
      <c r="B20" s="71"/>
      <c r="C20" s="76">
        <v>107</v>
      </c>
      <c r="D20" s="75">
        <f t="shared" si="0"/>
        <v>56.71</v>
      </c>
    </row>
    <row r="21" spans="1:4" s="29" customFormat="1" ht="15.95" customHeight="1" x14ac:dyDescent="0.25">
      <c r="A21" s="71" t="s">
        <v>194</v>
      </c>
      <c r="B21" s="71"/>
      <c r="C21" s="76">
        <v>65</v>
      </c>
      <c r="D21" s="75">
        <f t="shared" si="0"/>
        <v>34.450000000000003</v>
      </c>
    </row>
    <row r="22" spans="1:4" s="29" customFormat="1" ht="15.95" customHeight="1" x14ac:dyDescent="0.25">
      <c r="A22" s="71" t="s">
        <v>195</v>
      </c>
      <c r="B22" s="71"/>
      <c r="C22" s="76">
        <v>60</v>
      </c>
      <c r="D22" s="75">
        <f t="shared" si="0"/>
        <v>31.8</v>
      </c>
    </row>
    <row r="23" spans="1:4" s="29" customFormat="1" ht="15.95" customHeight="1" x14ac:dyDescent="0.25">
      <c r="A23" s="71" t="s">
        <v>201</v>
      </c>
      <c r="B23" s="71"/>
      <c r="C23" s="76">
        <v>23</v>
      </c>
      <c r="D23" s="75">
        <f t="shared" si="0"/>
        <v>12.19</v>
      </c>
    </row>
    <row r="24" spans="1:4" s="29" customFormat="1" ht="15.95" customHeight="1" x14ac:dyDescent="0.25">
      <c r="A24" s="71" t="s">
        <v>202</v>
      </c>
      <c r="B24" s="71"/>
      <c r="C24" s="76">
        <v>13</v>
      </c>
      <c r="D24" s="75">
        <f t="shared" si="0"/>
        <v>6.89</v>
      </c>
    </row>
    <row r="25" spans="1:4" s="29" customFormat="1" ht="15.95" customHeight="1" x14ac:dyDescent="0.25">
      <c r="A25" s="71" t="s">
        <v>91</v>
      </c>
      <c r="B25" s="71"/>
      <c r="C25" s="76">
        <v>17</v>
      </c>
      <c r="D25" s="75">
        <f t="shared" si="0"/>
        <v>9.01</v>
      </c>
    </row>
    <row r="26" spans="1:4" s="29" customFormat="1" ht="15.95" customHeight="1" x14ac:dyDescent="0.25">
      <c r="A26" s="71" t="s">
        <v>125</v>
      </c>
      <c r="B26" s="71"/>
      <c r="C26" s="76">
        <v>11</v>
      </c>
      <c r="D26" s="75">
        <f t="shared" si="0"/>
        <v>5.83</v>
      </c>
    </row>
    <row r="27" spans="1:4" s="29" customFormat="1" ht="15.95" customHeight="1" x14ac:dyDescent="0.25">
      <c r="A27" s="71" t="s">
        <v>85</v>
      </c>
      <c r="B27" s="71"/>
      <c r="C27" s="76">
        <v>30</v>
      </c>
      <c r="D27" s="75">
        <f t="shared" si="0"/>
        <v>15.9</v>
      </c>
    </row>
    <row r="28" spans="1:4" s="29" customFormat="1" ht="15.95" customHeight="1" x14ac:dyDescent="0.25">
      <c r="A28" s="71" t="s">
        <v>126</v>
      </c>
      <c r="B28" s="71"/>
      <c r="C28" s="76">
        <v>27</v>
      </c>
      <c r="D28" s="75">
        <f t="shared" si="0"/>
        <v>14.31</v>
      </c>
    </row>
    <row r="29" spans="1:4" s="29" customFormat="1" ht="15.95" customHeight="1" x14ac:dyDescent="0.25">
      <c r="A29" s="73" t="s">
        <v>108</v>
      </c>
      <c r="B29" s="73"/>
      <c r="C29" s="77">
        <v>14</v>
      </c>
      <c r="D29" s="75">
        <f t="shared" si="0"/>
        <v>7.42</v>
      </c>
    </row>
    <row r="30" spans="1:4" s="29" customFormat="1" ht="15.95" customHeight="1" x14ac:dyDescent="0.25">
      <c r="A30" s="73" t="s">
        <v>159</v>
      </c>
      <c r="B30" s="73"/>
      <c r="C30" s="77">
        <v>6</v>
      </c>
      <c r="D30" s="75">
        <f t="shared" si="0"/>
        <v>3.18</v>
      </c>
    </row>
    <row r="31" spans="1:4" s="29" customFormat="1" ht="15.95" customHeight="1" x14ac:dyDescent="0.25">
      <c r="A31" s="71" t="s">
        <v>163</v>
      </c>
      <c r="B31" s="71"/>
      <c r="C31" s="76">
        <v>20.7</v>
      </c>
      <c r="D31" s="75">
        <f t="shared" si="0"/>
        <v>10.97</v>
      </c>
    </row>
    <row r="32" spans="1:4" s="29" customFormat="1" ht="15.95" customHeight="1" x14ac:dyDescent="0.25">
      <c r="A32" s="71" t="s">
        <v>164</v>
      </c>
      <c r="B32" s="71"/>
      <c r="C32" s="76">
        <v>28</v>
      </c>
      <c r="D32" s="75">
        <f t="shared" si="0"/>
        <v>14.84</v>
      </c>
    </row>
    <row r="33" spans="1:4" s="29" customFormat="1" ht="15.95" customHeight="1" x14ac:dyDescent="0.25">
      <c r="A33" s="73" t="s">
        <v>101</v>
      </c>
      <c r="B33" s="73"/>
      <c r="C33" s="77">
        <v>16.5</v>
      </c>
      <c r="D33" s="75">
        <f t="shared" si="0"/>
        <v>8.75</v>
      </c>
    </row>
    <row r="34" spans="1:4" s="29" customFormat="1" ht="15.95" customHeight="1" x14ac:dyDescent="0.25">
      <c r="A34" s="73" t="s">
        <v>158</v>
      </c>
      <c r="B34" s="73"/>
      <c r="C34" s="77">
        <v>9.9</v>
      </c>
      <c r="D34" s="75">
        <f t="shared" si="0"/>
        <v>5.25</v>
      </c>
    </row>
    <row r="35" spans="1:4" s="29" customFormat="1" ht="15.95" customHeight="1" x14ac:dyDescent="0.25">
      <c r="A35" s="73" t="s">
        <v>196</v>
      </c>
      <c r="B35" s="73"/>
      <c r="C35" s="77">
        <v>21</v>
      </c>
      <c r="D35" s="75">
        <f t="shared" si="0"/>
        <v>11.13</v>
      </c>
    </row>
    <row r="36" spans="1:4" s="29" customFormat="1" ht="15.95" customHeight="1" x14ac:dyDescent="0.25">
      <c r="A36" s="73" t="s">
        <v>197</v>
      </c>
      <c r="B36" s="73"/>
      <c r="C36" s="77">
        <v>14</v>
      </c>
      <c r="D36" s="75">
        <f t="shared" si="0"/>
        <v>7.42</v>
      </c>
    </row>
    <row r="37" spans="1:4" s="29" customFormat="1" ht="15.95" customHeight="1" x14ac:dyDescent="0.25">
      <c r="A37" s="71" t="s">
        <v>70</v>
      </c>
      <c r="B37" s="71"/>
      <c r="C37" s="76">
        <v>85</v>
      </c>
      <c r="D37" s="75">
        <f t="shared" si="0"/>
        <v>45.05</v>
      </c>
    </row>
    <row r="38" spans="1:4" s="61" customFormat="1" ht="15.95" customHeight="1" x14ac:dyDescent="0.2">
      <c r="A38" s="71" t="s">
        <v>127</v>
      </c>
      <c r="B38" s="71"/>
      <c r="C38" s="76">
        <v>75</v>
      </c>
      <c r="D38" s="75">
        <f t="shared" si="0"/>
        <v>39.75</v>
      </c>
    </row>
    <row r="39" spans="1:4" s="61" customFormat="1" ht="15.95" customHeight="1" x14ac:dyDescent="0.2">
      <c r="A39" s="71" t="s">
        <v>171</v>
      </c>
      <c r="B39" s="71"/>
      <c r="C39" s="76">
        <v>30</v>
      </c>
      <c r="D39" s="75">
        <f t="shared" si="0"/>
        <v>15.9</v>
      </c>
    </row>
    <row r="40" spans="1:4" s="29" customFormat="1" ht="15.95" customHeight="1" x14ac:dyDescent="0.25">
      <c r="A40" s="71" t="s">
        <v>168</v>
      </c>
      <c r="B40" s="71"/>
      <c r="C40" s="76">
        <v>35</v>
      </c>
      <c r="D40" s="75">
        <f t="shared" si="0"/>
        <v>18.55</v>
      </c>
    </row>
    <row r="41" spans="1:4" s="61" customFormat="1" ht="15.95" customHeight="1" x14ac:dyDescent="0.2">
      <c r="A41" s="71" t="s">
        <v>170</v>
      </c>
      <c r="B41" s="71"/>
      <c r="C41" s="76">
        <v>14</v>
      </c>
      <c r="D41" s="75">
        <f t="shared" si="0"/>
        <v>7.42</v>
      </c>
    </row>
    <row r="42" spans="1:4" s="61" customFormat="1" ht="15.95" customHeight="1" x14ac:dyDescent="0.2">
      <c r="A42" s="71" t="s">
        <v>169</v>
      </c>
      <c r="B42" s="71"/>
      <c r="C42" s="76">
        <v>14</v>
      </c>
      <c r="D42" s="75">
        <f t="shared" si="0"/>
        <v>7.42</v>
      </c>
    </row>
    <row r="43" spans="1:4" s="61" customFormat="1" ht="15.95" customHeight="1" x14ac:dyDescent="0.2">
      <c r="A43" s="71" t="s">
        <v>84</v>
      </c>
      <c r="B43" s="71"/>
      <c r="C43" s="76">
        <v>99</v>
      </c>
      <c r="D43" s="75">
        <f t="shared" si="0"/>
        <v>52.47</v>
      </c>
    </row>
    <row r="44" spans="1:4" s="61" customFormat="1" ht="15.95" customHeight="1" x14ac:dyDescent="0.2">
      <c r="A44" s="71" t="s">
        <v>128</v>
      </c>
      <c r="B44" s="71"/>
      <c r="C44" s="76">
        <v>89</v>
      </c>
      <c r="D44" s="75">
        <f t="shared" si="0"/>
        <v>47.17</v>
      </c>
    </row>
    <row r="45" spans="1:4" s="61" customFormat="1" ht="15.95" customHeight="1" x14ac:dyDescent="0.2">
      <c r="A45" s="71" t="s">
        <v>69</v>
      </c>
      <c r="B45" s="71"/>
      <c r="C45" s="76">
        <v>103</v>
      </c>
      <c r="D45" s="75">
        <f t="shared" si="0"/>
        <v>54.59</v>
      </c>
    </row>
    <row r="46" spans="1:4" s="61" customFormat="1" ht="15.95" customHeight="1" x14ac:dyDescent="0.2">
      <c r="A46" s="71" t="s">
        <v>129</v>
      </c>
      <c r="B46" s="71"/>
      <c r="C46" s="76">
        <v>93</v>
      </c>
      <c r="D46" s="75">
        <f t="shared" si="0"/>
        <v>49.29</v>
      </c>
    </row>
    <row r="47" spans="1:4" s="61" customFormat="1" ht="15.95" customHeight="1" x14ac:dyDescent="0.2">
      <c r="A47" s="71" t="s">
        <v>111</v>
      </c>
      <c r="B47" s="71"/>
      <c r="C47" s="76">
        <v>21.5</v>
      </c>
      <c r="D47" s="75">
        <f t="shared" si="0"/>
        <v>11.4</v>
      </c>
    </row>
    <row r="48" spans="1:4" s="61" customFormat="1" ht="15.95" customHeight="1" x14ac:dyDescent="0.2">
      <c r="A48" s="71" t="s">
        <v>130</v>
      </c>
      <c r="B48" s="71"/>
      <c r="C48" s="76">
        <v>10.7</v>
      </c>
      <c r="D48" s="75">
        <f t="shared" si="0"/>
        <v>5.67</v>
      </c>
    </row>
    <row r="49" spans="1:4" s="61" customFormat="1" ht="15.95" customHeight="1" x14ac:dyDescent="0.2">
      <c r="A49" s="71" t="s">
        <v>112</v>
      </c>
      <c r="B49" s="71"/>
      <c r="C49" s="76">
        <v>36</v>
      </c>
      <c r="D49" s="75">
        <f t="shared" si="0"/>
        <v>19.079999999999998</v>
      </c>
    </row>
    <row r="50" spans="1:4" s="61" customFormat="1" ht="15.95" customHeight="1" x14ac:dyDescent="0.2">
      <c r="A50" s="71" t="s">
        <v>131</v>
      </c>
      <c r="B50" s="71"/>
      <c r="C50" s="76">
        <v>17.5</v>
      </c>
      <c r="D50" s="75">
        <f t="shared" si="0"/>
        <v>9.2799999999999994</v>
      </c>
    </row>
    <row r="51" spans="1:4" s="61" customFormat="1" ht="15.95" customHeight="1" x14ac:dyDescent="0.2">
      <c r="A51" s="74" t="s">
        <v>106</v>
      </c>
      <c r="B51" s="74"/>
      <c r="C51" s="77">
        <v>41</v>
      </c>
      <c r="D51" s="75">
        <f t="shared" si="0"/>
        <v>21.73</v>
      </c>
    </row>
    <row r="52" spans="1:4" s="61" customFormat="1" ht="15.95" customHeight="1" x14ac:dyDescent="0.2">
      <c r="A52" s="74" t="s">
        <v>161</v>
      </c>
      <c r="B52" s="74"/>
      <c r="C52" s="77">
        <v>38</v>
      </c>
      <c r="D52" s="75">
        <f t="shared" si="0"/>
        <v>20.14</v>
      </c>
    </row>
    <row r="53" spans="1:4" s="61" customFormat="1" ht="15.95" customHeight="1" x14ac:dyDescent="0.2">
      <c r="A53" s="73" t="s">
        <v>105</v>
      </c>
      <c r="B53" s="73"/>
      <c r="C53" s="77">
        <v>47</v>
      </c>
      <c r="D53" s="75">
        <f t="shared" si="0"/>
        <v>24.91</v>
      </c>
    </row>
    <row r="54" spans="1:4" s="61" customFormat="1" ht="15.95" customHeight="1" x14ac:dyDescent="0.2">
      <c r="A54" s="73" t="s">
        <v>160</v>
      </c>
      <c r="B54" s="73"/>
      <c r="C54" s="77">
        <v>44</v>
      </c>
      <c r="D54" s="75">
        <f t="shared" si="0"/>
        <v>23.32</v>
      </c>
    </row>
    <row r="55" spans="1:4" s="61" customFormat="1" ht="15.95" customHeight="1" x14ac:dyDescent="0.2">
      <c r="A55" s="74" t="s">
        <v>107</v>
      </c>
      <c r="B55" s="74"/>
      <c r="C55" s="77">
        <v>41</v>
      </c>
      <c r="D55" s="75">
        <f t="shared" si="0"/>
        <v>21.73</v>
      </c>
    </row>
    <row r="56" spans="1:4" s="61" customFormat="1" ht="15.95" customHeight="1" x14ac:dyDescent="0.2">
      <c r="A56" s="74" t="s">
        <v>162</v>
      </c>
      <c r="B56" s="74"/>
      <c r="C56" s="77">
        <v>38</v>
      </c>
      <c r="D56" s="75">
        <f t="shared" si="0"/>
        <v>20.14</v>
      </c>
    </row>
    <row r="57" spans="1:4" s="61" customFormat="1" ht="15.95" customHeight="1" x14ac:dyDescent="0.2">
      <c r="A57" s="71" t="s">
        <v>18</v>
      </c>
      <c r="B57" s="71"/>
      <c r="C57" s="76">
        <v>15.9</v>
      </c>
      <c r="D57" s="75">
        <f t="shared" si="0"/>
        <v>8.43</v>
      </c>
    </row>
    <row r="58" spans="1:4" s="61" customFormat="1" ht="15.95" customHeight="1" x14ac:dyDescent="0.2">
      <c r="A58" s="71" t="s">
        <v>175</v>
      </c>
      <c r="B58" s="71"/>
      <c r="C58" s="76">
        <v>16.5</v>
      </c>
      <c r="D58" s="75">
        <f t="shared" si="0"/>
        <v>8.75</v>
      </c>
    </row>
    <row r="59" spans="1:4" s="61" customFormat="1" ht="15.95" customHeight="1" x14ac:dyDescent="0.2">
      <c r="A59" s="71" t="s">
        <v>176</v>
      </c>
      <c r="B59" s="71"/>
      <c r="C59" s="76">
        <v>22.4</v>
      </c>
      <c r="D59" s="75">
        <f t="shared" si="0"/>
        <v>11.87</v>
      </c>
    </row>
    <row r="60" spans="1:4" s="61" customFormat="1" ht="15.95" customHeight="1" x14ac:dyDescent="0.2">
      <c r="A60" s="71" t="s">
        <v>178</v>
      </c>
      <c r="B60" s="71"/>
      <c r="C60" s="76">
        <v>29.5</v>
      </c>
      <c r="D60" s="75">
        <f t="shared" si="0"/>
        <v>15.64</v>
      </c>
    </row>
    <row r="61" spans="1:4" s="61" customFormat="1" ht="15.95" customHeight="1" x14ac:dyDescent="0.2">
      <c r="A61" s="71" t="s">
        <v>177</v>
      </c>
      <c r="B61" s="71"/>
      <c r="C61" s="76">
        <v>10</v>
      </c>
      <c r="D61" s="75">
        <f t="shared" si="0"/>
        <v>5.3</v>
      </c>
    </row>
    <row r="62" spans="1:4" s="61" customFormat="1" ht="15.95" customHeight="1" x14ac:dyDescent="0.2">
      <c r="A62" s="71" t="s">
        <v>86</v>
      </c>
      <c r="B62" s="71"/>
      <c r="C62" s="76">
        <v>36.299999999999997</v>
      </c>
      <c r="D62" s="75">
        <f t="shared" si="0"/>
        <v>19.239999999999998</v>
      </c>
    </row>
    <row r="63" spans="1:4" s="61" customFormat="1" ht="15.95" customHeight="1" x14ac:dyDescent="0.2">
      <c r="A63" s="71" t="s">
        <v>132</v>
      </c>
      <c r="B63" s="71"/>
      <c r="C63" s="76">
        <v>32.25</v>
      </c>
      <c r="D63" s="75">
        <f t="shared" si="0"/>
        <v>17.09</v>
      </c>
    </row>
    <row r="64" spans="1:4" s="61" customFormat="1" ht="15.95" customHeight="1" x14ac:dyDescent="0.2">
      <c r="A64" s="71" t="s">
        <v>113</v>
      </c>
      <c r="B64" s="71"/>
      <c r="C64" s="76">
        <v>90</v>
      </c>
      <c r="D64" s="75">
        <f t="shared" si="0"/>
        <v>47.7</v>
      </c>
    </row>
    <row r="65" spans="1:4" s="61" customFormat="1" ht="15.95" customHeight="1" x14ac:dyDescent="0.2">
      <c r="A65" s="71" t="s">
        <v>87</v>
      </c>
      <c r="B65" s="71"/>
      <c r="C65" s="76">
        <v>32</v>
      </c>
      <c r="D65" s="75">
        <f t="shared" si="0"/>
        <v>16.96</v>
      </c>
    </row>
    <row r="66" spans="1:4" s="61" customFormat="1" ht="15.95" customHeight="1" x14ac:dyDescent="0.2">
      <c r="A66" s="71" t="s">
        <v>133</v>
      </c>
      <c r="B66" s="71"/>
      <c r="C66" s="76">
        <v>26</v>
      </c>
      <c r="D66" s="75">
        <f t="shared" si="0"/>
        <v>13.78</v>
      </c>
    </row>
    <row r="67" spans="1:4" s="61" customFormat="1" ht="15.95" customHeight="1" x14ac:dyDescent="0.2">
      <c r="A67" s="71" t="s">
        <v>100</v>
      </c>
      <c r="B67" s="71"/>
      <c r="C67" s="76">
        <v>13.25</v>
      </c>
      <c r="D67" s="75">
        <f t="shared" ref="D67:D130" si="1">ROUND(C67*0.53,2)</f>
        <v>7.02</v>
      </c>
    </row>
    <row r="68" spans="1:4" x14ac:dyDescent="0.25">
      <c r="A68" s="71" t="s">
        <v>134</v>
      </c>
      <c r="B68" s="71"/>
      <c r="C68" s="76">
        <v>7.25</v>
      </c>
      <c r="D68" s="75">
        <f t="shared" si="1"/>
        <v>3.84</v>
      </c>
    </row>
    <row r="69" spans="1:4" x14ac:dyDescent="0.25">
      <c r="A69" s="71" t="s">
        <v>190</v>
      </c>
      <c r="B69" s="71"/>
      <c r="C69" s="76">
        <v>2</v>
      </c>
      <c r="D69" s="75">
        <f t="shared" si="1"/>
        <v>1.06</v>
      </c>
    </row>
    <row r="70" spans="1:4" x14ac:dyDescent="0.25">
      <c r="A70" s="71" t="s">
        <v>73</v>
      </c>
      <c r="B70" s="71"/>
      <c r="C70" s="76">
        <v>53.1</v>
      </c>
      <c r="D70" s="75">
        <f t="shared" si="1"/>
        <v>28.14</v>
      </c>
    </row>
    <row r="71" spans="1:4" x14ac:dyDescent="0.25">
      <c r="A71" s="71" t="s">
        <v>135</v>
      </c>
      <c r="B71" s="71"/>
      <c r="C71" s="76">
        <v>33</v>
      </c>
      <c r="D71" s="75">
        <f t="shared" si="1"/>
        <v>17.489999999999998</v>
      </c>
    </row>
    <row r="72" spans="1:4" x14ac:dyDescent="0.25">
      <c r="A72" s="71" t="s">
        <v>74</v>
      </c>
      <c r="B72" s="71"/>
      <c r="C72" s="76">
        <v>83</v>
      </c>
      <c r="D72" s="75">
        <f t="shared" si="1"/>
        <v>43.99</v>
      </c>
    </row>
    <row r="73" spans="1:4" x14ac:dyDescent="0.25">
      <c r="A73" s="71" t="s">
        <v>136</v>
      </c>
      <c r="B73" s="71"/>
      <c r="C73" s="76">
        <v>54.9</v>
      </c>
      <c r="D73" s="75">
        <f t="shared" si="1"/>
        <v>29.1</v>
      </c>
    </row>
    <row r="74" spans="1:4" x14ac:dyDescent="0.25">
      <c r="A74" s="71" t="s">
        <v>75</v>
      </c>
      <c r="B74" s="71"/>
      <c r="C74" s="76">
        <v>89.1</v>
      </c>
      <c r="D74" s="75">
        <f t="shared" si="1"/>
        <v>47.22</v>
      </c>
    </row>
    <row r="75" spans="1:4" x14ac:dyDescent="0.25">
      <c r="A75" s="71" t="s">
        <v>137</v>
      </c>
      <c r="B75" s="71"/>
      <c r="C75" s="76">
        <v>62.1</v>
      </c>
      <c r="D75" s="75">
        <f t="shared" si="1"/>
        <v>32.909999999999997</v>
      </c>
    </row>
    <row r="76" spans="1:4" x14ac:dyDescent="0.25">
      <c r="A76" s="71" t="s">
        <v>76</v>
      </c>
      <c r="B76" s="71"/>
      <c r="C76" s="76">
        <v>122</v>
      </c>
      <c r="D76" s="75">
        <f t="shared" si="1"/>
        <v>64.66</v>
      </c>
    </row>
    <row r="77" spans="1:4" x14ac:dyDescent="0.25">
      <c r="A77" s="71" t="s">
        <v>138</v>
      </c>
      <c r="B77" s="71"/>
      <c r="C77" s="76">
        <v>84</v>
      </c>
      <c r="D77" s="75">
        <f t="shared" si="1"/>
        <v>44.52</v>
      </c>
    </row>
    <row r="78" spans="1:4" x14ac:dyDescent="0.25">
      <c r="A78" s="71" t="s">
        <v>99</v>
      </c>
      <c r="B78" s="71"/>
      <c r="C78" s="76">
        <v>27</v>
      </c>
      <c r="D78" s="75">
        <f t="shared" si="1"/>
        <v>14.31</v>
      </c>
    </row>
    <row r="79" spans="1:4" x14ac:dyDescent="0.25">
      <c r="A79" s="71" t="s">
        <v>139</v>
      </c>
      <c r="B79" s="71"/>
      <c r="C79" s="76">
        <v>27</v>
      </c>
      <c r="D79" s="75">
        <f t="shared" si="1"/>
        <v>14.31</v>
      </c>
    </row>
    <row r="80" spans="1:4" x14ac:dyDescent="0.25">
      <c r="A80" s="71" t="s">
        <v>198</v>
      </c>
      <c r="B80" s="71"/>
      <c r="C80" s="76">
        <v>24.3</v>
      </c>
      <c r="D80" s="75">
        <f t="shared" si="1"/>
        <v>12.88</v>
      </c>
    </row>
    <row r="81" spans="1:4" x14ac:dyDescent="0.25">
      <c r="A81" s="71" t="s">
        <v>140</v>
      </c>
      <c r="B81" s="71"/>
      <c r="C81" s="76">
        <v>18</v>
      </c>
      <c r="D81" s="75">
        <f t="shared" si="1"/>
        <v>9.5399999999999991</v>
      </c>
    </row>
    <row r="82" spans="1:4" x14ac:dyDescent="0.25">
      <c r="A82" s="71" t="s">
        <v>185</v>
      </c>
      <c r="B82" s="71"/>
      <c r="C82" s="76">
        <v>75.8</v>
      </c>
      <c r="D82" s="75">
        <f t="shared" si="1"/>
        <v>40.17</v>
      </c>
    </row>
    <row r="83" spans="1:4" x14ac:dyDescent="0.25">
      <c r="A83" s="71" t="s">
        <v>181</v>
      </c>
      <c r="B83" s="71"/>
      <c r="C83" s="76">
        <v>20.45</v>
      </c>
      <c r="D83" s="75">
        <f t="shared" si="1"/>
        <v>10.84</v>
      </c>
    </row>
    <row r="84" spans="1:4" x14ac:dyDescent="0.25">
      <c r="A84" s="71" t="s">
        <v>180</v>
      </c>
      <c r="B84" s="71"/>
      <c r="C84" s="76">
        <v>16.399999999999999</v>
      </c>
      <c r="D84" s="75">
        <f t="shared" si="1"/>
        <v>8.69</v>
      </c>
    </row>
    <row r="85" spans="1:4" x14ac:dyDescent="0.25">
      <c r="A85" s="71" t="s">
        <v>88</v>
      </c>
      <c r="B85" s="71"/>
      <c r="C85" s="76">
        <v>28.2</v>
      </c>
      <c r="D85" s="75">
        <f t="shared" si="1"/>
        <v>14.95</v>
      </c>
    </row>
    <row r="86" spans="1:4" x14ac:dyDescent="0.25">
      <c r="A86" s="71" t="s">
        <v>89</v>
      </c>
      <c r="B86" s="71"/>
      <c r="C86" s="76">
        <v>28.2</v>
      </c>
      <c r="D86" s="75">
        <f t="shared" si="1"/>
        <v>14.95</v>
      </c>
    </row>
    <row r="87" spans="1:4" x14ac:dyDescent="0.25">
      <c r="A87" s="71" t="s">
        <v>142</v>
      </c>
      <c r="B87" s="71"/>
      <c r="C87" s="76">
        <v>24.5</v>
      </c>
      <c r="D87" s="75">
        <f t="shared" si="1"/>
        <v>12.99</v>
      </c>
    </row>
    <row r="88" spans="1:4" x14ac:dyDescent="0.25">
      <c r="A88" s="71" t="s">
        <v>141</v>
      </c>
      <c r="B88" s="71"/>
      <c r="C88" s="76">
        <v>24.5</v>
      </c>
      <c r="D88" s="75">
        <f t="shared" si="1"/>
        <v>12.99</v>
      </c>
    </row>
    <row r="89" spans="1:4" x14ac:dyDescent="0.25">
      <c r="A89" s="73" t="s">
        <v>166</v>
      </c>
      <c r="B89" s="74"/>
      <c r="C89" s="77">
        <v>55</v>
      </c>
      <c r="D89" s="75">
        <f t="shared" si="1"/>
        <v>29.15</v>
      </c>
    </row>
    <row r="90" spans="1:4" x14ac:dyDescent="0.25">
      <c r="A90" s="73" t="s">
        <v>172</v>
      </c>
      <c r="B90" s="74"/>
      <c r="C90" s="77">
        <v>45</v>
      </c>
      <c r="D90" s="75">
        <f t="shared" si="1"/>
        <v>23.85</v>
      </c>
    </row>
    <row r="91" spans="1:4" x14ac:dyDescent="0.25">
      <c r="A91" s="71" t="s">
        <v>78</v>
      </c>
      <c r="B91" s="71"/>
      <c r="C91" s="76">
        <v>5</v>
      </c>
      <c r="D91" s="75">
        <f t="shared" si="1"/>
        <v>2.65</v>
      </c>
    </row>
    <row r="92" spans="1:4" x14ac:dyDescent="0.25">
      <c r="A92" s="71" t="s">
        <v>143</v>
      </c>
      <c r="B92" s="71"/>
      <c r="C92" s="76">
        <v>2.5</v>
      </c>
      <c r="D92" s="75">
        <f t="shared" si="1"/>
        <v>1.33</v>
      </c>
    </row>
    <row r="93" spans="1:4" x14ac:dyDescent="0.25">
      <c r="A93" s="71" t="s">
        <v>79</v>
      </c>
      <c r="B93" s="71"/>
      <c r="C93" s="76">
        <v>10</v>
      </c>
      <c r="D93" s="75">
        <f t="shared" si="1"/>
        <v>5.3</v>
      </c>
    </row>
    <row r="94" spans="1:4" x14ac:dyDescent="0.25">
      <c r="A94" s="71" t="s">
        <v>144</v>
      </c>
      <c r="B94" s="71"/>
      <c r="C94" s="76">
        <v>5</v>
      </c>
      <c r="D94" s="75">
        <f t="shared" si="1"/>
        <v>2.65</v>
      </c>
    </row>
    <row r="95" spans="1:4" x14ac:dyDescent="0.25">
      <c r="A95" s="71" t="s">
        <v>77</v>
      </c>
      <c r="B95" s="71"/>
      <c r="C95" s="76">
        <v>22.95</v>
      </c>
      <c r="D95" s="75">
        <f t="shared" si="1"/>
        <v>12.16</v>
      </c>
    </row>
    <row r="96" spans="1:4" x14ac:dyDescent="0.25">
      <c r="A96" s="71" t="s">
        <v>179</v>
      </c>
      <c r="B96" s="71"/>
      <c r="C96" s="76">
        <v>16.989999999999998</v>
      </c>
      <c r="D96" s="75">
        <f t="shared" si="1"/>
        <v>9</v>
      </c>
    </row>
    <row r="97" spans="1:4" x14ac:dyDescent="0.25">
      <c r="A97" s="71" t="s">
        <v>188</v>
      </c>
      <c r="B97" s="71"/>
      <c r="C97" s="76">
        <v>16.989999999999998</v>
      </c>
      <c r="D97" s="75">
        <f t="shared" si="1"/>
        <v>9</v>
      </c>
    </row>
    <row r="98" spans="1:4" x14ac:dyDescent="0.25">
      <c r="A98" s="71" t="s">
        <v>182</v>
      </c>
      <c r="B98" s="71"/>
      <c r="C98" s="76">
        <v>17.8</v>
      </c>
      <c r="D98" s="75">
        <f t="shared" si="1"/>
        <v>9.43</v>
      </c>
    </row>
    <row r="99" spans="1:4" x14ac:dyDescent="0.25">
      <c r="A99" s="71" t="s">
        <v>187</v>
      </c>
      <c r="B99" s="71"/>
      <c r="C99" s="76">
        <v>23.75</v>
      </c>
      <c r="D99" s="75">
        <f t="shared" si="1"/>
        <v>12.59</v>
      </c>
    </row>
    <row r="100" spans="1:4" x14ac:dyDescent="0.25">
      <c r="A100" s="71" t="s">
        <v>184</v>
      </c>
      <c r="B100" s="71"/>
      <c r="C100" s="76">
        <v>36</v>
      </c>
      <c r="D100" s="75">
        <f t="shared" si="1"/>
        <v>19.079999999999998</v>
      </c>
    </row>
    <row r="101" spans="1:4" x14ac:dyDescent="0.25">
      <c r="A101" s="71" t="s">
        <v>98</v>
      </c>
      <c r="B101" s="71"/>
      <c r="C101" s="76">
        <v>14.5</v>
      </c>
      <c r="D101" s="75">
        <f t="shared" si="1"/>
        <v>7.69</v>
      </c>
    </row>
    <row r="102" spans="1:4" x14ac:dyDescent="0.25">
      <c r="A102" s="73" t="s">
        <v>26</v>
      </c>
      <c r="B102" s="73"/>
      <c r="C102" s="77">
        <v>49.5</v>
      </c>
      <c r="D102" s="75">
        <f t="shared" si="1"/>
        <v>26.24</v>
      </c>
    </row>
    <row r="103" spans="1:4" x14ac:dyDescent="0.25">
      <c r="A103" s="73" t="s">
        <v>157</v>
      </c>
      <c r="B103" s="73"/>
      <c r="C103" s="77">
        <v>27</v>
      </c>
      <c r="D103" s="75">
        <f t="shared" si="1"/>
        <v>14.31</v>
      </c>
    </row>
    <row r="104" spans="1:4" x14ac:dyDescent="0.25">
      <c r="A104" s="71" t="s">
        <v>103</v>
      </c>
      <c r="B104" s="71"/>
      <c r="C104" s="76">
        <v>19</v>
      </c>
      <c r="D104" s="75">
        <f t="shared" si="1"/>
        <v>10.07</v>
      </c>
    </row>
    <row r="105" spans="1:4" x14ac:dyDescent="0.25">
      <c r="A105" s="71" t="s">
        <v>104</v>
      </c>
      <c r="B105" s="71"/>
      <c r="C105" s="76">
        <v>24</v>
      </c>
      <c r="D105" s="75">
        <f t="shared" si="1"/>
        <v>12.72</v>
      </c>
    </row>
    <row r="106" spans="1:4" x14ac:dyDescent="0.25">
      <c r="A106" s="71" t="s">
        <v>146</v>
      </c>
      <c r="B106" s="71"/>
      <c r="C106" s="76">
        <v>17</v>
      </c>
      <c r="D106" s="75">
        <f t="shared" si="1"/>
        <v>9.01</v>
      </c>
    </row>
    <row r="107" spans="1:4" x14ac:dyDescent="0.25">
      <c r="A107" s="71" t="s">
        <v>145</v>
      </c>
      <c r="B107" s="71"/>
      <c r="C107" s="76">
        <v>14</v>
      </c>
      <c r="D107" s="75">
        <f t="shared" si="1"/>
        <v>7.42</v>
      </c>
    </row>
    <row r="108" spans="1:4" x14ac:dyDescent="0.25">
      <c r="A108" s="71" t="s">
        <v>72</v>
      </c>
      <c r="B108" s="71"/>
      <c r="C108" s="76">
        <v>18</v>
      </c>
      <c r="D108" s="75">
        <f t="shared" si="1"/>
        <v>9.5399999999999991</v>
      </c>
    </row>
    <row r="109" spans="1:4" x14ac:dyDescent="0.25">
      <c r="A109" s="71" t="s">
        <v>147</v>
      </c>
      <c r="B109" s="71"/>
      <c r="C109" s="76">
        <v>10</v>
      </c>
      <c r="D109" s="75">
        <f t="shared" si="1"/>
        <v>5.3</v>
      </c>
    </row>
    <row r="110" spans="1:4" x14ac:dyDescent="0.25">
      <c r="A110" s="78" t="s">
        <v>183</v>
      </c>
      <c r="B110" s="78"/>
      <c r="C110" s="79">
        <v>23.4</v>
      </c>
      <c r="D110" s="75">
        <f t="shared" si="1"/>
        <v>12.4</v>
      </c>
    </row>
    <row r="111" spans="1:4" x14ac:dyDescent="0.25">
      <c r="A111" s="71" t="s">
        <v>19</v>
      </c>
      <c r="B111" s="71"/>
      <c r="C111" s="76">
        <v>15.5</v>
      </c>
      <c r="D111" s="75">
        <f t="shared" si="1"/>
        <v>8.2200000000000006</v>
      </c>
    </row>
    <row r="112" spans="1:4" x14ac:dyDescent="0.25">
      <c r="A112" s="71" t="s">
        <v>148</v>
      </c>
      <c r="B112" s="71"/>
      <c r="C112" s="76">
        <v>7</v>
      </c>
      <c r="D112" s="75">
        <f t="shared" si="1"/>
        <v>3.71</v>
      </c>
    </row>
    <row r="113" spans="1:4" x14ac:dyDescent="0.25">
      <c r="A113" s="71" t="s">
        <v>102</v>
      </c>
      <c r="B113" s="71"/>
      <c r="C113" s="76">
        <v>23.2</v>
      </c>
      <c r="D113" s="75">
        <f t="shared" si="1"/>
        <v>12.3</v>
      </c>
    </row>
    <row r="114" spans="1:4" x14ac:dyDescent="0.25">
      <c r="A114" s="71" t="s">
        <v>149</v>
      </c>
      <c r="B114" s="71"/>
      <c r="C114" s="76">
        <v>18.2</v>
      </c>
      <c r="D114" s="75">
        <f t="shared" si="1"/>
        <v>9.65</v>
      </c>
    </row>
    <row r="115" spans="1:4" x14ac:dyDescent="0.25">
      <c r="A115" s="71" t="s">
        <v>95</v>
      </c>
      <c r="B115" s="71"/>
      <c r="C115" s="76">
        <v>750</v>
      </c>
      <c r="D115" s="75">
        <f t="shared" si="1"/>
        <v>397.5</v>
      </c>
    </row>
    <row r="116" spans="1:4" x14ac:dyDescent="0.25">
      <c r="A116" s="71" t="s">
        <v>93</v>
      </c>
      <c r="B116" s="71"/>
      <c r="C116" s="76">
        <v>150</v>
      </c>
      <c r="D116" s="75">
        <f t="shared" si="1"/>
        <v>79.5</v>
      </c>
    </row>
    <row r="117" spans="1:4" x14ac:dyDescent="0.25">
      <c r="A117" s="71" t="s">
        <v>97</v>
      </c>
      <c r="B117" s="71"/>
      <c r="C117" s="76">
        <v>1500</v>
      </c>
      <c r="D117" s="75">
        <f t="shared" si="1"/>
        <v>795</v>
      </c>
    </row>
    <row r="118" spans="1:4" x14ac:dyDescent="0.25">
      <c r="A118" s="71" t="s">
        <v>96</v>
      </c>
      <c r="B118" s="71"/>
      <c r="C118" s="76">
        <v>1000</v>
      </c>
      <c r="D118" s="75">
        <f t="shared" si="1"/>
        <v>530</v>
      </c>
    </row>
    <row r="119" spans="1:4" x14ac:dyDescent="0.25">
      <c r="A119" s="71" t="s">
        <v>94</v>
      </c>
      <c r="B119" s="71"/>
      <c r="C119" s="76">
        <v>200</v>
      </c>
      <c r="D119" s="75">
        <f t="shared" si="1"/>
        <v>106</v>
      </c>
    </row>
    <row r="120" spans="1:4" x14ac:dyDescent="0.25">
      <c r="A120" s="71" t="s">
        <v>80</v>
      </c>
      <c r="B120" s="71"/>
      <c r="C120" s="76">
        <v>30</v>
      </c>
      <c r="D120" s="75">
        <f t="shared" si="1"/>
        <v>15.9</v>
      </c>
    </row>
    <row r="121" spans="1:4" x14ac:dyDescent="0.25">
      <c r="A121" s="71" t="s">
        <v>150</v>
      </c>
      <c r="B121" s="71"/>
      <c r="C121" s="76">
        <v>15</v>
      </c>
      <c r="D121" s="75">
        <f t="shared" si="1"/>
        <v>7.95</v>
      </c>
    </row>
    <row r="122" spans="1:4" x14ac:dyDescent="0.25">
      <c r="A122" s="71" t="s">
        <v>71</v>
      </c>
      <c r="B122" s="71"/>
      <c r="C122" s="76">
        <v>24.95</v>
      </c>
      <c r="D122" s="75">
        <f t="shared" si="1"/>
        <v>13.22</v>
      </c>
    </row>
    <row r="123" spans="1:4" x14ac:dyDescent="0.25">
      <c r="A123" s="71" t="s">
        <v>151</v>
      </c>
      <c r="B123" s="71"/>
      <c r="C123" s="76">
        <v>18.95</v>
      </c>
      <c r="D123" s="75">
        <f t="shared" si="1"/>
        <v>10.039999999999999</v>
      </c>
    </row>
    <row r="124" spans="1:4" x14ac:dyDescent="0.25">
      <c r="A124" s="71" t="s">
        <v>30</v>
      </c>
      <c r="B124" s="71"/>
      <c r="C124" s="76">
        <v>29</v>
      </c>
      <c r="D124" s="75">
        <f t="shared" si="1"/>
        <v>15.37</v>
      </c>
    </row>
    <row r="125" spans="1:4" x14ac:dyDescent="0.25">
      <c r="A125" s="71" t="s">
        <v>152</v>
      </c>
      <c r="B125" s="71"/>
      <c r="C125" s="76">
        <v>27</v>
      </c>
      <c r="D125" s="75">
        <f t="shared" si="1"/>
        <v>14.31</v>
      </c>
    </row>
    <row r="126" spans="1:4" x14ac:dyDescent="0.25">
      <c r="A126" s="71" t="s">
        <v>17</v>
      </c>
      <c r="B126" s="71"/>
      <c r="C126" s="76">
        <v>22.5</v>
      </c>
      <c r="D126" s="75">
        <f t="shared" si="1"/>
        <v>11.93</v>
      </c>
    </row>
    <row r="127" spans="1:4" x14ac:dyDescent="0.25">
      <c r="A127" s="71" t="s">
        <v>153</v>
      </c>
      <c r="B127" s="71"/>
      <c r="C127" s="76">
        <v>10.5</v>
      </c>
      <c r="D127" s="75">
        <f t="shared" si="1"/>
        <v>5.57</v>
      </c>
    </row>
    <row r="128" spans="1:4" x14ac:dyDescent="0.25">
      <c r="A128" s="71" t="s">
        <v>165</v>
      </c>
      <c r="B128" s="71"/>
      <c r="C128" s="76">
        <v>41.5</v>
      </c>
      <c r="D128" s="75">
        <f t="shared" si="1"/>
        <v>22</v>
      </c>
    </row>
    <row r="129" spans="1:4" x14ac:dyDescent="0.25">
      <c r="A129" s="71" t="s">
        <v>167</v>
      </c>
      <c r="B129" s="71"/>
      <c r="C129" s="76">
        <v>69</v>
      </c>
      <c r="D129" s="75">
        <f t="shared" si="1"/>
        <v>36.57</v>
      </c>
    </row>
    <row r="130" spans="1:4" x14ac:dyDescent="0.25">
      <c r="A130" s="71" t="s">
        <v>154</v>
      </c>
      <c r="B130" s="71"/>
      <c r="C130" s="76">
        <v>64</v>
      </c>
      <c r="D130" s="75">
        <f t="shared" si="1"/>
        <v>33.92</v>
      </c>
    </row>
    <row r="131" spans="1:4" x14ac:dyDescent="0.25">
      <c r="A131" s="71" t="s">
        <v>199</v>
      </c>
      <c r="B131" s="71"/>
      <c r="C131" s="76">
        <v>20</v>
      </c>
      <c r="D131" s="75">
        <f t="shared" ref="D131:D138" si="2">ROUND(C131*0.53,2)</f>
        <v>10.6</v>
      </c>
    </row>
    <row r="132" spans="1:4" x14ac:dyDescent="0.25">
      <c r="A132" s="71" t="s">
        <v>189</v>
      </c>
      <c r="B132" s="71"/>
      <c r="C132" s="76">
        <v>256</v>
      </c>
      <c r="D132" s="75">
        <f t="shared" si="2"/>
        <v>135.68</v>
      </c>
    </row>
    <row r="133" spans="1:4" x14ac:dyDescent="0.25">
      <c r="A133" s="71" t="s">
        <v>92</v>
      </c>
      <c r="B133" s="71"/>
      <c r="C133" s="76">
        <v>16</v>
      </c>
      <c r="D133" s="75">
        <f t="shared" si="2"/>
        <v>8.48</v>
      </c>
    </row>
    <row r="134" spans="1:4" x14ac:dyDescent="0.25">
      <c r="A134" s="71" t="s">
        <v>155</v>
      </c>
      <c r="B134" s="71"/>
      <c r="C134" s="76">
        <v>9</v>
      </c>
      <c r="D134" s="75">
        <f t="shared" si="2"/>
        <v>4.7699999999999996</v>
      </c>
    </row>
    <row r="135" spans="1:4" x14ac:dyDescent="0.25">
      <c r="A135" s="71" t="s">
        <v>90</v>
      </c>
      <c r="B135" s="71"/>
      <c r="C135" s="76">
        <v>20</v>
      </c>
      <c r="D135" s="75">
        <f t="shared" si="2"/>
        <v>10.6</v>
      </c>
    </row>
    <row r="136" spans="1:4" x14ac:dyDescent="0.25">
      <c r="A136" s="71" t="s">
        <v>156</v>
      </c>
      <c r="B136" s="71"/>
      <c r="C136" s="76">
        <v>9</v>
      </c>
      <c r="D136" s="75">
        <f t="shared" si="2"/>
        <v>4.7699999999999996</v>
      </c>
    </row>
    <row r="137" spans="1:4" x14ac:dyDescent="0.25">
      <c r="A137" s="78" t="s">
        <v>191</v>
      </c>
      <c r="B137" s="78"/>
      <c r="C137" s="79">
        <v>20.5</v>
      </c>
      <c r="D137" s="75">
        <f t="shared" si="2"/>
        <v>10.87</v>
      </c>
    </row>
    <row r="138" spans="1:4" x14ac:dyDescent="0.25">
      <c r="A138" s="78" t="s">
        <v>192</v>
      </c>
      <c r="B138" s="78"/>
      <c r="C138" s="79">
        <v>12</v>
      </c>
      <c r="D138" s="75">
        <f t="shared" si="2"/>
        <v>6.36</v>
      </c>
    </row>
  </sheetData>
  <sortState ref="A2:D121">
    <sortCondition ref="A2:A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4"/>
  <sheetViews>
    <sheetView showGridLines="0" zoomScaleNormal="100" workbookViewId="0">
      <selection activeCell="W38" sqref="W38"/>
    </sheetView>
  </sheetViews>
  <sheetFormatPr defaultRowHeight="15" x14ac:dyDescent="0.25"/>
  <cols>
    <col min="1" max="1" width="69.5703125" style="5" customWidth="1"/>
    <col min="2" max="5" width="12.7109375" style="1" customWidth="1"/>
    <col min="6" max="6" width="15.5703125" style="1" customWidth="1"/>
    <col min="7" max="7" width="13.7109375" hidden="1" customWidth="1"/>
    <col min="8" max="8" width="12.28515625" hidden="1" customWidth="1"/>
    <col min="9" max="9" width="14" hidden="1" customWidth="1"/>
    <col min="10" max="10" width="13.7109375" hidden="1" customWidth="1"/>
    <col min="11" max="11" width="12.28515625" hidden="1" customWidth="1"/>
    <col min="12" max="12" width="13.85546875" hidden="1" customWidth="1"/>
    <col min="13" max="13" width="11.85546875" hidden="1" customWidth="1"/>
    <col min="14" max="14" width="13.140625" hidden="1" customWidth="1"/>
    <col min="15" max="15" width="16.28515625" hidden="1" customWidth="1"/>
    <col min="16" max="16" width="10.85546875" hidden="1" customWidth="1"/>
    <col min="17" max="17" width="11.5703125" hidden="1" customWidth="1"/>
    <col min="18" max="19" width="11.42578125" hidden="1" customWidth="1"/>
    <col min="20" max="20" width="15" hidden="1" customWidth="1"/>
    <col min="21" max="21" width="10.5703125" hidden="1" customWidth="1"/>
    <col min="22" max="22" width="11.85546875" customWidth="1"/>
    <col min="23" max="23" width="10.7109375" customWidth="1"/>
    <col min="24" max="24" width="11.5703125" customWidth="1"/>
    <col min="25" max="25" width="11" customWidth="1"/>
    <col min="26" max="26" width="11.42578125" customWidth="1"/>
    <col min="27" max="28" width="12.28515625" hidden="1" customWidth="1"/>
    <col min="29" max="29" width="14" hidden="1" customWidth="1"/>
    <col min="30" max="30" width="13" hidden="1" customWidth="1"/>
    <col min="31" max="31" width="11.28515625" hidden="1" customWidth="1"/>
    <col min="32" max="32" width="13.85546875" hidden="1" customWidth="1"/>
    <col min="33" max="33" width="13.7109375" hidden="1" customWidth="1"/>
    <col min="34" max="34" width="14" hidden="1" customWidth="1"/>
    <col min="35" max="35" width="15.42578125" hidden="1" customWidth="1"/>
    <col min="36" max="36" width="11.28515625" hidden="1" customWidth="1"/>
    <col min="37" max="38" width="12.28515625" hidden="1" customWidth="1"/>
    <col min="39" max="39" width="14" hidden="1" customWidth="1"/>
    <col min="40" max="40" width="13" hidden="1" customWidth="1"/>
    <col min="41" max="41" width="11.28515625" hidden="1" customWidth="1"/>
  </cols>
  <sheetData>
    <row r="1" spans="1:41" s="30" customFormat="1" ht="23.25" thickBot="1" x14ac:dyDescent="0.35">
      <c r="A1" s="92" t="s">
        <v>43</v>
      </c>
      <c r="B1" s="92"/>
      <c r="C1" s="92"/>
      <c r="D1" s="92"/>
      <c r="E1" s="92"/>
      <c r="F1" s="92"/>
      <c r="G1" s="83" t="s">
        <v>50</v>
      </c>
      <c r="H1" s="84"/>
      <c r="I1" s="84"/>
      <c r="J1" s="84"/>
      <c r="K1" s="85"/>
      <c r="L1" s="83" t="s">
        <v>51</v>
      </c>
      <c r="M1" s="84"/>
      <c r="N1" s="84"/>
      <c r="O1" s="84"/>
      <c r="P1" s="85"/>
      <c r="Q1" s="83" t="s">
        <v>52</v>
      </c>
      <c r="R1" s="84"/>
      <c r="S1" s="84"/>
      <c r="T1" s="84"/>
      <c r="U1" s="85"/>
      <c r="V1" s="83" t="s">
        <v>54</v>
      </c>
      <c r="W1" s="84"/>
      <c r="X1" s="84"/>
      <c r="Y1" s="84"/>
      <c r="Z1" s="85"/>
      <c r="AA1" s="83" t="s">
        <v>53</v>
      </c>
      <c r="AB1" s="84"/>
      <c r="AC1" s="84"/>
      <c r="AD1" s="84"/>
      <c r="AE1" s="85"/>
      <c r="AF1" s="83" t="s">
        <v>63</v>
      </c>
      <c r="AG1" s="84"/>
      <c r="AH1" s="84"/>
      <c r="AI1" s="84"/>
      <c r="AJ1" s="85"/>
      <c r="AK1" s="83" t="s">
        <v>64</v>
      </c>
      <c r="AL1" s="84"/>
      <c r="AM1" s="84"/>
      <c r="AN1" s="84"/>
      <c r="AO1" s="85"/>
    </row>
    <row r="2" spans="1:41" s="30" customFormat="1" ht="39" thickBot="1" x14ac:dyDescent="0.25">
      <c r="A2" s="31" t="s">
        <v>47</v>
      </c>
      <c r="B2" s="86" t="s">
        <v>44</v>
      </c>
      <c r="C2" s="88"/>
      <c r="D2" s="86" t="s">
        <v>45</v>
      </c>
      <c r="E2" s="88"/>
      <c r="F2" s="32" t="s">
        <v>55</v>
      </c>
      <c r="G2" s="86" t="s">
        <v>59</v>
      </c>
      <c r="H2" s="87"/>
      <c r="I2" s="87"/>
      <c r="J2" s="87"/>
      <c r="K2" s="88"/>
      <c r="L2" s="86" t="s">
        <v>61</v>
      </c>
      <c r="M2" s="87"/>
      <c r="N2" s="87"/>
      <c r="O2" s="87"/>
      <c r="P2" s="88"/>
      <c r="Q2" s="86" t="s">
        <v>44</v>
      </c>
      <c r="R2" s="87"/>
      <c r="S2" s="87"/>
      <c r="T2" s="87"/>
      <c r="U2" s="88"/>
      <c r="V2" s="86" t="s">
        <v>44</v>
      </c>
      <c r="W2" s="87"/>
      <c r="X2" s="87"/>
      <c r="Y2" s="87"/>
      <c r="Z2" s="88"/>
      <c r="AA2" s="86" t="s">
        <v>44</v>
      </c>
      <c r="AB2" s="87"/>
      <c r="AC2" s="87"/>
      <c r="AD2" s="87"/>
      <c r="AE2" s="88"/>
      <c r="AF2" s="86" t="s">
        <v>44</v>
      </c>
      <c r="AG2" s="87"/>
      <c r="AH2" s="87"/>
      <c r="AI2" s="87"/>
      <c r="AJ2" s="88"/>
      <c r="AK2" s="86" t="s">
        <v>44</v>
      </c>
      <c r="AL2" s="87"/>
      <c r="AM2" s="87"/>
      <c r="AN2" s="87"/>
      <c r="AO2" s="88"/>
    </row>
    <row r="3" spans="1:41" s="30" customFormat="1" thickBot="1" x14ac:dyDescent="0.25">
      <c r="A3" s="33" t="s">
        <v>2</v>
      </c>
      <c r="B3" s="34" t="s">
        <v>0</v>
      </c>
      <c r="C3" s="34" t="s">
        <v>1</v>
      </c>
      <c r="D3" s="34" t="s">
        <v>0</v>
      </c>
      <c r="E3" s="34" t="s">
        <v>1</v>
      </c>
      <c r="F3" s="35" t="s">
        <v>58</v>
      </c>
      <c r="G3" s="34" t="s">
        <v>0</v>
      </c>
      <c r="H3" s="34" t="s">
        <v>1</v>
      </c>
      <c r="I3" s="34" t="s">
        <v>0</v>
      </c>
      <c r="J3" s="34" t="s">
        <v>1</v>
      </c>
      <c r="K3" s="35" t="s">
        <v>58</v>
      </c>
      <c r="L3" s="34" t="s">
        <v>0</v>
      </c>
      <c r="M3" s="34" t="s">
        <v>1</v>
      </c>
      <c r="N3" s="34" t="s">
        <v>0</v>
      </c>
      <c r="O3" s="34" t="s">
        <v>1</v>
      </c>
      <c r="P3" s="35" t="s">
        <v>58</v>
      </c>
      <c r="Q3" s="34" t="s">
        <v>0</v>
      </c>
      <c r="R3" s="34" t="s">
        <v>1</v>
      </c>
      <c r="S3" s="34" t="s">
        <v>0</v>
      </c>
      <c r="T3" s="34" t="s">
        <v>1</v>
      </c>
      <c r="U3" s="35" t="s">
        <v>58</v>
      </c>
      <c r="V3" s="34" t="s">
        <v>0</v>
      </c>
      <c r="W3" s="34" t="s">
        <v>1</v>
      </c>
      <c r="X3" s="34" t="s">
        <v>0</v>
      </c>
      <c r="Y3" s="34" t="s">
        <v>1</v>
      </c>
      <c r="Z3" s="35" t="s">
        <v>58</v>
      </c>
      <c r="AA3" s="34" t="s">
        <v>0</v>
      </c>
      <c r="AB3" s="34" t="s">
        <v>1</v>
      </c>
      <c r="AC3" s="34" t="s">
        <v>0</v>
      </c>
      <c r="AD3" s="34" t="s">
        <v>1</v>
      </c>
      <c r="AE3" s="35" t="s">
        <v>62</v>
      </c>
      <c r="AF3" s="34" t="s">
        <v>0</v>
      </c>
      <c r="AG3" s="34" t="s">
        <v>1</v>
      </c>
      <c r="AH3" s="34" t="s">
        <v>0</v>
      </c>
      <c r="AI3" s="34" t="s">
        <v>1</v>
      </c>
      <c r="AJ3" s="35" t="s">
        <v>62</v>
      </c>
      <c r="AK3" s="34" t="s">
        <v>0</v>
      </c>
      <c r="AL3" s="34" t="s">
        <v>1</v>
      </c>
      <c r="AM3" s="34" t="s">
        <v>0</v>
      </c>
      <c r="AN3" s="34" t="s">
        <v>1</v>
      </c>
      <c r="AO3" s="35" t="s">
        <v>62</v>
      </c>
    </row>
    <row r="4" spans="1:41" s="30" customFormat="1" thickBot="1" x14ac:dyDescent="0.25">
      <c r="A4" s="36" t="s">
        <v>49</v>
      </c>
      <c r="B4" s="37">
        <v>129</v>
      </c>
      <c r="C4" s="37">
        <v>65</v>
      </c>
      <c r="D4" s="37">
        <v>138.65</v>
      </c>
      <c r="E4" s="37">
        <v>73.75</v>
      </c>
      <c r="F4" s="38">
        <f>(D4-B4)/D4</f>
        <v>6.9599711503786549E-2</v>
      </c>
      <c r="G4" s="39">
        <f>B4*6.2</f>
        <v>799.80000000000007</v>
      </c>
      <c r="H4" s="39">
        <f>C4*6.2</f>
        <v>403</v>
      </c>
      <c r="I4" s="39">
        <f>D4*6.2</f>
        <v>859.63000000000011</v>
      </c>
      <c r="J4" s="39">
        <f>E4*6.2</f>
        <v>457.25</v>
      </c>
      <c r="K4" s="40">
        <f>(I4-G4)/I4</f>
        <v>6.9599711503786549E-2</v>
      </c>
      <c r="L4" s="41">
        <f>B4*6.33</f>
        <v>816.57</v>
      </c>
      <c r="M4" s="41">
        <f>C4*6.33</f>
        <v>411.45</v>
      </c>
      <c r="N4" s="41">
        <f>D4*6.33</f>
        <v>877.6545000000001</v>
      </c>
      <c r="O4" s="41">
        <f>E4*6.33</f>
        <v>466.83749999999998</v>
      </c>
      <c r="P4" s="40">
        <f>(N4-L4)/N4</f>
        <v>6.9599711503786563E-2</v>
      </c>
      <c r="Q4" s="42">
        <f t="shared" ref="Q4:T5" si="0">B4*0.47</f>
        <v>60.629999999999995</v>
      </c>
      <c r="R4" s="42">
        <f t="shared" si="0"/>
        <v>30.549999999999997</v>
      </c>
      <c r="S4" s="42">
        <f t="shared" si="0"/>
        <v>65.165499999999994</v>
      </c>
      <c r="T4" s="42">
        <f t="shared" si="0"/>
        <v>34.662500000000001</v>
      </c>
      <c r="U4" s="40">
        <f>(S4-Q4)/S4</f>
        <v>6.9599711503786507E-2</v>
      </c>
      <c r="V4" s="43">
        <f>B4*0.65</f>
        <v>83.850000000000009</v>
      </c>
      <c r="W4" s="43">
        <f>C4*0.65</f>
        <v>42.25</v>
      </c>
      <c r="X4" s="43">
        <f>D4*0.65</f>
        <v>90.122500000000002</v>
      </c>
      <c r="Y4" s="43">
        <f>E4*0.65</f>
        <v>47.9375</v>
      </c>
      <c r="Z4" s="40">
        <f>(X4-V4)/X4</f>
        <v>6.9599711503786438E-2</v>
      </c>
      <c r="AA4" s="44">
        <f>B4*6.08</f>
        <v>784.32</v>
      </c>
      <c r="AB4" s="44">
        <f>C4*6.08</f>
        <v>395.2</v>
      </c>
      <c r="AC4" s="44">
        <f>D4*6.08</f>
        <v>842.99200000000008</v>
      </c>
      <c r="AD4" s="44">
        <f>E4*6.08</f>
        <v>448.4</v>
      </c>
      <c r="AE4" s="40">
        <f>(AC4-AA4)/AC4</f>
        <v>6.9599711503786535E-2</v>
      </c>
      <c r="AF4" s="45">
        <f>B4*55</f>
        <v>7095</v>
      </c>
      <c r="AG4" s="45">
        <f t="shared" ref="AG4:AI9" si="1">C4*55</f>
        <v>3575</v>
      </c>
      <c r="AH4" s="45">
        <f t="shared" si="1"/>
        <v>7625.75</v>
      </c>
      <c r="AI4" s="45">
        <f t="shared" si="1"/>
        <v>4056.25</v>
      </c>
      <c r="AJ4" s="40">
        <f>(AH4-AF4)/AH4</f>
        <v>6.9599711503786507E-2</v>
      </c>
      <c r="AK4" s="46">
        <f>B4*2.18</f>
        <v>281.22000000000003</v>
      </c>
      <c r="AL4" s="46">
        <f t="shared" ref="AL4:AN4" si="2">C4*2.18</f>
        <v>141.70000000000002</v>
      </c>
      <c r="AM4" s="46">
        <f t="shared" si="2"/>
        <v>302.25700000000006</v>
      </c>
      <c r="AN4" s="46">
        <f t="shared" si="2"/>
        <v>160.77500000000001</v>
      </c>
      <c r="AO4" s="40">
        <f>(AM4-AK4)/AM4</f>
        <v>6.9599711503786618E-2</v>
      </c>
    </row>
    <row r="5" spans="1:41" s="30" customFormat="1" thickBot="1" x14ac:dyDescent="0.25">
      <c r="A5" s="36" t="s">
        <v>8</v>
      </c>
      <c r="B5" s="37">
        <v>159</v>
      </c>
      <c r="C5" s="37">
        <v>85</v>
      </c>
      <c r="D5" s="37">
        <v>174</v>
      </c>
      <c r="E5" s="37">
        <v>88</v>
      </c>
      <c r="F5" s="47">
        <f>(D5-B5)/D5</f>
        <v>8.6206896551724144E-2</v>
      </c>
      <c r="G5" s="39">
        <f t="shared" ref="G5:G9" si="3">B5*6.2</f>
        <v>985.80000000000007</v>
      </c>
      <c r="H5" s="39">
        <f t="shared" ref="H5:H9" si="4">C5*6.2</f>
        <v>527</v>
      </c>
      <c r="I5" s="39">
        <f t="shared" ref="I5:I9" si="5">D5*6.2</f>
        <v>1078.8</v>
      </c>
      <c r="J5" s="39">
        <f t="shared" ref="J5:J7" si="6">E5*6.2</f>
        <v>545.6</v>
      </c>
      <c r="K5" s="48">
        <f>(I5-G5)/I5</f>
        <v>8.6206896551724033E-2</v>
      </c>
      <c r="L5" s="41">
        <f t="shared" ref="L5:L9" si="7">B5*6.33</f>
        <v>1006.47</v>
      </c>
      <c r="M5" s="41">
        <f t="shared" ref="M5:M9" si="8">C5*6.33</f>
        <v>538.04999999999995</v>
      </c>
      <c r="N5" s="41">
        <f t="shared" ref="N5:N9" si="9">D5*6.33</f>
        <v>1101.42</v>
      </c>
      <c r="O5" s="41">
        <f t="shared" ref="O5:O7" si="10">E5*6.33</f>
        <v>557.04</v>
      </c>
      <c r="P5" s="48">
        <f>(N5-L5)/N5</f>
        <v>8.6206896551724171E-2</v>
      </c>
      <c r="Q5" s="42">
        <f t="shared" si="0"/>
        <v>74.72999999999999</v>
      </c>
      <c r="R5" s="42">
        <f t="shared" si="0"/>
        <v>39.949999999999996</v>
      </c>
      <c r="S5" s="42">
        <f t="shared" si="0"/>
        <v>81.78</v>
      </c>
      <c r="T5" s="42">
        <f t="shared" si="0"/>
        <v>41.36</v>
      </c>
      <c r="U5" s="48">
        <f>(S5-Q5)/S5</f>
        <v>8.6206896551724282E-2</v>
      </c>
      <c r="V5" s="43">
        <f t="shared" ref="V5:V9" si="11">B5*0.65</f>
        <v>103.35000000000001</v>
      </c>
      <c r="W5" s="43">
        <f t="shared" ref="W5:W9" si="12">C5*0.65</f>
        <v>55.25</v>
      </c>
      <c r="X5" s="43">
        <f t="shared" ref="X5:X9" si="13">D5*0.65</f>
        <v>113.10000000000001</v>
      </c>
      <c r="Y5" s="43">
        <f t="shared" ref="Y5:Y7" si="14">E5*0.65</f>
        <v>57.2</v>
      </c>
      <c r="Z5" s="48">
        <f>(X5-V5)/X5</f>
        <v>8.620689655172413E-2</v>
      </c>
      <c r="AA5" s="44">
        <f t="shared" ref="AA5:AA9" si="15">B5*6.08</f>
        <v>966.72</v>
      </c>
      <c r="AB5" s="44">
        <f t="shared" ref="AB5:AB9" si="16">C5*6.08</f>
        <v>516.79999999999995</v>
      </c>
      <c r="AC5" s="44">
        <f t="shared" ref="AC5:AC9" si="17">D5*6.08</f>
        <v>1057.92</v>
      </c>
      <c r="AD5" s="44">
        <f t="shared" ref="AD5:AD7" si="18">E5*6.08</f>
        <v>535.04</v>
      </c>
      <c r="AE5" s="48">
        <f>(AC5-AA5)/AC5</f>
        <v>8.6206896551724171E-2</v>
      </c>
      <c r="AF5" s="45">
        <f t="shared" ref="AF5:AF9" si="19">B5*55</f>
        <v>8745</v>
      </c>
      <c r="AG5" s="45">
        <f t="shared" si="1"/>
        <v>4675</v>
      </c>
      <c r="AH5" s="45">
        <f t="shared" si="1"/>
        <v>9570</v>
      </c>
      <c r="AI5" s="45">
        <f t="shared" si="1"/>
        <v>4840</v>
      </c>
      <c r="AJ5" s="48">
        <f>(AH5-AF5)/AH5</f>
        <v>8.6206896551724144E-2</v>
      </c>
      <c r="AK5" s="46">
        <f t="shared" ref="AK5:AK9" si="20">B5*2.18</f>
        <v>346.62</v>
      </c>
      <c r="AL5" s="46">
        <f t="shared" ref="AL5:AL9" si="21">C5*2.18</f>
        <v>185.3</v>
      </c>
      <c r="AM5" s="46">
        <f t="shared" ref="AM5:AM9" si="22">D5*2.18</f>
        <v>379.32000000000005</v>
      </c>
      <c r="AN5" s="46">
        <f t="shared" ref="AN5:AN7" si="23">E5*2.18</f>
        <v>191.84</v>
      </c>
      <c r="AO5" s="48">
        <f>(AM5-AK5)/AM5</f>
        <v>8.6206896551724241E-2</v>
      </c>
    </row>
    <row r="6" spans="1:41" s="30" customFormat="1" thickBot="1" x14ac:dyDescent="0.25">
      <c r="A6" s="36" t="s">
        <v>6</v>
      </c>
      <c r="B6" s="37">
        <v>21</v>
      </c>
      <c r="C6" s="37">
        <v>10.5</v>
      </c>
      <c r="D6" s="37">
        <v>21</v>
      </c>
      <c r="E6" s="37">
        <v>10.5</v>
      </c>
      <c r="F6" s="47">
        <f>(D6-B6)/D6</f>
        <v>0</v>
      </c>
      <c r="G6" s="39">
        <f t="shared" si="3"/>
        <v>130.20000000000002</v>
      </c>
      <c r="H6" s="39">
        <f t="shared" si="4"/>
        <v>65.100000000000009</v>
      </c>
      <c r="I6" s="39">
        <f t="shared" si="5"/>
        <v>130.20000000000002</v>
      </c>
      <c r="J6" s="39">
        <f t="shared" si="6"/>
        <v>65.100000000000009</v>
      </c>
      <c r="K6" s="48" t="s">
        <v>56</v>
      </c>
      <c r="L6" s="41">
        <f t="shared" si="7"/>
        <v>132.93</v>
      </c>
      <c r="M6" s="41">
        <f t="shared" si="8"/>
        <v>66.465000000000003</v>
      </c>
      <c r="N6" s="41">
        <f t="shared" si="9"/>
        <v>132.93</v>
      </c>
      <c r="O6" s="41">
        <f t="shared" si="10"/>
        <v>66.465000000000003</v>
      </c>
      <c r="P6" s="48" t="s">
        <v>56</v>
      </c>
      <c r="Q6" s="42">
        <f t="shared" ref="Q6:Q9" si="24">B6*0.47</f>
        <v>9.8699999999999992</v>
      </c>
      <c r="R6" s="42">
        <f t="shared" ref="R6:R9" si="25">C6*0.47</f>
        <v>4.9349999999999996</v>
      </c>
      <c r="S6" s="42">
        <f t="shared" ref="S6:S9" si="26">D6*0.47</f>
        <v>9.8699999999999992</v>
      </c>
      <c r="T6" s="42">
        <f t="shared" ref="T6:T7" si="27">E6*0.47</f>
        <v>4.9349999999999996</v>
      </c>
      <c r="U6" s="48" t="s">
        <v>56</v>
      </c>
      <c r="V6" s="43">
        <f t="shared" si="11"/>
        <v>13.65</v>
      </c>
      <c r="W6" s="43">
        <f t="shared" si="12"/>
        <v>6.8250000000000002</v>
      </c>
      <c r="X6" s="43">
        <f t="shared" si="13"/>
        <v>13.65</v>
      </c>
      <c r="Y6" s="43">
        <f t="shared" si="14"/>
        <v>6.8250000000000002</v>
      </c>
      <c r="Z6" s="48" t="s">
        <v>56</v>
      </c>
      <c r="AA6" s="44">
        <f t="shared" si="15"/>
        <v>127.68</v>
      </c>
      <c r="AB6" s="44">
        <f t="shared" si="16"/>
        <v>63.84</v>
      </c>
      <c r="AC6" s="44">
        <f t="shared" si="17"/>
        <v>127.68</v>
      </c>
      <c r="AD6" s="44">
        <f t="shared" si="18"/>
        <v>63.84</v>
      </c>
      <c r="AE6" s="48" t="s">
        <v>56</v>
      </c>
      <c r="AF6" s="45">
        <f t="shared" si="19"/>
        <v>1155</v>
      </c>
      <c r="AG6" s="45">
        <f t="shared" si="1"/>
        <v>577.5</v>
      </c>
      <c r="AH6" s="45">
        <f t="shared" si="1"/>
        <v>1155</v>
      </c>
      <c r="AI6" s="45">
        <f t="shared" si="1"/>
        <v>577.5</v>
      </c>
      <c r="AJ6" s="48" t="s">
        <v>56</v>
      </c>
      <c r="AK6" s="46">
        <f t="shared" si="20"/>
        <v>45.78</v>
      </c>
      <c r="AL6" s="46">
        <f t="shared" si="21"/>
        <v>22.89</v>
      </c>
      <c r="AM6" s="46">
        <f t="shared" si="22"/>
        <v>45.78</v>
      </c>
      <c r="AN6" s="46">
        <f t="shared" si="23"/>
        <v>22.89</v>
      </c>
      <c r="AO6" s="48" t="s">
        <v>56</v>
      </c>
    </row>
    <row r="7" spans="1:41" s="30" customFormat="1" thickBot="1" x14ac:dyDescent="0.25">
      <c r="A7" s="36" t="s">
        <v>7</v>
      </c>
      <c r="B7" s="37">
        <v>34</v>
      </c>
      <c r="C7" s="37">
        <v>17</v>
      </c>
      <c r="D7" s="37">
        <v>34</v>
      </c>
      <c r="E7" s="37">
        <v>17</v>
      </c>
      <c r="F7" s="47">
        <f>(D7-B7)/D7</f>
        <v>0</v>
      </c>
      <c r="G7" s="39">
        <f t="shared" si="3"/>
        <v>210.8</v>
      </c>
      <c r="H7" s="39">
        <f t="shared" si="4"/>
        <v>105.4</v>
      </c>
      <c r="I7" s="39">
        <f t="shared" si="5"/>
        <v>210.8</v>
      </c>
      <c r="J7" s="39">
        <f t="shared" si="6"/>
        <v>105.4</v>
      </c>
      <c r="K7" s="48" t="s">
        <v>56</v>
      </c>
      <c r="L7" s="41">
        <f t="shared" si="7"/>
        <v>215.22</v>
      </c>
      <c r="M7" s="41">
        <f t="shared" si="8"/>
        <v>107.61</v>
      </c>
      <c r="N7" s="41">
        <f t="shared" si="9"/>
        <v>215.22</v>
      </c>
      <c r="O7" s="41">
        <f t="shared" si="10"/>
        <v>107.61</v>
      </c>
      <c r="P7" s="48" t="s">
        <v>56</v>
      </c>
      <c r="Q7" s="42">
        <f t="shared" si="24"/>
        <v>15.979999999999999</v>
      </c>
      <c r="R7" s="42">
        <f t="shared" si="25"/>
        <v>7.9899999999999993</v>
      </c>
      <c r="S7" s="42">
        <f t="shared" si="26"/>
        <v>15.979999999999999</v>
      </c>
      <c r="T7" s="42">
        <f t="shared" si="27"/>
        <v>7.9899999999999993</v>
      </c>
      <c r="U7" s="48" t="s">
        <v>56</v>
      </c>
      <c r="V7" s="43">
        <f t="shared" si="11"/>
        <v>22.1</v>
      </c>
      <c r="W7" s="43">
        <f t="shared" si="12"/>
        <v>11.05</v>
      </c>
      <c r="X7" s="43">
        <f t="shared" si="13"/>
        <v>22.1</v>
      </c>
      <c r="Y7" s="43">
        <f t="shared" si="14"/>
        <v>11.05</v>
      </c>
      <c r="Z7" s="48" t="s">
        <v>56</v>
      </c>
      <c r="AA7" s="44">
        <f t="shared" si="15"/>
        <v>206.72</v>
      </c>
      <c r="AB7" s="44">
        <f t="shared" si="16"/>
        <v>103.36</v>
      </c>
      <c r="AC7" s="44">
        <f t="shared" si="17"/>
        <v>206.72</v>
      </c>
      <c r="AD7" s="44">
        <f t="shared" si="18"/>
        <v>103.36</v>
      </c>
      <c r="AE7" s="48" t="s">
        <v>56</v>
      </c>
      <c r="AF7" s="45">
        <f t="shared" si="19"/>
        <v>1870</v>
      </c>
      <c r="AG7" s="45">
        <f t="shared" si="1"/>
        <v>935</v>
      </c>
      <c r="AH7" s="45">
        <f t="shared" si="1"/>
        <v>1870</v>
      </c>
      <c r="AI7" s="45">
        <f t="shared" si="1"/>
        <v>935</v>
      </c>
      <c r="AJ7" s="48" t="s">
        <v>56</v>
      </c>
      <c r="AK7" s="46">
        <f t="shared" si="20"/>
        <v>74.12</v>
      </c>
      <c r="AL7" s="46">
        <f t="shared" si="21"/>
        <v>37.06</v>
      </c>
      <c r="AM7" s="46">
        <f t="shared" si="22"/>
        <v>74.12</v>
      </c>
      <c r="AN7" s="46">
        <f t="shared" si="23"/>
        <v>37.06</v>
      </c>
      <c r="AO7" s="48" t="s">
        <v>56</v>
      </c>
    </row>
    <row r="8" spans="1:41" s="30" customFormat="1" thickBot="1" x14ac:dyDescent="0.25">
      <c r="A8" s="36" t="s">
        <v>3</v>
      </c>
      <c r="B8" s="37">
        <v>85</v>
      </c>
      <c r="C8" s="37" t="s">
        <v>4</v>
      </c>
      <c r="D8" s="37" t="s">
        <v>4</v>
      </c>
      <c r="E8" s="37" t="s">
        <v>4</v>
      </c>
      <c r="F8" s="49" t="s">
        <v>56</v>
      </c>
      <c r="G8" s="39">
        <f t="shared" si="3"/>
        <v>527</v>
      </c>
      <c r="H8" s="39" t="s">
        <v>4</v>
      </c>
      <c r="I8" s="39" t="s">
        <v>4</v>
      </c>
      <c r="J8" s="39" t="s">
        <v>4</v>
      </c>
      <c r="K8" s="48" t="s">
        <v>56</v>
      </c>
      <c r="L8" s="41">
        <f t="shared" si="7"/>
        <v>538.04999999999995</v>
      </c>
      <c r="M8" s="41" t="s">
        <v>4</v>
      </c>
      <c r="N8" s="41" t="s">
        <v>4</v>
      </c>
      <c r="O8" s="41" t="s">
        <v>4</v>
      </c>
      <c r="P8" s="48" t="s">
        <v>56</v>
      </c>
      <c r="Q8" s="42">
        <f t="shared" si="24"/>
        <v>39.949999999999996</v>
      </c>
      <c r="R8" s="42" t="s">
        <v>4</v>
      </c>
      <c r="S8" s="42" t="s">
        <v>4</v>
      </c>
      <c r="T8" s="42" t="s">
        <v>4</v>
      </c>
      <c r="U8" s="48" t="s">
        <v>56</v>
      </c>
      <c r="V8" s="43">
        <f t="shared" si="11"/>
        <v>55.25</v>
      </c>
      <c r="W8" s="43" t="s">
        <v>4</v>
      </c>
      <c r="X8" s="43" t="s">
        <v>4</v>
      </c>
      <c r="Y8" s="43" t="s">
        <v>4</v>
      </c>
      <c r="Z8" s="48" t="s">
        <v>56</v>
      </c>
      <c r="AA8" s="44">
        <f t="shared" si="15"/>
        <v>516.79999999999995</v>
      </c>
      <c r="AB8" s="44" t="s">
        <v>4</v>
      </c>
      <c r="AC8" s="44" t="s">
        <v>4</v>
      </c>
      <c r="AD8" s="44" t="s">
        <v>4</v>
      </c>
      <c r="AE8" s="48" t="s">
        <v>56</v>
      </c>
      <c r="AF8" s="45">
        <f t="shared" si="19"/>
        <v>4675</v>
      </c>
      <c r="AG8" s="44" t="s">
        <v>4</v>
      </c>
      <c r="AH8" s="44" t="s">
        <v>4</v>
      </c>
      <c r="AI8" s="44" t="s">
        <v>4</v>
      </c>
      <c r="AJ8" s="48" t="s">
        <v>56</v>
      </c>
      <c r="AK8" s="46">
        <f t="shared" si="20"/>
        <v>185.3</v>
      </c>
      <c r="AL8" s="44" t="s">
        <v>4</v>
      </c>
      <c r="AM8" s="44" t="s">
        <v>4</v>
      </c>
      <c r="AN8" s="44" t="s">
        <v>4</v>
      </c>
      <c r="AO8" s="48"/>
    </row>
    <row r="9" spans="1:41" s="30" customFormat="1" thickBot="1" x14ac:dyDescent="0.25">
      <c r="A9" s="36" t="s">
        <v>5</v>
      </c>
      <c r="B9" s="37">
        <v>33</v>
      </c>
      <c r="C9" s="37">
        <v>33</v>
      </c>
      <c r="D9" s="37">
        <v>35</v>
      </c>
      <c r="E9" s="37" t="s">
        <v>4</v>
      </c>
      <c r="F9" s="47">
        <f>(D9-B9)/D9</f>
        <v>5.7142857142857141E-2</v>
      </c>
      <c r="G9" s="39">
        <f t="shared" si="3"/>
        <v>204.6</v>
      </c>
      <c r="H9" s="39">
        <f t="shared" si="4"/>
        <v>204.6</v>
      </c>
      <c r="I9" s="39">
        <f t="shared" si="5"/>
        <v>217</v>
      </c>
      <c r="J9" s="39" t="s">
        <v>4</v>
      </c>
      <c r="K9" s="48">
        <f>(I9-G9)/I9</f>
        <v>5.7142857142857169E-2</v>
      </c>
      <c r="L9" s="41">
        <f t="shared" si="7"/>
        <v>208.89000000000001</v>
      </c>
      <c r="M9" s="41">
        <f t="shared" si="8"/>
        <v>208.89000000000001</v>
      </c>
      <c r="N9" s="41">
        <f t="shared" si="9"/>
        <v>221.55</v>
      </c>
      <c r="O9" s="41" t="s">
        <v>4</v>
      </c>
      <c r="P9" s="48">
        <f>(N9-L9)/N9</f>
        <v>5.7142857142857127E-2</v>
      </c>
      <c r="Q9" s="42">
        <f t="shared" si="24"/>
        <v>15.51</v>
      </c>
      <c r="R9" s="42">
        <f t="shared" si="25"/>
        <v>15.51</v>
      </c>
      <c r="S9" s="42">
        <f t="shared" si="26"/>
        <v>16.45</v>
      </c>
      <c r="T9" s="42" t="s">
        <v>4</v>
      </c>
      <c r="U9" s="48">
        <f>(S9-Q9)/S9</f>
        <v>5.7142857142857113E-2</v>
      </c>
      <c r="V9" s="43">
        <f t="shared" si="11"/>
        <v>21.45</v>
      </c>
      <c r="W9" s="43">
        <f t="shared" si="12"/>
        <v>21.45</v>
      </c>
      <c r="X9" s="43">
        <f t="shared" si="13"/>
        <v>22.75</v>
      </c>
      <c r="Y9" s="43" t="s">
        <v>4</v>
      </c>
      <c r="Z9" s="48">
        <f>(X9-V9)/X9</f>
        <v>5.7142857142857176E-2</v>
      </c>
      <c r="AA9" s="44">
        <f t="shared" si="15"/>
        <v>200.64000000000001</v>
      </c>
      <c r="AB9" s="44">
        <f t="shared" si="16"/>
        <v>200.64000000000001</v>
      </c>
      <c r="AC9" s="44">
        <f t="shared" si="17"/>
        <v>212.8</v>
      </c>
      <c r="AD9" s="44" t="s">
        <v>4</v>
      </c>
      <c r="AE9" s="48">
        <f>(AC9-AA9)/AC9</f>
        <v>5.7142857142857127E-2</v>
      </c>
      <c r="AF9" s="45">
        <f t="shared" si="19"/>
        <v>1815</v>
      </c>
      <c r="AG9" s="45">
        <f t="shared" si="1"/>
        <v>1815</v>
      </c>
      <c r="AH9" s="45">
        <f t="shared" si="1"/>
        <v>1925</v>
      </c>
      <c r="AI9" s="44" t="s">
        <v>4</v>
      </c>
      <c r="AJ9" s="48">
        <f>(AH9-AF9)/AH9</f>
        <v>5.7142857142857141E-2</v>
      </c>
      <c r="AK9" s="46">
        <f t="shared" si="20"/>
        <v>71.940000000000012</v>
      </c>
      <c r="AL9" s="46">
        <f t="shared" si="21"/>
        <v>71.940000000000012</v>
      </c>
      <c r="AM9" s="46">
        <f t="shared" si="22"/>
        <v>76.300000000000011</v>
      </c>
      <c r="AN9" s="44" t="s">
        <v>4</v>
      </c>
      <c r="AO9" s="48">
        <f>(AM9-AK9)/AM9</f>
        <v>5.7142857142857127E-2</v>
      </c>
    </row>
    <row r="10" spans="1:41" s="30" customFormat="1" thickBot="1" x14ac:dyDescent="0.25">
      <c r="A10" s="89" t="s">
        <v>11</v>
      </c>
      <c r="B10" s="90"/>
      <c r="C10" s="90"/>
      <c r="D10" s="90"/>
      <c r="E10" s="90"/>
      <c r="F10" s="91"/>
      <c r="G10" s="80"/>
      <c r="H10" s="81"/>
      <c r="I10" s="81"/>
      <c r="J10" s="81"/>
      <c r="K10" s="82"/>
      <c r="L10" s="80"/>
      <c r="M10" s="81"/>
      <c r="N10" s="81"/>
      <c r="O10" s="81"/>
      <c r="P10" s="82"/>
      <c r="Q10" s="80"/>
      <c r="R10" s="81"/>
      <c r="S10" s="81"/>
      <c r="T10" s="81"/>
      <c r="U10" s="82"/>
      <c r="V10" s="80"/>
      <c r="W10" s="81"/>
      <c r="X10" s="81"/>
      <c r="Y10" s="81"/>
      <c r="Z10" s="82"/>
      <c r="AA10" s="80"/>
      <c r="AB10" s="81"/>
      <c r="AC10" s="81"/>
      <c r="AD10" s="81"/>
      <c r="AE10" s="82"/>
      <c r="AF10" s="80"/>
      <c r="AG10" s="81"/>
      <c r="AH10" s="81"/>
      <c r="AI10" s="81"/>
      <c r="AJ10" s="82"/>
      <c r="AK10" s="80"/>
      <c r="AL10" s="81"/>
      <c r="AM10" s="81"/>
      <c r="AN10" s="81"/>
      <c r="AO10" s="82"/>
    </row>
    <row r="11" spans="1:41" s="61" customFormat="1" thickBot="1" x14ac:dyDescent="0.25">
      <c r="A11" s="50" t="s">
        <v>21</v>
      </c>
      <c r="B11" s="51">
        <v>16.5</v>
      </c>
      <c r="C11" s="51">
        <v>8.25</v>
      </c>
      <c r="D11" s="51">
        <v>18.2</v>
      </c>
      <c r="E11" s="51">
        <v>9.1</v>
      </c>
      <c r="F11" s="52">
        <f t="shared" ref="F11:F25" si="28">(D11-B11)/D11</f>
        <v>9.3406593406593366E-2</v>
      </c>
      <c r="G11" s="53">
        <f t="shared" ref="G11" si="29">B11*6.2</f>
        <v>102.3</v>
      </c>
      <c r="H11" s="53">
        <f t="shared" ref="H11" si="30">C11*6.2</f>
        <v>51.15</v>
      </c>
      <c r="I11" s="53">
        <f t="shared" ref="I11" si="31">D11*6.2</f>
        <v>112.84</v>
      </c>
      <c r="J11" s="53">
        <f t="shared" ref="J11" si="32">E11*6.2</f>
        <v>56.42</v>
      </c>
      <c r="K11" s="54">
        <f t="shared" ref="K11:K25" si="33">(I11-G11)/I11</f>
        <v>9.3406593406593463E-2</v>
      </c>
      <c r="L11" s="55">
        <f t="shared" ref="L11" si="34">B11*6.33</f>
        <v>104.44500000000001</v>
      </c>
      <c r="M11" s="55">
        <f t="shared" ref="M11" si="35">C11*6.33</f>
        <v>52.222500000000004</v>
      </c>
      <c r="N11" s="55">
        <f t="shared" ref="N11" si="36">D11*6.33</f>
        <v>115.206</v>
      </c>
      <c r="O11" s="55">
        <f t="shared" ref="O11" si="37">E11*6.33</f>
        <v>57.603000000000002</v>
      </c>
      <c r="P11" s="54">
        <f t="shared" ref="P11:P25" si="38">(N11-L11)/N11</f>
        <v>9.3406593406593366E-2</v>
      </c>
      <c r="Q11" s="56">
        <f t="shared" ref="Q11" si="39">B11*0.47</f>
        <v>7.7549999999999999</v>
      </c>
      <c r="R11" s="56">
        <f t="shared" ref="R11" si="40">C11*0.47</f>
        <v>3.8774999999999999</v>
      </c>
      <c r="S11" s="56">
        <f t="shared" ref="S11" si="41">D11*0.47</f>
        <v>8.5539999999999985</v>
      </c>
      <c r="T11" s="56">
        <f t="shared" ref="T11" si="42">E11*0.47</f>
        <v>4.2769999999999992</v>
      </c>
      <c r="U11" s="54">
        <f t="shared" ref="U11:U25" si="43">(S11-Q11)/S11</f>
        <v>9.3406593406593255E-2</v>
      </c>
      <c r="V11" s="57">
        <f t="shared" ref="V11" si="44">B11*0.65</f>
        <v>10.725</v>
      </c>
      <c r="W11" s="57">
        <f t="shared" ref="W11" si="45">C11*0.65</f>
        <v>5.3624999999999998</v>
      </c>
      <c r="X11" s="57">
        <f t="shared" ref="X11" si="46">D11*0.65</f>
        <v>11.83</v>
      </c>
      <c r="Y11" s="57">
        <f t="shared" ref="Y11" si="47">E11*0.65</f>
        <v>5.915</v>
      </c>
      <c r="Z11" s="54">
        <f t="shared" ref="Z11:Z25" si="48">(X11-V11)/X11</f>
        <v>9.3406593406593436E-2</v>
      </c>
      <c r="AA11" s="58">
        <f t="shared" ref="AA11" si="49">B11*6.08</f>
        <v>100.32000000000001</v>
      </c>
      <c r="AB11" s="58">
        <f t="shared" ref="AB11" si="50">C11*6.08</f>
        <v>50.160000000000004</v>
      </c>
      <c r="AC11" s="58">
        <f t="shared" ref="AC11" si="51">D11*6.08</f>
        <v>110.65599999999999</v>
      </c>
      <c r="AD11" s="58">
        <f t="shared" ref="AD11" si="52">E11*6.08</f>
        <v>55.327999999999996</v>
      </c>
      <c r="AE11" s="54">
        <f t="shared" ref="AE11:AE25" si="53">(AC11-AA11)/AC11</f>
        <v>9.3406593406593269E-2</v>
      </c>
      <c r="AF11" s="59">
        <f>B11*55</f>
        <v>907.5</v>
      </c>
      <c r="AG11" s="59">
        <f t="shared" ref="AG11:AI11" si="54">C11*55</f>
        <v>453.75</v>
      </c>
      <c r="AH11" s="59">
        <f t="shared" si="54"/>
        <v>1001</v>
      </c>
      <c r="AI11" s="59">
        <f t="shared" si="54"/>
        <v>500.5</v>
      </c>
      <c r="AJ11" s="54">
        <f>(AH11-AF11)/AH11</f>
        <v>9.3406593406593408E-2</v>
      </c>
      <c r="AK11" s="60">
        <f>B11*2.18</f>
        <v>35.970000000000006</v>
      </c>
      <c r="AL11" s="60">
        <f t="shared" ref="AL11:AN11" si="55">C11*2.18</f>
        <v>17.985000000000003</v>
      </c>
      <c r="AM11" s="60">
        <f t="shared" si="55"/>
        <v>39.676000000000002</v>
      </c>
      <c r="AN11" s="60">
        <f t="shared" si="55"/>
        <v>19.838000000000001</v>
      </c>
      <c r="AO11" s="54">
        <f t="shared" ref="AO11:AO19" si="56">(AM11-AK11)/AM11</f>
        <v>9.3406593406593297E-2</v>
      </c>
    </row>
    <row r="12" spans="1:41" s="61" customFormat="1" thickBot="1" x14ac:dyDescent="0.25">
      <c r="A12" s="50" t="s">
        <v>18</v>
      </c>
      <c r="B12" s="51">
        <v>15</v>
      </c>
      <c r="C12" s="51" t="s">
        <v>57</v>
      </c>
      <c r="D12" s="51">
        <v>16.5</v>
      </c>
      <c r="E12" s="51">
        <v>0</v>
      </c>
      <c r="F12" s="52">
        <f t="shared" si="28"/>
        <v>9.0909090909090912E-2</v>
      </c>
      <c r="G12" s="53">
        <f t="shared" ref="G12:G25" si="57">B12*6.2</f>
        <v>93</v>
      </c>
      <c r="H12" s="53" t="s">
        <v>57</v>
      </c>
      <c r="I12" s="53">
        <f t="shared" ref="I12:I25" si="58">D12*6.2</f>
        <v>102.3</v>
      </c>
      <c r="J12" s="53" t="s">
        <v>57</v>
      </c>
      <c r="K12" s="54">
        <f t="shared" si="33"/>
        <v>9.0909090909090884E-2</v>
      </c>
      <c r="L12" s="55">
        <f t="shared" ref="L12:L25" si="59">B12*6.33</f>
        <v>94.95</v>
      </c>
      <c r="M12" s="55" t="s">
        <v>57</v>
      </c>
      <c r="N12" s="55">
        <f t="shared" ref="N12:N25" si="60">D12*6.33</f>
        <v>104.44500000000001</v>
      </c>
      <c r="O12" s="55" t="s">
        <v>57</v>
      </c>
      <c r="P12" s="54">
        <f t="shared" si="38"/>
        <v>9.0909090909090939E-2</v>
      </c>
      <c r="Q12" s="56">
        <f t="shared" ref="Q12:Q25" si="61">B12*0.47</f>
        <v>7.05</v>
      </c>
      <c r="R12" s="56" t="s">
        <v>57</v>
      </c>
      <c r="S12" s="56">
        <f t="shared" ref="S12:S25" si="62">D12*0.47</f>
        <v>7.7549999999999999</v>
      </c>
      <c r="T12" s="56" t="s">
        <v>57</v>
      </c>
      <c r="U12" s="54">
        <f t="shared" si="43"/>
        <v>9.0909090909090925E-2</v>
      </c>
      <c r="V12" s="57">
        <f t="shared" ref="V12:V25" si="63">B12*0.65</f>
        <v>9.75</v>
      </c>
      <c r="W12" s="57" t="s">
        <v>57</v>
      </c>
      <c r="X12" s="57">
        <f t="shared" ref="X12:X25" si="64">D12*0.65</f>
        <v>10.725</v>
      </c>
      <c r="Y12" s="57" t="s">
        <v>57</v>
      </c>
      <c r="Z12" s="54">
        <f t="shared" si="48"/>
        <v>9.0909090909090884E-2</v>
      </c>
      <c r="AA12" s="58">
        <f t="shared" ref="AA12:AA25" si="65">B12*6.08</f>
        <v>91.2</v>
      </c>
      <c r="AB12" s="58" t="s">
        <v>57</v>
      </c>
      <c r="AC12" s="58">
        <f t="shared" ref="AC12:AC25" si="66">D12*6.08</f>
        <v>100.32000000000001</v>
      </c>
      <c r="AD12" s="58" t="s">
        <v>57</v>
      </c>
      <c r="AE12" s="54">
        <f t="shared" si="53"/>
        <v>9.0909090909090953E-2</v>
      </c>
      <c r="AF12" s="59">
        <f t="shared" ref="AF12:AF25" si="67">B12*55</f>
        <v>825</v>
      </c>
      <c r="AG12" s="58" t="s">
        <v>57</v>
      </c>
      <c r="AH12" s="59">
        <f t="shared" ref="AH12:AH25" si="68">D12*55</f>
        <v>907.5</v>
      </c>
      <c r="AI12" s="58" t="s">
        <v>57</v>
      </c>
      <c r="AJ12" s="54">
        <f t="shared" ref="AJ12:AJ19" si="69">(AH12-AF12)/AH12</f>
        <v>9.0909090909090912E-2</v>
      </c>
      <c r="AK12" s="60">
        <f t="shared" ref="AK12:AK25" si="70">B12*2.18</f>
        <v>32.700000000000003</v>
      </c>
      <c r="AL12" s="58" t="s">
        <v>57</v>
      </c>
      <c r="AM12" s="60">
        <f t="shared" ref="AM12:AM25" si="71">D12*2.18</f>
        <v>35.970000000000006</v>
      </c>
      <c r="AN12" s="58" t="s">
        <v>57</v>
      </c>
      <c r="AO12" s="54">
        <f t="shared" si="56"/>
        <v>9.0909090909090981E-2</v>
      </c>
    </row>
    <row r="13" spans="1:41" s="61" customFormat="1" thickBot="1" x14ac:dyDescent="0.25">
      <c r="A13" s="50" t="s">
        <v>15</v>
      </c>
      <c r="B13" s="51">
        <v>18.600000000000001</v>
      </c>
      <c r="C13" s="51">
        <v>13.5</v>
      </c>
      <c r="D13" s="51">
        <v>21.6</v>
      </c>
      <c r="E13" s="51">
        <v>15.9</v>
      </c>
      <c r="F13" s="52">
        <f t="shared" si="28"/>
        <v>0.13888888888888887</v>
      </c>
      <c r="G13" s="53">
        <f t="shared" si="57"/>
        <v>115.32000000000001</v>
      </c>
      <c r="H13" s="53">
        <f t="shared" ref="H13:H25" si="72">C13*6.2</f>
        <v>83.7</v>
      </c>
      <c r="I13" s="53">
        <f t="shared" si="58"/>
        <v>133.92000000000002</v>
      </c>
      <c r="J13" s="53">
        <f t="shared" ref="J13:J25" si="73">E13*6.2</f>
        <v>98.58</v>
      </c>
      <c r="K13" s="54">
        <f t="shared" si="33"/>
        <v>0.13888888888888892</v>
      </c>
      <c r="L13" s="55">
        <f t="shared" si="59"/>
        <v>117.73800000000001</v>
      </c>
      <c r="M13" s="55">
        <f t="shared" ref="M13:M25" si="74">C13*6.33</f>
        <v>85.454999999999998</v>
      </c>
      <c r="N13" s="55">
        <f t="shared" si="60"/>
        <v>136.72800000000001</v>
      </c>
      <c r="O13" s="55">
        <f t="shared" ref="O13:O25" si="75">E13*6.33</f>
        <v>100.64700000000001</v>
      </c>
      <c r="P13" s="54">
        <f t="shared" si="38"/>
        <v>0.13888888888888884</v>
      </c>
      <c r="Q13" s="56">
        <f t="shared" si="61"/>
        <v>8.7420000000000009</v>
      </c>
      <c r="R13" s="56">
        <f t="shared" ref="R13:R25" si="76">C13*0.47</f>
        <v>6.3449999999999998</v>
      </c>
      <c r="S13" s="56">
        <f t="shared" si="62"/>
        <v>10.151999999999999</v>
      </c>
      <c r="T13" s="56">
        <f t="shared" ref="T13:T25" si="77">E13*0.47</f>
        <v>7.4729999999999999</v>
      </c>
      <c r="U13" s="54">
        <f t="shared" si="43"/>
        <v>0.13888888888888873</v>
      </c>
      <c r="V13" s="57">
        <f t="shared" si="63"/>
        <v>12.090000000000002</v>
      </c>
      <c r="W13" s="57">
        <f t="shared" ref="W13:W25" si="78">C13*0.65</f>
        <v>8.7750000000000004</v>
      </c>
      <c r="X13" s="57">
        <f t="shared" si="64"/>
        <v>14.040000000000001</v>
      </c>
      <c r="Y13" s="57">
        <f t="shared" ref="Y13:Y25" si="79">E13*0.65</f>
        <v>10.335000000000001</v>
      </c>
      <c r="Z13" s="54">
        <f t="shared" si="48"/>
        <v>0.13888888888888884</v>
      </c>
      <c r="AA13" s="58">
        <f t="shared" si="65"/>
        <v>113.08800000000001</v>
      </c>
      <c r="AB13" s="58">
        <f t="shared" ref="AB13:AB25" si="80">C13*6.08</f>
        <v>82.08</v>
      </c>
      <c r="AC13" s="58">
        <f t="shared" si="66"/>
        <v>131.328</v>
      </c>
      <c r="AD13" s="58">
        <f t="shared" ref="AD13:AD25" si="81">E13*6.08</f>
        <v>96.671999999999997</v>
      </c>
      <c r="AE13" s="54">
        <f t="shared" si="53"/>
        <v>0.13888888888888884</v>
      </c>
      <c r="AF13" s="59">
        <f t="shared" si="67"/>
        <v>1023.0000000000001</v>
      </c>
      <c r="AG13" s="59">
        <f t="shared" ref="AG13:AG25" si="82">C13*55</f>
        <v>742.5</v>
      </c>
      <c r="AH13" s="59">
        <f t="shared" si="68"/>
        <v>1188</v>
      </c>
      <c r="AI13" s="59">
        <f t="shared" ref="AI13:AI25" si="83">E13*55</f>
        <v>874.5</v>
      </c>
      <c r="AJ13" s="54">
        <f t="shared" si="69"/>
        <v>0.13888888888888878</v>
      </c>
      <c r="AK13" s="60">
        <f t="shared" si="70"/>
        <v>40.548000000000009</v>
      </c>
      <c r="AL13" s="60">
        <f t="shared" ref="AL13:AL25" si="84">C13*2.18</f>
        <v>29.430000000000003</v>
      </c>
      <c r="AM13" s="60">
        <f t="shared" si="71"/>
        <v>47.088000000000008</v>
      </c>
      <c r="AN13" s="60">
        <f t="shared" ref="AN13:AN25" si="85">E13*2.18</f>
        <v>34.662000000000006</v>
      </c>
      <c r="AO13" s="54">
        <f t="shared" si="56"/>
        <v>0.13888888888888884</v>
      </c>
    </row>
    <row r="14" spans="1:41" s="61" customFormat="1" thickBot="1" x14ac:dyDescent="0.25">
      <c r="A14" s="50" t="s">
        <v>16</v>
      </c>
      <c r="B14" s="51">
        <v>20.5</v>
      </c>
      <c r="C14" s="51">
        <v>15.5</v>
      </c>
      <c r="D14" s="51">
        <v>25.2</v>
      </c>
      <c r="E14" s="51">
        <v>19.8</v>
      </c>
      <c r="F14" s="52">
        <f t="shared" si="28"/>
        <v>0.18650793650793648</v>
      </c>
      <c r="G14" s="53">
        <f t="shared" si="57"/>
        <v>127.10000000000001</v>
      </c>
      <c r="H14" s="53">
        <f t="shared" si="72"/>
        <v>96.100000000000009</v>
      </c>
      <c r="I14" s="53">
        <f t="shared" si="58"/>
        <v>156.24</v>
      </c>
      <c r="J14" s="53">
        <f t="shared" si="73"/>
        <v>122.76</v>
      </c>
      <c r="K14" s="54">
        <f t="shared" si="33"/>
        <v>0.18650793650793651</v>
      </c>
      <c r="L14" s="55">
        <f t="shared" si="59"/>
        <v>129.76500000000001</v>
      </c>
      <c r="M14" s="55">
        <f t="shared" si="74"/>
        <v>98.114999999999995</v>
      </c>
      <c r="N14" s="55">
        <f t="shared" si="60"/>
        <v>159.51599999999999</v>
      </c>
      <c r="O14" s="55">
        <f t="shared" si="75"/>
        <v>125.334</v>
      </c>
      <c r="P14" s="54">
        <f t="shared" si="38"/>
        <v>0.18650793650793637</v>
      </c>
      <c r="Q14" s="56">
        <f t="shared" si="61"/>
        <v>9.6349999999999998</v>
      </c>
      <c r="R14" s="56">
        <f t="shared" si="76"/>
        <v>7.2849999999999993</v>
      </c>
      <c r="S14" s="56">
        <f t="shared" si="62"/>
        <v>11.843999999999999</v>
      </c>
      <c r="T14" s="56">
        <f t="shared" si="77"/>
        <v>9.3059999999999992</v>
      </c>
      <c r="U14" s="54">
        <f t="shared" si="43"/>
        <v>0.18650793650793648</v>
      </c>
      <c r="V14" s="57">
        <f t="shared" si="63"/>
        <v>13.325000000000001</v>
      </c>
      <c r="W14" s="57">
        <f t="shared" si="78"/>
        <v>10.075000000000001</v>
      </c>
      <c r="X14" s="57">
        <f t="shared" si="64"/>
        <v>16.38</v>
      </c>
      <c r="Y14" s="57">
        <f t="shared" si="79"/>
        <v>12.870000000000001</v>
      </c>
      <c r="Z14" s="54">
        <f t="shared" si="48"/>
        <v>0.1865079365079364</v>
      </c>
      <c r="AA14" s="58">
        <f t="shared" si="65"/>
        <v>124.64</v>
      </c>
      <c r="AB14" s="58">
        <f t="shared" si="80"/>
        <v>94.24</v>
      </c>
      <c r="AC14" s="58">
        <f t="shared" si="66"/>
        <v>153.21600000000001</v>
      </c>
      <c r="AD14" s="58">
        <f t="shared" si="81"/>
        <v>120.384</v>
      </c>
      <c r="AE14" s="54">
        <f t="shared" si="53"/>
        <v>0.18650793650793654</v>
      </c>
      <c r="AF14" s="59">
        <f t="shared" si="67"/>
        <v>1127.5</v>
      </c>
      <c r="AG14" s="59">
        <f t="shared" si="82"/>
        <v>852.5</v>
      </c>
      <c r="AH14" s="59">
        <f t="shared" si="68"/>
        <v>1386</v>
      </c>
      <c r="AI14" s="59">
        <f t="shared" si="83"/>
        <v>1089</v>
      </c>
      <c r="AJ14" s="54">
        <f t="shared" si="69"/>
        <v>0.18650793650793651</v>
      </c>
      <c r="AK14" s="60">
        <f t="shared" si="70"/>
        <v>44.690000000000005</v>
      </c>
      <c r="AL14" s="60">
        <f t="shared" si="84"/>
        <v>33.79</v>
      </c>
      <c r="AM14" s="60">
        <f t="shared" si="71"/>
        <v>54.936</v>
      </c>
      <c r="AN14" s="60">
        <f t="shared" si="85"/>
        <v>43.164000000000001</v>
      </c>
      <c r="AO14" s="54">
        <f t="shared" si="56"/>
        <v>0.18650793650793643</v>
      </c>
    </row>
    <row r="15" spans="1:41" s="61" customFormat="1" thickBot="1" x14ac:dyDescent="0.25">
      <c r="A15" s="50" t="s">
        <v>65</v>
      </c>
      <c r="B15" s="51">
        <v>28.8</v>
      </c>
      <c r="C15" s="51">
        <v>28.8</v>
      </c>
      <c r="D15" s="51">
        <v>37.549999999999997</v>
      </c>
      <c r="E15" s="51">
        <v>29.5</v>
      </c>
      <c r="F15" s="52">
        <f t="shared" si="28"/>
        <v>0.23302263648468702</v>
      </c>
      <c r="G15" s="53">
        <f t="shared" si="57"/>
        <v>178.56</v>
      </c>
      <c r="H15" s="53">
        <f t="shared" si="72"/>
        <v>178.56</v>
      </c>
      <c r="I15" s="53">
        <f t="shared" si="58"/>
        <v>232.81</v>
      </c>
      <c r="J15" s="53">
        <f t="shared" si="73"/>
        <v>182.9</v>
      </c>
      <c r="K15" s="54">
        <f t="shared" si="33"/>
        <v>0.23302263648468707</v>
      </c>
      <c r="L15" s="55">
        <f t="shared" si="59"/>
        <v>182.304</v>
      </c>
      <c r="M15" s="55">
        <f t="shared" si="74"/>
        <v>182.304</v>
      </c>
      <c r="N15" s="55">
        <f t="shared" si="60"/>
        <v>237.69149999999999</v>
      </c>
      <c r="O15" s="55">
        <f t="shared" si="75"/>
        <v>186.73500000000001</v>
      </c>
      <c r="P15" s="54">
        <f t="shared" si="38"/>
        <v>0.23302263648468705</v>
      </c>
      <c r="Q15" s="56">
        <f t="shared" si="61"/>
        <v>13.536</v>
      </c>
      <c r="R15" s="56">
        <f t="shared" si="76"/>
        <v>13.536</v>
      </c>
      <c r="S15" s="56">
        <f t="shared" si="62"/>
        <v>17.648499999999999</v>
      </c>
      <c r="T15" s="56">
        <f t="shared" si="77"/>
        <v>13.864999999999998</v>
      </c>
      <c r="U15" s="54">
        <f t="shared" si="43"/>
        <v>0.23302263648468705</v>
      </c>
      <c r="V15" s="57">
        <f t="shared" si="63"/>
        <v>18.720000000000002</v>
      </c>
      <c r="W15" s="57">
        <f t="shared" si="78"/>
        <v>18.720000000000002</v>
      </c>
      <c r="X15" s="57">
        <f t="shared" si="64"/>
        <v>24.407499999999999</v>
      </c>
      <c r="Y15" s="57">
        <f t="shared" si="79"/>
        <v>19.175000000000001</v>
      </c>
      <c r="Z15" s="54">
        <f t="shared" si="48"/>
        <v>0.23302263648468696</v>
      </c>
      <c r="AA15" s="58">
        <f t="shared" si="65"/>
        <v>175.10400000000001</v>
      </c>
      <c r="AB15" s="58">
        <f t="shared" si="80"/>
        <v>175.10400000000001</v>
      </c>
      <c r="AC15" s="58">
        <f t="shared" si="66"/>
        <v>228.30399999999997</v>
      </c>
      <c r="AD15" s="58">
        <f t="shared" si="81"/>
        <v>179.36</v>
      </c>
      <c r="AE15" s="54">
        <f t="shared" si="53"/>
        <v>0.23302263648468693</v>
      </c>
      <c r="AF15" s="59">
        <f t="shared" si="67"/>
        <v>1584</v>
      </c>
      <c r="AG15" s="59">
        <f t="shared" si="82"/>
        <v>1584</v>
      </c>
      <c r="AH15" s="59">
        <f t="shared" si="68"/>
        <v>2065.25</v>
      </c>
      <c r="AI15" s="59">
        <f t="shared" si="83"/>
        <v>1622.5</v>
      </c>
      <c r="AJ15" s="54">
        <f t="shared" si="69"/>
        <v>0.23302263648468707</v>
      </c>
      <c r="AK15" s="60">
        <f t="shared" si="70"/>
        <v>62.784000000000006</v>
      </c>
      <c r="AL15" s="60">
        <f t="shared" si="84"/>
        <v>62.784000000000006</v>
      </c>
      <c r="AM15" s="60">
        <f t="shared" si="71"/>
        <v>81.858999999999995</v>
      </c>
      <c r="AN15" s="60">
        <f t="shared" si="85"/>
        <v>64.31</v>
      </c>
      <c r="AO15" s="54">
        <f t="shared" si="56"/>
        <v>0.23302263648468696</v>
      </c>
    </row>
    <row r="16" spans="1:41" s="61" customFormat="1" thickBot="1" x14ac:dyDescent="0.25">
      <c r="A16" s="50" t="s">
        <v>22</v>
      </c>
      <c r="B16" s="51">
        <v>47</v>
      </c>
      <c r="C16" s="51">
        <v>31</v>
      </c>
      <c r="D16" s="51">
        <v>49</v>
      </c>
      <c r="E16" s="51">
        <v>33</v>
      </c>
      <c r="F16" s="52">
        <f t="shared" si="28"/>
        <v>4.0816326530612242E-2</v>
      </c>
      <c r="G16" s="53">
        <f t="shared" si="57"/>
        <v>291.40000000000003</v>
      </c>
      <c r="H16" s="53">
        <f t="shared" si="72"/>
        <v>192.20000000000002</v>
      </c>
      <c r="I16" s="53">
        <f t="shared" si="58"/>
        <v>303.8</v>
      </c>
      <c r="J16" s="53">
        <f t="shared" si="73"/>
        <v>204.6</v>
      </c>
      <c r="K16" s="54">
        <f t="shared" si="33"/>
        <v>4.0816326530612165E-2</v>
      </c>
      <c r="L16" s="55">
        <f t="shared" si="59"/>
        <v>297.51</v>
      </c>
      <c r="M16" s="55">
        <f t="shared" si="74"/>
        <v>196.23</v>
      </c>
      <c r="N16" s="55">
        <f t="shared" si="60"/>
        <v>310.17</v>
      </c>
      <c r="O16" s="55">
        <f t="shared" si="75"/>
        <v>208.89000000000001</v>
      </c>
      <c r="P16" s="54">
        <f t="shared" si="38"/>
        <v>4.0816326530612325E-2</v>
      </c>
      <c r="Q16" s="56">
        <f t="shared" si="61"/>
        <v>22.09</v>
      </c>
      <c r="R16" s="56">
        <f t="shared" si="76"/>
        <v>14.569999999999999</v>
      </c>
      <c r="S16" s="56">
        <f t="shared" si="62"/>
        <v>23.029999999999998</v>
      </c>
      <c r="T16" s="56">
        <f t="shared" si="77"/>
        <v>15.51</v>
      </c>
      <c r="U16" s="54">
        <f t="shared" si="43"/>
        <v>4.0816326530612151E-2</v>
      </c>
      <c r="V16" s="57">
        <f t="shared" si="63"/>
        <v>30.55</v>
      </c>
      <c r="W16" s="57">
        <f t="shared" si="78"/>
        <v>20.150000000000002</v>
      </c>
      <c r="X16" s="57">
        <f t="shared" si="64"/>
        <v>31.85</v>
      </c>
      <c r="Y16" s="57">
        <f t="shared" si="79"/>
        <v>21.45</v>
      </c>
      <c r="Z16" s="54">
        <f t="shared" si="48"/>
        <v>4.0816326530612262E-2</v>
      </c>
      <c r="AA16" s="58">
        <f t="shared" si="65"/>
        <v>285.76</v>
      </c>
      <c r="AB16" s="58">
        <f t="shared" si="80"/>
        <v>188.48</v>
      </c>
      <c r="AC16" s="58">
        <f t="shared" si="66"/>
        <v>297.92</v>
      </c>
      <c r="AD16" s="58">
        <f t="shared" si="81"/>
        <v>200.64000000000001</v>
      </c>
      <c r="AE16" s="54">
        <f t="shared" si="53"/>
        <v>4.0816326530612325E-2</v>
      </c>
      <c r="AF16" s="59">
        <f t="shared" si="67"/>
        <v>2585</v>
      </c>
      <c r="AG16" s="59">
        <f t="shared" si="82"/>
        <v>1705</v>
      </c>
      <c r="AH16" s="59">
        <f t="shared" si="68"/>
        <v>2695</v>
      </c>
      <c r="AI16" s="59">
        <f t="shared" si="83"/>
        <v>1815</v>
      </c>
      <c r="AJ16" s="54">
        <f t="shared" si="69"/>
        <v>4.0816326530612242E-2</v>
      </c>
      <c r="AK16" s="60">
        <f t="shared" si="70"/>
        <v>102.46000000000001</v>
      </c>
      <c r="AL16" s="60">
        <f t="shared" si="84"/>
        <v>67.58</v>
      </c>
      <c r="AM16" s="60">
        <f t="shared" si="71"/>
        <v>106.82000000000001</v>
      </c>
      <c r="AN16" s="60">
        <f t="shared" si="85"/>
        <v>71.940000000000012</v>
      </c>
      <c r="AO16" s="54">
        <f t="shared" si="56"/>
        <v>4.0816326530612235E-2</v>
      </c>
    </row>
    <row r="17" spans="1:41" s="61" customFormat="1" thickBot="1" x14ac:dyDescent="0.25">
      <c r="A17" s="50" t="s">
        <v>23</v>
      </c>
      <c r="B17" s="51">
        <v>65</v>
      </c>
      <c r="C17" s="51">
        <v>47</v>
      </c>
      <c r="D17" s="51">
        <v>68</v>
      </c>
      <c r="E17" s="51">
        <v>49</v>
      </c>
      <c r="F17" s="52">
        <f t="shared" si="28"/>
        <v>4.4117647058823532E-2</v>
      </c>
      <c r="G17" s="53">
        <f t="shared" si="57"/>
        <v>403</v>
      </c>
      <c r="H17" s="53">
        <f t="shared" si="72"/>
        <v>291.40000000000003</v>
      </c>
      <c r="I17" s="53">
        <f t="shared" si="58"/>
        <v>421.6</v>
      </c>
      <c r="J17" s="53">
        <f t="shared" si="73"/>
        <v>303.8</v>
      </c>
      <c r="K17" s="54">
        <f t="shared" si="33"/>
        <v>4.4117647058823581E-2</v>
      </c>
      <c r="L17" s="55">
        <f t="shared" si="59"/>
        <v>411.45</v>
      </c>
      <c r="M17" s="55">
        <f t="shared" si="74"/>
        <v>297.51</v>
      </c>
      <c r="N17" s="55">
        <f t="shared" si="60"/>
        <v>430.44</v>
      </c>
      <c r="O17" s="55">
        <f t="shared" si="75"/>
        <v>310.17</v>
      </c>
      <c r="P17" s="54">
        <f t="shared" si="38"/>
        <v>4.4117647058823553E-2</v>
      </c>
      <c r="Q17" s="56">
        <f t="shared" si="61"/>
        <v>30.549999999999997</v>
      </c>
      <c r="R17" s="56">
        <f t="shared" si="76"/>
        <v>22.09</v>
      </c>
      <c r="S17" s="56">
        <f t="shared" si="62"/>
        <v>31.959999999999997</v>
      </c>
      <c r="T17" s="56">
        <f t="shared" si="77"/>
        <v>23.029999999999998</v>
      </c>
      <c r="U17" s="54">
        <f t="shared" si="43"/>
        <v>4.4117647058823539E-2</v>
      </c>
      <c r="V17" s="57">
        <f t="shared" si="63"/>
        <v>42.25</v>
      </c>
      <c r="W17" s="57">
        <f t="shared" si="78"/>
        <v>30.55</v>
      </c>
      <c r="X17" s="57">
        <f t="shared" si="64"/>
        <v>44.2</v>
      </c>
      <c r="Y17" s="57">
        <f t="shared" si="79"/>
        <v>31.85</v>
      </c>
      <c r="Z17" s="54">
        <f t="shared" si="48"/>
        <v>4.4117647058823588E-2</v>
      </c>
      <c r="AA17" s="58">
        <f t="shared" si="65"/>
        <v>395.2</v>
      </c>
      <c r="AB17" s="58">
        <f t="shared" si="80"/>
        <v>285.76</v>
      </c>
      <c r="AC17" s="58">
        <f t="shared" si="66"/>
        <v>413.44</v>
      </c>
      <c r="AD17" s="58">
        <f t="shared" si="81"/>
        <v>297.92</v>
      </c>
      <c r="AE17" s="54">
        <f t="shared" si="53"/>
        <v>4.4117647058823553E-2</v>
      </c>
      <c r="AF17" s="59">
        <f t="shared" si="67"/>
        <v>3575</v>
      </c>
      <c r="AG17" s="59">
        <f t="shared" si="82"/>
        <v>2585</v>
      </c>
      <c r="AH17" s="59">
        <f t="shared" si="68"/>
        <v>3740</v>
      </c>
      <c r="AI17" s="59">
        <f t="shared" si="83"/>
        <v>2695</v>
      </c>
      <c r="AJ17" s="54">
        <f t="shared" si="69"/>
        <v>4.4117647058823532E-2</v>
      </c>
      <c r="AK17" s="60">
        <f t="shared" si="70"/>
        <v>141.70000000000002</v>
      </c>
      <c r="AL17" s="60">
        <f t="shared" si="84"/>
        <v>102.46000000000001</v>
      </c>
      <c r="AM17" s="60">
        <f t="shared" si="71"/>
        <v>148.24</v>
      </c>
      <c r="AN17" s="60">
        <f t="shared" si="85"/>
        <v>106.82000000000001</v>
      </c>
      <c r="AO17" s="54">
        <f t="shared" si="56"/>
        <v>4.411764705882347E-2</v>
      </c>
    </row>
    <row r="18" spans="1:41" s="61" customFormat="1" thickBot="1" x14ac:dyDescent="0.25">
      <c r="A18" s="50" t="s">
        <v>24</v>
      </c>
      <c r="B18" s="51">
        <v>78</v>
      </c>
      <c r="C18" s="51">
        <v>52</v>
      </c>
      <c r="D18" s="51">
        <v>81</v>
      </c>
      <c r="E18" s="51">
        <v>56</v>
      </c>
      <c r="F18" s="52">
        <f t="shared" si="28"/>
        <v>3.7037037037037035E-2</v>
      </c>
      <c r="G18" s="53">
        <f t="shared" si="57"/>
        <v>483.6</v>
      </c>
      <c r="H18" s="53">
        <f t="shared" si="72"/>
        <v>322.40000000000003</v>
      </c>
      <c r="I18" s="53">
        <f t="shared" si="58"/>
        <v>502.2</v>
      </c>
      <c r="J18" s="53">
        <f t="shared" si="73"/>
        <v>347.2</v>
      </c>
      <c r="K18" s="54">
        <f t="shared" si="33"/>
        <v>3.7037037037036973E-2</v>
      </c>
      <c r="L18" s="55">
        <f t="shared" si="59"/>
        <v>493.74</v>
      </c>
      <c r="M18" s="55">
        <f t="shared" si="74"/>
        <v>329.16</v>
      </c>
      <c r="N18" s="55">
        <f t="shared" si="60"/>
        <v>512.73</v>
      </c>
      <c r="O18" s="55">
        <f t="shared" si="75"/>
        <v>354.48</v>
      </c>
      <c r="P18" s="54">
        <f t="shared" si="38"/>
        <v>3.7037037037037056E-2</v>
      </c>
      <c r="Q18" s="56">
        <f t="shared" si="61"/>
        <v>36.659999999999997</v>
      </c>
      <c r="R18" s="56">
        <f t="shared" si="76"/>
        <v>24.439999999999998</v>
      </c>
      <c r="S18" s="56">
        <f t="shared" si="62"/>
        <v>38.07</v>
      </c>
      <c r="T18" s="56">
        <f t="shared" si="77"/>
        <v>26.32</v>
      </c>
      <c r="U18" s="54">
        <f t="shared" si="43"/>
        <v>3.7037037037037132E-2</v>
      </c>
      <c r="V18" s="57">
        <f t="shared" si="63"/>
        <v>50.7</v>
      </c>
      <c r="W18" s="57">
        <f t="shared" si="78"/>
        <v>33.800000000000004</v>
      </c>
      <c r="X18" s="57">
        <f t="shared" si="64"/>
        <v>52.65</v>
      </c>
      <c r="Y18" s="57">
        <f t="shared" si="79"/>
        <v>36.4</v>
      </c>
      <c r="Z18" s="54">
        <f t="shared" si="48"/>
        <v>3.7037037037036959E-2</v>
      </c>
      <c r="AA18" s="58">
        <f t="shared" si="65"/>
        <v>474.24</v>
      </c>
      <c r="AB18" s="58">
        <f t="shared" si="80"/>
        <v>316.16000000000003</v>
      </c>
      <c r="AC18" s="58">
        <f t="shared" si="66"/>
        <v>492.48</v>
      </c>
      <c r="AD18" s="58">
        <f t="shared" si="81"/>
        <v>340.48</v>
      </c>
      <c r="AE18" s="54">
        <f t="shared" si="53"/>
        <v>3.7037037037037056E-2</v>
      </c>
      <c r="AF18" s="59">
        <f t="shared" si="67"/>
        <v>4290</v>
      </c>
      <c r="AG18" s="59">
        <f t="shared" si="82"/>
        <v>2860</v>
      </c>
      <c r="AH18" s="59">
        <f t="shared" si="68"/>
        <v>4455</v>
      </c>
      <c r="AI18" s="59">
        <f t="shared" si="83"/>
        <v>3080</v>
      </c>
      <c r="AJ18" s="54">
        <f t="shared" si="69"/>
        <v>3.7037037037037035E-2</v>
      </c>
      <c r="AK18" s="60">
        <f t="shared" si="70"/>
        <v>170.04000000000002</v>
      </c>
      <c r="AL18" s="60">
        <f t="shared" si="84"/>
        <v>113.36000000000001</v>
      </c>
      <c r="AM18" s="60">
        <f t="shared" si="71"/>
        <v>176.58</v>
      </c>
      <c r="AN18" s="60">
        <f t="shared" si="85"/>
        <v>122.08000000000001</v>
      </c>
      <c r="AO18" s="54">
        <f t="shared" si="56"/>
        <v>3.7037037037036986E-2</v>
      </c>
    </row>
    <row r="19" spans="1:41" s="61" customFormat="1" thickBot="1" x14ac:dyDescent="0.25">
      <c r="A19" s="50" t="s">
        <v>25</v>
      </c>
      <c r="B19" s="51">
        <v>104</v>
      </c>
      <c r="C19" s="51">
        <v>71</v>
      </c>
      <c r="D19" s="51">
        <v>108</v>
      </c>
      <c r="E19" s="51">
        <v>76</v>
      </c>
      <c r="F19" s="52">
        <f t="shared" si="28"/>
        <v>3.7037037037037035E-2</v>
      </c>
      <c r="G19" s="53">
        <f t="shared" si="57"/>
        <v>644.80000000000007</v>
      </c>
      <c r="H19" s="53">
        <f t="shared" si="72"/>
        <v>440.2</v>
      </c>
      <c r="I19" s="53">
        <f t="shared" si="58"/>
        <v>669.6</v>
      </c>
      <c r="J19" s="53">
        <f t="shared" si="73"/>
        <v>471.2</v>
      </c>
      <c r="K19" s="54">
        <f t="shared" si="33"/>
        <v>3.7037037037036966E-2</v>
      </c>
      <c r="L19" s="55">
        <f t="shared" si="59"/>
        <v>658.32</v>
      </c>
      <c r="M19" s="55">
        <f t="shared" si="74"/>
        <v>449.43</v>
      </c>
      <c r="N19" s="55">
        <f t="shared" si="60"/>
        <v>683.64</v>
      </c>
      <c r="O19" s="55">
        <f t="shared" si="75"/>
        <v>481.08</v>
      </c>
      <c r="P19" s="54">
        <f t="shared" si="38"/>
        <v>3.7037037037036945E-2</v>
      </c>
      <c r="Q19" s="56">
        <f t="shared" si="61"/>
        <v>48.879999999999995</v>
      </c>
      <c r="R19" s="56">
        <f t="shared" si="76"/>
        <v>33.369999999999997</v>
      </c>
      <c r="S19" s="56">
        <f t="shared" si="62"/>
        <v>50.76</v>
      </c>
      <c r="T19" s="56">
        <f t="shared" si="77"/>
        <v>35.72</v>
      </c>
      <c r="U19" s="54">
        <f t="shared" si="43"/>
        <v>3.703703703703709E-2</v>
      </c>
      <c r="V19" s="57">
        <f t="shared" si="63"/>
        <v>67.600000000000009</v>
      </c>
      <c r="W19" s="57">
        <f t="shared" si="78"/>
        <v>46.15</v>
      </c>
      <c r="X19" s="57">
        <f t="shared" si="64"/>
        <v>70.2</v>
      </c>
      <c r="Y19" s="57">
        <f t="shared" si="79"/>
        <v>49.4</v>
      </c>
      <c r="Z19" s="54">
        <f t="shared" si="48"/>
        <v>3.7037037037036952E-2</v>
      </c>
      <c r="AA19" s="58">
        <f t="shared" si="65"/>
        <v>632.32000000000005</v>
      </c>
      <c r="AB19" s="58">
        <f t="shared" si="80"/>
        <v>431.68</v>
      </c>
      <c r="AC19" s="58">
        <f t="shared" si="66"/>
        <v>656.64</v>
      </c>
      <c r="AD19" s="58">
        <f t="shared" si="81"/>
        <v>462.08</v>
      </c>
      <c r="AE19" s="54">
        <f t="shared" si="53"/>
        <v>3.7037037037036938E-2</v>
      </c>
      <c r="AF19" s="59">
        <f t="shared" si="67"/>
        <v>5720</v>
      </c>
      <c r="AG19" s="59">
        <f t="shared" si="82"/>
        <v>3905</v>
      </c>
      <c r="AH19" s="59">
        <f t="shared" si="68"/>
        <v>5940</v>
      </c>
      <c r="AI19" s="59">
        <f t="shared" si="83"/>
        <v>4180</v>
      </c>
      <c r="AJ19" s="54">
        <f t="shared" si="69"/>
        <v>3.7037037037037035E-2</v>
      </c>
      <c r="AK19" s="60">
        <f t="shared" si="70"/>
        <v>226.72000000000003</v>
      </c>
      <c r="AL19" s="60">
        <f t="shared" si="84"/>
        <v>154.78</v>
      </c>
      <c r="AM19" s="60">
        <f t="shared" si="71"/>
        <v>235.44000000000003</v>
      </c>
      <c r="AN19" s="60">
        <f t="shared" si="85"/>
        <v>165.68</v>
      </c>
      <c r="AO19" s="54">
        <f t="shared" si="56"/>
        <v>3.7037037037037028E-2</v>
      </c>
    </row>
    <row r="20" spans="1:41" s="61" customFormat="1" thickBot="1" x14ac:dyDescent="0.25">
      <c r="A20" s="50" t="s">
        <v>13</v>
      </c>
      <c r="B20" s="51">
        <v>24</v>
      </c>
      <c r="C20" s="51">
        <v>17.5</v>
      </c>
      <c r="D20" s="51">
        <v>24</v>
      </c>
      <c r="E20" s="51">
        <v>17.5</v>
      </c>
      <c r="F20" s="52">
        <f t="shared" si="28"/>
        <v>0</v>
      </c>
      <c r="G20" s="53">
        <f t="shared" si="57"/>
        <v>148.80000000000001</v>
      </c>
      <c r="H20" s="53">
        <f t="shared" si="72"/>
        <v>108.5</v>
      </c>
      <c r="I20" s="53">
        <f t="shared" si="58"/>
        <v>148.80000000000001</v>
      </c>
      <c r="J20" s="53">
        <f t="shared" si="73"/>
        <v>108.5</v>
      </c>
      <c r="K20" s="54" t="s">
        <v>56</v>
      </c>
      <c r="L20" s="55">
        <f t="shared" si="59"/>
        <v>151.92000000000002</v>
      </c>
      <c r="M20" s="55">
        <f t="shared" si="74"/>
        <v>110.77500000000001</v>
      </c>
      <c r="N20" s="55">
        <f t="shared" si="60"/>
        <v>151.92000000000002</v>
      </c>
      <c r="O20" s="55">
        <f t="shared" si="75"/>
        <v>110.77500000000001</v>
      </c>
      <c r="P20" s="54" t="s">
        <v>56</v>
      </c>
      <c r="Q20" s="56">
        <f t="shared" si="61"/>
        <v>11.28</v>
      </c>
      <c r="R20" s="56">
        <f t="shared" si="76"/>
        <v>8.2249999999999996</v>
      </c>
      <c r="S20" s="56">
        <f t="shared" si="62"/>
        <v>11.28</v>
      </c>
      <c r="T20" s="56">
        <f t="shared" si="77"/>
        <v>8.2249999999999996</v>
      </c>
      <c r="U20" s="54" t="s">
        <v>56</v>
      </c>
      <c r="V20" s="57">
        <f t="shared" si="63"/>
        <v>15.600000000000001</v>
      </c>
      <c r="W20" s="57">
        <f t="shared" si="78"/>
        <v>11.375</v>
      </c>
      <c r="X20" s="57">
        <f t="shared" si="64"/>
        <v>15.600000000000001</v>
      </c>
      <c r="Y20" s="57">
        <f t="shared" si="79"/>
        <v>11.375</v>
      </c>
      <c r="Z20" s="54" t="s">
        <v>56</v>
      </c>
      <c r="AA20" s="58">
        <f t="shared" si="65"/>
        <v>145.92000000000002</v>
      </c>
      <c r="AB20" s="58">
        <f t="shared" si="80"/>
        <v>106.4</v>
      </c>
      <c r="AC20" s="58">
        <f t="shared" si="66"/>
        <v>145.92000000000002</v>
      </c>
      <c r="AD20" s="58">
        <f t="shared" si="81"/>
        <v>106.4</v>
      </c>
      <c r="AE20" s="54" t="s">
        <v>56</v>
      </c>
      <c r="AF20" s="59">
        <f t="shared" si="67"/>
        <v>1320</v>
      </c>
      <c r="AG20" s="59">
        <f t="shared" si="82"/>
        <v>962.5</v>
      </c>
      <c r="AH20" s="59">
        <f t="shared" si="68"/>
        <v>1320</v>
      </c>
      <c r="AI20" s="59">
        <f t="shared" si="83"/>
        <v>962.5</v>
      </c>
      <c r="AJ20" s="54" t="s">
        <v>56</v>
      </c>
      <c r="AK20" s="60">
        <f t="shared" si="70"/>
        <v>52.320000000000007</v>
      </c>
      <c r="AL20" s="60">
        <f t="shared" si="84"/>
        <v>38.150000000000006</v>
      </c>
      <c r="AM20" s="60">
        <f t="shared" si="71"/>
        <v>52.320000000000007</v>
      </c>
      <c r="AN20" s="60">
        <f t="shared" si="85"/>
        <v>38.150000000000006</v>
      </c>
      <c r="AO20" s="54"/>
    </row>
    <row r="21" spans="1:41" s="61" customFormat="1" thickBot="1" x14ac:dyDescent="0.25">
      <c r="A21" s="50" t="s">
        <v>12</v>
      </c>
      <c r="B21" s="51">
        <v>26.2</v>
      </c>
      <c r="C21" s="51">
        <v>22.5</v>
      </c>
      <c r="D21" s="51">
        <v>30</v>
      </c>
      <c r="E21" s="51">
        <v>25.8</v>
      </c>
      <c r="F21" s="52">
        <f t="shared" si="28"/>
        <v>0.12666666666666668</v>
      </c>
      <c r="G21" s="53">
        <f t="shared" si="57"/>
        <v>162.44</v>
      </c>
      <c r="H21" s="53">
        <f t="shared" si="72"/>
        <v>139.5</v>
      </c>
      <c r="I21" s="53">
        <f t="shared" si="58"/>
        <v>186</v>
      </c>
      <c r="J21" s="53">
        <f t="shared" si="73"/>
        <v>159.96</v>
      </c>
      <c r="K21" s="54">
        <f t="shared" si="33"/>
        <v>0.12666666666666668</v>
      </c>
      <c r="L21" s="55">
        <f t="shared" si="59"/>
        <v>165.846</v>
      </c>
      <c r="M21" s="55">
        <f t="shared" si="74"/>
        <v>142.42500000000001</v>
      </c>
      <c r="N21" s="55">
        <f t="shared" si="60"/>
        <v>189.9</v>
      </c>
      <c r="O21" s="55">
        <f t="shared" si="75"/>
        <v>163.31399999999999</v>
      </c>
      <c r="P21" s="54">
        <f t="shared" si="38"/>
        <v>0.12666666666666668</v>
      </c>
      <c r="Q21" s="56">
        <f t="shared" si="61"/>
        <v>12.313999999999998</v>
      </c>
      <c r="R21" s="56">
        <f t="shared" si="76"/>
        <v>10.574999999999999</v>
      </c>
      <c r="S21" s="56">
        <f t="shared" si="62"/>
        <v>14.1</v>
      </c>
      <c r="T21" s="56">
        <f t="shared" si="77"/>
        <v>12.125999999999999</v>
      </c>
      <c r="U21" s="54">
        <f t="shared" si="43"/>
        <v>0.12666666666666676</v>
      </c>
      <c r="V21" s="57">
        <f t="shared" si="63"/>
        <v>17.03</v>
      </c>
      <c r="W21" s="57">
        <f t="shared" si="78"/>
        <v>14.625</v>
      </c>
      <c r="X21" s="57">
        <f t="shared" si="64"/>
        <v>19.5</v>
      </c>
      <c r="Y21" s="57">
        <f t="shared" si="79"/>
        <v>16.77</v>
      </c>
      <c r="Z21" s="54">
        <f t="shared" si="48"/>
        <v>0.12666666666666662</v>
      </c>
      <c r="AA21" s="58">
        <f t="shared" si="65"/>
        <v>159.29599999999999</v>
      </c>
      <c r="AB21" s="58">
        <f t="shared" si="80"/>
        <v>136.80000000000001</v>
      </c>
      <c r="AC21" s="58">
        <f t="shared" si="66"/>
        <v>182.4</v>
      </c>
      <c r="AD21" s="58">
        <f t="shared" si="81"/>
        <v>156.864</v>
      </c>
      <c r="AE21" s="54">
        <f t="shared" si="53"/>
        <v>0.12666666666666673</v>
      </c>
      <c r="AF21" s="59">
        <f t="shared" si="67"/>
        <v>1441</v>
      </c>
      <c r="AG21" s="59">
        <f t="shared" si="82"/>
        <v>1237.5</v>
      </c>
      <c r="AH21" s="59">
        <f t="shared" si="68"/>
        <v>1650</v>
      </c>
      <c r="AI21" s="59">
        <f t="shared" si="83"/>
        <v>1419</v>
      </c>
      <c r="AJ21" s="54">
        <f t="shared" ref="AJ21:AJ25" si="86">(AH21-AF21)/AH21</f>
        <v>0.12666666666666668</v>
      </c>
      <c r="AK21" s="60">
        <f t="shared" si="70"/>
        <v>57.116</v>
      </c>
      <c r="AL21" s="60">
        <f t="shared" si="84"/>
        <v>49.050000000000004</v>
      </c>
      <c r="AM21" s="60">
        <f t="shared" si="71"/>
        <v>65.400000000000006</v>
      </c>
      <c r="AN21" s="60">
        <f t="shared" si="85"/>
        <v>56.244000000000007</v>
      </c>
      <c r="AO21" s="54">
        <f t="shared" ref="AO21:AO25" si="87">(AM21-AK21)/AM21</f>
        <v>0.12666666666666676</v>
      </c>
    </row>
    <row r="22" spans="1:41" s="61" customFormat="1" thickBot="1" x14ac:dyDescent="0.25">
      <c r="A22" s="50" t="s">
        <v>14</v>
      </c>
      <c r="B22" s="51">
        <v>22.95</v>
      </c>
      <c r="C22" s="51">
        <v>16.95</v>
      </c>
      <c r="D22" s="51">
        <v>26.95</v>
      </c>
      <c r="E22" s="51">
        <v>19.95</v>
      </c>
      <c r="F22" s="52">
        <f t="shared" si="28"/>
        <v>0.14842300556586271</v>
      </c>
      <c r="G22" s="53">
        <f t="shared" si="57"/>
        <v>142.29</v>
      </c>
      <c r="H22" s="53">
        <f t="shared" si="72"/>
        <v>105.09</v>
      </c>
      <c r="I22" s="53">
        <f t="shared" si="58"/>
        <v>167.09</v>
      </c>
      <c r="J22" s="53">
        <f t="shared" si="73"/>
        <v>123.69</v>
      </c>
      <c r="K22" s="54">
        <f t="shared" si="33"/>
        <v>0.14842300556586277</v>
      </c>
      <c r="L22" s="55">
        <f t="shared" si="59"/>
        <v>145.27349999999998</v>
      </c>
      <c r="M22" s="55">
        <f t="shared" si="74"/>
        <v>107.29349999999999</v>
      </c>
      <c r="N22" s="55">
        <f t="shared" si="60"/>
        <v>170.59350000000001</v>
      </c>
      <c r="O22" s="55">
        <f t="shared" si="75"/>
        <v>126.2835</v>
      </c>
      <c r="P22" s="54">
        <f t="shared" si="38"/>
        <v>0.14842300556586283</v>
      </c>
      <c r="Q22" s="56">
        <f t="shared" si="61"/>
        <v>10.786499999999998</v>
      </c>
      <c r="R22" s="56">
        <f t="shared" si="76"/>
        <v>7.966499999999999</v>
      </c>
      <c r="S22" s="56">
        <f t="shared" si="62"/>
        <v>12.666499999999999</v>
      </c>
      <c r="T22" s="56">
        <f t="shared" si="77"/>
        <v>9.3764999999999983</v>
      </c>
      <c r="U22" s="54">
        <f t="shared" si="43"/>
        <v>0.14842300556586277</v>
      </c>
      <c r="V22" s="57">
        <f t="shared" si="63"/>
        <v>14.9175</v>
      </c>
      <c r="W22" s="57">
        <f t="shared" si="78"/>
        <v>11.0175</v>
      </c>
      <c r="X22" s="57">
        <f t="shared" si="64"/>
        <v>17.517500000000002</v>
      </c>
      <c r="Y22" s="57">
        <f t="shared" si="79"/>
        <v>12.967499999999999</v>
      </c>
      <c r="Z22" s="54">
        <f t="shared" si="48"/>
        <v>0.14842300556586277</v>
      </c>
      <c r="AA22" s="58">
        <f t="shared" si="65"/>
        <v>139.536</v>
      </c>
      <c r="AB22" s="58">
        <f t="shared" si="80"/>
        <v>103.056</v>
      </c>
      <c r="AC22" s="58">
        <f t="shared" si="66"/>
        <v>163.85599999999999</v>
      </c>
      <c r="AD22" s="58">
        <f t="shared" si="81"/>
        <v>121.29599999999999</v>
      </c>
      <c r="AE22" s="54">
        <f t="shared" si="53"/>
        <v>0.14842300556586266</v>
      </c>
      <c r="AF22" s="59">
        <f t="shared" si="67"/>
        <v>1262.25</v>
      </c>
      <c r="AG22" s="59">
        <f t="shared" si="82"/>
        <v>932.25</v>
      </c>
      <c r="AH22" s="59">
        <f t="shared" si="68"/>
        <v>1482.25</v>
      </c>
      <c r="AI22" s="59">
        <f t="shared" si="83"/>
        <v>1097.25</v>
      </c>
      <c r="AJ22" s="54">
        <f t="shared" si="86"/>
        <v>0.14842300556586271</v>
      </c>
      <c r="AK22" s="60">
        <f t="shared" si="70"/>
        <v>50.030999999999999</v>
      </c>
      <c r="AL22" s="60">
        <f t="shared" si="84"/>
        <v>36.951000000000001</v>
      </c>
      <c r="AM22" s="60">
        <f t="shared" si="71"/>
        <v>58.751000000000005</v>
      </c>
      <c r="AN22" s="60">
        <f t="shared" si="85"/>
        <v>43.491</v>
      </c>
      <c r="AO22" s="54">
        <f t="shared" si="87"/>
        <v>0.1484230055658628</v>
      </c>
    </row>
    <row r="23" spans="1:41" s="61" customFormat="1" thickBot="1" x14ac:dyDescent="0.25">
      <c r="A23" s="50" t="s">
        <v>19</v>
      </c>
      <c r="B23" s="51">
        <v>15</v>
      </c>
      <c r="C23" s="51">
        <v>6.5</v>
      </c>
      <c r="D23" s="51">
        <v>16.5</v>
      </c>
      <c r="E23" s="51">
        <v>7.5</v>
      </c>
      <c r="F23" s="52">
        <f t="shared" si="28"/>
        <v>9.0909090909090912E-2</v>
      </c>
      <c r="G23" s="53">
        <f t="shared" si="57"/>
        <v>93</v>
      </c>
      <c r="H23" s="53">
        <f t="shared" si="72"/>
        <v>40.300000000000004</v>
      </c>
      <c r="I23" s="53">
        <f t="shared" si="58"/>
        <v>102.3</v>
      </c>
      <c r="J23" s="53">
        <f t="shared" si="73"/>
        <v>46.5</v>
      </c>
      <c r="K23" s="54">
        <f t="shared" si="33"/>
        <v>9.0909090909090884E-2</v>
      </c>
      <c r="L23" s="55">
        <f t="shared" si="59"/>
        <v>94.95</v>
      </c>
      <c r="M23" s="55">
        <f t="shared" si="74"/>
        <v>41.145000000000003</v>
      </c>
      <c r="N23" s="55">
        <f t="shared" si="60"/>
        <v>104.44500000000001</v>
      </c>
      <c r="O23" s="55">
        <f t="shared" si="75"/>
        <v>47.475000000000001</v>
      </c>
      <c r="P23" s="54">
        <f t="shared" si="38"/>
        <v>9.0909090909090939E-2</v>
      </c>
      <c r="Q23" s="56">
        <f t="shared" si="61"/>
        <v>7.05</v>
      </c>
      <c r="R23" s="56">
        <f t="shared" si="76"/>
        <v>3.0549999999999997</v>
      </c>
      <c r="S23" s="56">
        <f t="shared" si="62"/>
        <v>7.7549999999999999</v>
      </c>
      <c r="T23" s="56">
        <f t="shared" si="77"/>
        <v>3.5249999999999999</v>
      </c>
      <c r="U23" s="54">
        <f t="shared" si="43"/>
        <v>9.0909090909090925E-2</v>
      </c>
      <c r="V23" s="57">
        <f t="shared" si="63"/>
        <v>9.75</v>
      </c>
      <c r="W23" s="57">
        <f t="shared" si="78"/>
        <v>4.2250000000000005</v>
      </c>
      <c r="X23" s="57">
        <f t="shared" si="64"/>
        <v>10.725</v>
      </c>
      <c r="Y23" s="57">
        <f t="shared" si="79"/>
        <v>4.875</v>
      </c>
      <c r="Z23" s="54">
        <f t="shared" si="48"/>
        <v>9.0909090909090884E-2</v>
      </c>
      <c r="AA23" s="58">
        <f t="shared" si="65"/>
        <v>91.2</v>
      </c>
      <c r="AB23" s="58">
        <f t="shared" si="80"/>
        <v>39.520000000000003</v>
      </c>
      <c r="AC23" s="58">
        <f t="shared" si="66"/>
        <v>100.32000000000001</v>
      </c>
      <c r="AD23" s="58">
        <f t="shared" si="81"/>
        <v>45.6</v>
      </c>
      <c r="AE23" s="54">
        <f t="shared" si="53"/>
        <v>9.0909090909090953E-2</v>
      </c>
      <c r="AF23" s="59">
        <f t="shared" si="67"/>
        <v>825</v>
      </c>
      <c r="AG23" s="59">
        <f t="shared" si="82"/>
        <v>357.5</v>
      </c>
      <c r="AH23" s="59">
        <f t="shared" si="68"/>
        <v>907.5</v>
      </c>
      <c r="AI23" s="59">
        <f t="shared" si="83"/>
        <v>412.5</v>
      </c>
      <c r="AJ23" s="54">
        <f t="shared" si="86"/>
        <v>9.0909090909090912E-2</v>
      </c>
      <c r="AK23" s="60">
        <f t="shared" si="70"/>
        <v>32.700000000000003</v>
      </c>
      <c r="AL23" s="60">
        <f t="shared" si="84"/>
        <v>14.170000000000002</v>
      </c>
      <c r="AM23" s="60">
        <f t="shared" si="71"/>
        <v>35.970000000000006</v>
      </c>
      <c r="AN23" s="60">
        <f t="shared" si="85"/>
        <v>16.350000000000001</v>
      </c>
      <c r="AO23" s="54">
        <f t="shared" si="87"/>
        <v>9.0909090909090981E-2</v>
      </c>
    </row>
    <row r="24" spans="1:41" s="61" customFormat="1" thickBot="1" x14ac:dyDescent="0.25">
      <c r="A24" s="50" t="s">
        <v>20</v>
      </c>
      <c r="B24" s="51">
        <v>24.95</v>
      </c>
      <c r="C24" s="51">
        <v>18.95</v>
      </c>
      <c r="D24" s="51">
        <v>29.95</v>
      </c>
      <c r="E24" s="51">
        <v>23.95</v>
      </c>
      <c r="F24" s="52">
        <f t="shared" si="28"/>
        <v>0.1669449081803005</v>
      </c>
      <c r="G24" s="53">
        <f t="shared" si="57"/>
        <v>154.69</v>
      </c>
      <c r="H24" s="53">
        <f t="shared" si="72"/>
        <v>117.49</v>
      </c>
      <c r="I24" s="53">
        <f t="shared" si="58"/>
        <v>185.69</v>
      </c>
      <c r="J24" s="53">
        <f t="shared" si="73"/>
        <v>148.49</v>
      </c>
      <c r="K24" s="54">
        <f t="shared" si="33"/>
        <v>0.1669449081803005</v>
      </c>
      <c r="L24" s="55">
        <f t="shared" si="59"/>
        <v>157.93350000000001</v>
      </c>
      <c r="M24" s="55">
        <f t="shared" si="74"/>
        <v>119.95349999999999</v>
      </c>
      <c r="N24" s="55">
        <f t="shared" si="60"/>
        <v>189.58349999999999</v>
      </c>
      <c r="O24" s="55">
        <f t="shared" si="75"/>
        <v>151.6035</v>
      </c>
      <c r="P24" s="54">
        <f t="shared" si="38"/>
        <v>0.16694490818030039</v>
      </c>
      <c r="Q24" s="56">
        <f t="shared" si="61"/>
        <v>11.7265</v>
      </c>
      <c r="R24" s="56">
        <f t="shared" si="76"/>
        <v>8.9064999999999994</v>
      </c>
      <c r="S24" s="56">
        <f t="shared" si="62"/>
        <v>14.076499999999999</v>
      </c>
      <c r="T24" s="56">
        <f t="shared" si="77"/>
        <v>11.256499999999999</v>
      </c>
      <c r="U24" s="54">
        <f t="shared" si="43"/>
        <v>0.16694490818030047</v>
      </c>
      <c r="V24" s="57">
        <f t="shared" si="63"/>
        <v>16.217500000000001</v>
      </c>
      <c r="W24" s="57">
        <f t="shared" si="78"/>
        <v>12.317500000000001</v>
      </c>
      <c r="X24" s="57">
        <f t="shared" si="64"/>
        <v>19.467500000000001</v>
      </c>
      <c r="Y24" s="57">
        <f t="shared" si="79"/>
        <v>15.567500000000001</v>
      </c>
      <c r="Z24" s="54">
        <f t="shared" si="48"/>
        <v>0.1669449081803005</v>
      </c>
      <c r="AA24" s="58">
        <f t="shared" si="65"/>
        <v>151.696</v>
      </c>
      <c r="AB24" s="58">
        <f t="shared" si="80"/>
        <v>115.21599999999999</v>
      </c>
      <c r="AC24" s="58">
        <f t="shared" si="66"/>
        <v>182.096</v>
      </c>
      <c r="AD24" s="58">
        <f t="shared" si="81"/>
        <v>145.61599999999999</v>
      </c>
      <c r="AE24" s="54">
        <f t="shared" si="53"/>
        <v>0.16694490818030053</v>
      </c>
      <c r="AF24" s="59">
        <f t="shared" si="67"/>
        <v>1372.25</v>
      </c>
      <c r="AG24" s="59">
        <f t="shared" si="82"/>
        <v>1042.25</v>
      </c>
      <c r="AH24" s="59">
        <f t="shared" si="68"/>
        <v>1647.25</v>
      </c>
      <c r="AI24" s="59">
        <f t="shared" si="83"/>
        <v>1317.25</v>
      </c>
      <c r="AJ24" s="54">
        <f t="shared" si="86"/>
        <v>0.1669449081803005</v>
      </c>
      <c r="AK24" s="60">
        <f t="shared" si="70"/>
        <v>54.391000000000005</v>
      </c>
      <c r="AL24" s="60">
        <f t="shared" si="84"/>
        <v>41.311</v>
      </c>
      <c r="AM24" s="60">
        <f t="shared" si="71"/>
        <v>65.290999999999997</v>
      </c>
      <c r="AN24" s="60">
        <f t="shared" si="85"/>
        <v>52.211000000000006</v>
      </c>
      <c r="AO24" s="54">
        <f t="shared" si="87"/>
        <v>0.16694490818030039</v>
      </c>
    </row>
    <row r="25" spans="1:41" s="61" customFormat="1" thickBot="1" x14ac:dyDescent="0.25">
      <c r="A25" s="50" t="s">
        <v>17</v>
      </c>
      <c r="B25" s="51">
        <v>20</v>
      </c>
      <c r="C25" s="51">
        <v>10</v>
      </c>
      <c r="D25" s="51">
        <v>22</v>
      </c>
      <c r="E25" s="51">
        <v>11</v>
      </c>
      <c r="F25" s="52">
        <f t="shared" si="28"/>
        <v>9.0909090909090912E-2</v>
      </c>
      <c r="G25" s="53">
        <f t="shared" si="57"/>
        <v>124</v>
      </c>
      <c r="H25" s="53">
        <f t="shared" si="72"/>
        <v>62</v>
      </c>
      <c r="I25" s="53">
        <f t="shared" si="58"/>
        <v>136.4</v>
      </c>
      <c r="J25" s="53">
        <f t="shared" si="73"/>
        <v>68.2</v>
      </c>
      <c r="K25" s="54">
        <f t="shared" si="33"/>
        <v>9.0909090909090953E-2</v>
      </c>
      <c r="L25" s="55">
        <f t="shared" si="59"/>
        <v>126.6</v>
      </c>
      <c r="M25" s="55">
        <f t="shared" si="74"/>
        <v>63.3</v>
      </c>
      <c r="N25" s="55">
        <f t="shared" si="60"/>
        <v>139.26</v>
      </c>
      <c r="O25" s="55">
        <f t="shared" si="75"/>
        <v>69.63</v>
      </c>
      <c r="P25" s="54">
        <f t="shared" si="38"/>
        <v>9.0909090909090884E-2</v>
      </c>
      <c r="Q25" s="56">
        <f t="shared" si="61"/>
        <v>9.3999999999999986</v>
      </c>
      <c r="R25" s="56">
        <f t="shared" si="76"/>
        <v>4.6999999999999993</v>
      </c>
      <c r="S25" s="56">
        <f t="shared" si="62"/>
        <v>10.34</v>
      </c>
      <c r="T25" s="56">
        <f t="shared" si="77"/>
        <v>5.17</v>
      </c>
      <c r="U25" s="54">
        <f t="shared" si="43"/>
        <v>9.0909090909091037E-2</v>
      </c>
      <c r="V25" s="57">
        <f t="shared" si="63"/>
        <v>13</v>
      </c>
      <c r="W25" s="57">
        <f t="shared" si="78"/>
        <v>6.5</v>
      </c>
      <c r="X25" s="57">
        <f t="shared" si="64"/>
        <v>14.3</v>
      </c>
      <c r="Y25" s="57">
        <f t="shared" si="79"/>
        <v>7.15</v>
      </c>
      <c r="Z25" s="54">
        <f t="shared" si="48"/>
        <v>9.0909090909090953E-2</v>
      </c>
      <c r="AA25" s="58">
        <f t="shared" si="65"/>
        <v>121.6</v>
      </c>
      <c r="AB25" s="58">
        <f t="shared" si="80"/>
        <v>60.8</v>
      </c>
      <c r="AC25" s="58">
        <f t="shared" si="66"/>
        <v>133.76</v>
      </c>
      <c r="AD25" s="58">
        <f t="shared" si="81"/>
        <v>66.88</v>
      </c>
      <c r="AE25" s="54">
        <f t="shared" si="53"/>
        <v>9.0909090909090884E-2</v>
      </c>
      <c r="AF25" s="59">
        <f t="shared" si="67"/>
        <v>1100</v>
      </c>
      <c r="AG25" s="59">
        <f t="shared" si="82"/>
        <v>550</v>
      </c>
      <c r="AH25" s="59">
        <f t="shared" si="68"/>
        <v>1210</v>
      </c>
      <c r="AI25" s="59">
        <f t="shared" si="83"/>
        <v>605</v>
      </c>
      <c r="AJ25" s="54">
        <f t="shared" si="86"/>
        <v>9.0909090909090912E-2</v>
      </c>
      <c r="AK25" s="60">
        <f t="shared" si="70"/>
        <v>43.6</v>
      </c>
      <c r="AL25" s="60">
        <f t="shared" si="84"/>
        <v>21.8</v>
      </c>
      <c r="AM25" s="60">
        <f t="shared" si="71"/>
        <v>47.96</v>
      </c>
      <c r="AN25" s="60">
        <f t="shared" si="85"/>
        <v>23.98</v>
      </c>
      <c r="AO25" s="54">
        <f t="shared" si="87"/>
        <v>9.0909090909090898E-2</v>
      </c>
    </row>
    <row r="26" spans="1:41" s="30" customFormat="1" thickBot="1" x14ac:dyDescent="0.25">
      <c r="A26" s="89" t="s">
        <v>27</v>
      </c>
      <c r="B26" s="90"/>
      <c r="C26" s="90"/>
      <c r="D26" s="90"/>
      <c r="E26" s="90"/>
      <c r="F26" s="91"/>
      <c r="G26" s="80"/>
      <c r="H26" s="81"/>
      <c r="I26" s="81"/>
      <c r="J26" s="81"/>
      <c r="K26" s="82"/>
      <c r="L26" s="80"/>
      <c r="M26" s="81"/>
      <c r="N26" s="81"/>
      <c r="O26" s="81"/>
      <c r="P26" s="82"/>
      <c r="Q26" s="80"/>
      <c r="R26" s="81"/>
      <c r="S26" s="81"/>
      <c r="T26" s="81"/>
      <c r="U26" s="82"/>
      <c r="V26" s="80"/>
      <c r="W26" s="81"/>
      <c r="X26" s="81"/>
      <c r="Y26" s="81"/>
      <c r="Z26" s="82"/>
      <c r="AA26" s="80"/>
      <c r="AB26" s="81"/>
      <c r="AC26" s="81"/>
      <c r="AD26" s="81"/>
      <c r="AE26" s="82"/>
      <c r="AF26" s="80"/>
      <c r="AG26" s="81"/>
      <c r="AH26" s="81"/>
      <c r="AI26" s="81"/>
      <c r="AJ26" s="82"/>
      <c r="AK26" s="80"/>
      <c r="AL26" s="81"/>
      <c r="AM26" s="81"/>
      <c r="AN26" s="81"/>
      <c r="AO26" s="82"/>
    </row>
    <row r="27" spans="1:41" s="30" customFormat="1" thickBot="1" x14ac:dyDescent="0.25">
      <c r="A27" s="36" t="s">
        <v>29</v>
      </c>
      <c r="B27" s="37">
        <v>51</v>
      </c>
      <c r="C27" s="37">
        <v>41.8</v>
      </c>
      <c r="D27" s="37">
        <v>57.6</v>
      </c>
      <c r="E27" s="37">
        <v>50.4</v>
      </c>
      <c r="F27" s="47">
        <f>(D27-B27)/D27</f>
        <v>0.11458333333333336</v>
      </c>
      <c r="G27" s="39">
        <f t="shared" ref="G27" si="88">B27*6.2</f>
        <v>316.2</v>
      </c>
      <c r="H27" s="39">
        <f t="shared" ref="H27" si="89">C27*6.2</f>
        <v>259.15999999999997</v>
      </c>
      <c r="I27" s="39">
        <f t="shared" ref="I27" si="90">D27*6.2</f>
        <v>357.12</v>
      </c>
      <c r="J27" s="39">
        <f t="shared" ref="J27" si="91">E27*6.2</f>
        <v>312.48</v>
      </c>
      <c r="K27" s="48">
        <f>(I27-G27)/I27</f>
        <v>0.11458333333333337</v>
      </c>
      <c r="L27" s="41">
        <f t="shared" ref="L27" si="92">B27*6.33</f>
        <v>322.83</v>
      </c>
      <c r="M27" s="41">
        <f t="shared" ref="M27" si="93">C27*6.33</f>
        <v>264.59399999999999</v>
      </c>
      <c r="N27" s="41">
        <f t="shared" ref="N27" si="94">D27*6.33</f>
        <v>364.608</v>
      </c>
      <c r="O27" s="41">
        <f t="shared" ref="O27" si="95">E27*6.33</f>
        <v>319.03199999999998</v>
      </c>
      <c r="P27" s="48">
        <f>(N27-L27)/N27</f>
        <v>0.11458333333333338</v>
      </c>
      <c r="Q27" s="42">
        <f t="shared" ref="Q27" si="96">B27*0.47</f>
        <v>23.97</v>
      </c>
      <c r="R27" s="42">
        <f t="shared" ref="R27" si="97">C27*0.47</f>
        <v>19.645999999999997</v>
      </c>
      <c r="S27" s="42">
        <f t="shared" ref="S27" si="98">D27*0.47</f>
        <v>27.071999999999999</v>
      </c>
      <c r="T27" s="42">
        <f t="shared" ref="T27" si="99">E27*0.47</f>
        <v>23.687999999999999</v>
      </c>
      <c r="U27" s="48">
        <f>(S27-Q27)/S27</f>
        <v>0.11458333333333334</v>
      </c>
      <c r="V27" s="43">
        <f t="shared" ref="V27" si="100">B27*0.65</f>
        <v>33.15</v>
      </c>
      <c r="W27" s="43">
        <f t="shared" ref="W27" si="101">C27*0.65</f>
        <v>27.169999999999998</v>
      </c>
      <c r="X27" s="43">
        <f t="shared" ref="X27" si="102">D27*0.65</f>
        <v>37.440000000000005</v>
      </c>
      <c r="Y27" s="43">
        <f t="shared" ref="Y27" si="103">E27*0.65</f>
        <v>32.76</v>
      </c>
      <c r="Z27" s="48">
        <f>(X27-V27)/X27</f>
        <v>0.11458333333333348</v>
      </c>
      <c r="AA27" s="44">
        <f t="shared" ref="AA27" si="104">B27*6.08</f>
        <v>310.08</v>
      </c>
      <c r="AB27" s="44">
        <f t="shared" ref="AB27" si="105">C27*6.08</f>
        <v>254.14399999999998</v>
      </c>
      <c r="AC27" s="44">
        <f t="shared" ref="AC27" si="106">D27*6.08</f>
        <v>350.20800000000003</v>
      </c>
      <c r="AD27" s="44">
        <f t="shared" ref="AD27" si="107">E27*6.08</f>
        <v>306.43200000000002</v>
      </c>
      <c r="AE27" s="48">
        <f>(AC27-AA27)/AC27</f>
        <v>0.11458333333333344</v>
      </c>
      <c r="AF27" s="45">
        <f>B27*55</f>
        <v>2805</v>
      </c>
      <c r="AG27" s="45">
        <f t="shared" ref="AG27:AI27" si="108">C27*55</f>
        <v>2299</v>
      </c>
      <c r="AH27" s="45">
        <f t="shared" si="108"/>
        <v>3168</v>
      </c>
      <c r="AI27" s="45">
        <f t="shared" si="108"/>
        <v>2772</v>
      </c>
      <c r="AJ27" s="48">
        <f>(AH27-AF27)/AH27</f>
        <v>0.11458333333333333</v>
      </c>
      <c r="AK27" s="46">
        <f>B27*2.18</f>
        <v>111.18</v>
      </c>
      <c r="AL27" s="46">
        <f t="shared" ref="AL27:AN27" si="109">C27*2.18</f>
        <v>91.123999999999995</v>
      </c>
      <c r="AM27" s="46">
        <f t="shared" si="109"/>
        <v>125.56800000000001</v>
      </c>
      <c r="AN27" s="46">
        <f t="shared" si="109"/>
        <v>109.872</v>
      </c>
      <c r="AO27" s="48">
        <f>(AM27-AK27)/AM27</f>
        <v>0.11458333333333337</v>
      </c>
    </row>
    <row r="28" spans="1:41" s="30" customFormat="1" thickBot="1" x14ac:dyDescent="0.25">
      <c r="A28" s="36" t="s">
        <v>31</v>
      </c>
      <c r="B28" s="37">
        <v>32.4</v>
      </c>
      <c r="C28" s="37">
        <v>26.1</v>
      </c>
      <c r="D28" s="37">
        <v>44</v>
      </c>
      <c r="E28" s="37">
        <v>37</v>
      </c>
      <c r="F28" s="47">
        <f>(D28-B28)/D28</f>
        <v>0.26363636363636367</v>
      </c>
      <c r="G28" s="39">
        <f t="shared" ref="G28:G30" si="110">B28*6.2</f>
        <v>200.88</v>
      </c>
      <c r="H28" s="39">
        <f t="shared" ref="H28:H30" si="111">C28*6.2</f>
        <v>161.82000000000002</v>
      </c>
      <c r="I28" s="39">
        <f t="shared" ref="I28:I30" si="112">D28*6.2</f>
        <v>272.8</v>
      </c>
      <c r="J28" s="39">
        <f t="shared" ref="J28:J30" si="113">E28*6.2</f>
        <v>229.4</v>
      </c>
      <c r="K28" s="48">
        <f>(I28-G28)/I28</f>
        <v>0.26363636363636367</v>
      </c>
      <c r="L28" s="41">
        <f t="shared" ref="L28:L30" si="114">B28*6.33</f>
        <v>205.09199999999998</v>
      </c>
      <c r="M28" s="41">
        <f t="shared" ref="M28:M30" si="115">C28*6.33</f>
        <v>165.21300000000002</v>
      </c>
      <c r="N28" s="41">
        <f t="shared" ref="N28:N30" si="116">D28*6.33</f>
        <v>278.52</v>
      </c>
      <c r="O28" s="41">
        <f t="shared" ref="O28:O30" si="117">E28*6.33</f>
        <v>234.21</v>
      </c>
      <c r="P28" s="48">
        <f>(N28-L28)/N28</f>
        <v>0.26363636363636367</v>
      </c>
      <c r="Q28" s="42">
        <f t="shared" ref="Q28:Q30" si="118">B28*0.47</f>
        <v>15.227999999999998</v>
      </c>
      <c r="R28" s="42">
        <f t="shared" ref="R28:R30" si="119">C28*0.47</f>
        <v>12.266999999999999</v>
      </c>
      <c r="S28" s="42">
        <f t="shared" ref="S28:S30" si="120">D28*0.47</f>
        <v>20.68</v>
      </c>
      <c r="T28" s="42">
        <f t="shared" ref="T28:T30" si="121">E28*0.47</f>
        <v>17.39</v>
      </c>
      <c r="U28" s="48">
        <f>(S28-Q28)/S28</f>
        <v>0.26363636363636372</v>
      </c>
      <c r="V28" s="43">
        <f t="shared" ref="V28:V30" si="122">B28*0.65</f>
        <v>21.06</v>
      </c>
      <c r="W28" s="43">
        <f t="shared" ref="W28:W30" si="123">C28*0.65</f>
        <v>16.965</v>
      </c>
      <c r="X28" s="43">
        <f t="shared" ref="X28:X30" si="124">D28*0.65</f>
        <v>28.6</v>
      </c>
      <c r="Y28" s="43">
        <f t="shared" ref="Y28:Y30" si="125">E28*0.65</f>
        <v>24.05</v>
      </c>
      <c r="Z28" s="48">
        <f>(X28-V28)/X28</f>
        <v>0.26363636363636372</v>
      </c>
      <c r="AA28" s="44">
        <f t="shared" ref="AA28:AA30" si="126">B28*6.08</f>
        <v>196.99199999999999</v>
      </c>
      <c r="AB28" s="44">
        <f t="shared" ref="AB28:AB30" si="127">C28*6.08</f>
        <v>158.68800000000002</v>
      </c>
      <c r="AC28" s="44">
        <f t="shared" ref="AC28:AC30" si="128">D28*6.08</f>
        <v>267.52</v>
      </c>
      <c r="AD28" s="44">
        <f t="shared" ref="AD28:AD30" si="129">E28*6.08</f>
        <v>224.96</v>
      </c>
      <c r="AE28" s="48">
        <f>(AC28-AA28)/AC28</f>
        <v>0.26363636363636361</v>
      </c>
      <c r="AF28" s="45">
        <f t="shared" ref="AF28:AF30" si="130">B28*55</f>
        <v>1782</v>
      </c>
      <c r="AG28" s="45">
        <f t="shared" ref="AG28:AG30" si="131">C28*55</f>
        <v>1435.5</v>
      </c>
      <c r="AH28" s="45">
        <f t="shared" ref="AH28:AH30" si="132">D28*55</f>
        <v>2420</v>
      </c>
      <c r="AI28" s="45">
        <f t="shared" ref="AI28:AI30" si="133">E28*55</f>
        <v>2035</v>
      </c>
      <c r="AJ28" s="48">
        <f>(AH28-AF28)/AH28</f>
        <v>0.26363636363636361</v>
      </c>
      <c r="AK28" s="46">
        <f t="shared" ref="AK28:AK30" si="134">B28*2.18</f>
        <v>70.632000000000005</v>
      </c>
      <c r="AL28" s="46">
        <f t="shared" ref="AL28:AL30" si="135">C28*2.18</f>
        <v>56.89800000000001</v>
      </c>
      <c r="AM28" s="46">
        <f t="shared" ref="AM28:AM30" si="136">D28*2.18</f>
        <v>95.92</v>
      </c>
      <c r="AN28" s="46">
        <f t="shared" ref="AN28:AN30" si="137">E28*2.18</f>
        <v>80.660000000000011</v>
      </c>
      <c r="AO28" s="48">
        <f>(AM28-AK28)/AM28</f>
        <v>0.26363636363636361</v>
      </c>
    </row>
    <row r="29" spans="1:41" s="30" customFormat="1" thickBot="1" x14ac:dyDescent="0.25">
      <c r="A29" s="36" t="s">
        <v>28</v>
      </c>
      <c r="B29" s="37">
        <v>34.200000000000003</v>
      </c>
      <c r="C29" s="37">
        <v>29.25</v>
      </c>
      <c r="D29" s="37">
        <v>46.8</v>
      </c>
      <c r="E29" s="37">
        <v>36</v>
      </c>
      <c r="F29" s="47">
        <f>(D29-B29)/D29</f>
        <v>0.26923076923076911</v>
      </c>
      <c r="G29" s="39">
        <f t="shared" si="110"/>
        <v>212.04000000000002</v>
      </c>
      <c r="H29" s="39">
        <f t="shared" si="111"/>
        <v>181.35</v>
      </c>
      <c r="I29" s="39">
        <f t="shared" si="112"/>
        <v>290.15999999999997</v>
      </c>
      <c r="J29" s="39">
        <f t="shared" si="113"/>
        <v>223.20000000000002</v>
      </c>
      <c r="K29" s="48">
        <f>(I29-G29)/I29</f>
        <v>0.26923076923076911</v>
      </c>
      <c r="L29" s="41">
        <f t="shared" si="114"/>
        <v>216.48600000000002</v>
      </c>
      <c r="M29" s="41">
        <f t="shared" si="115"/>
        <v>185.1525</v>
      </c>
      <c r="N29" s="41">
        <f t="shared" si="116"/>
        <v>296.24399999999997</v>
      </c>
      <c r="O29" s="41">
        <f t="shared" si="117"/>
        <v>227.88</v>
      </c>
      <c r="P29" s="48">
        <f>(N29-L29)/N29</f>
        <v>0.26923076923076911</v>
      </c>
      <c r="Q29" s="42">
        <f t="shared" si="118"/>
        <v>16.074000000000002</v>
      </c>
      <c r="R29" s="42">
        <f t="shared" si="119"/>
        <v>13.747499999999999</v>
      </c>
      <c r="S29" s="42">
        <f t="shared" si="120"/>
        <v>21.995999999999999</v>
      </c>
      <c r="T29" s="42">
        <f t="shared" si="121"/>
        <v>16.919999999999998</v>
      </c>
      <c r="U29" s="48">
        <f>(S29-Q29)/S29</f>
        <v>0.26923076923076911</v>
      </c>
      <c r="V29" s="43">
        <f t="shared" si="122"/>
        <v>22.230000000000004</v>
      </c>
      <c r="W29" s="43">
        <f t="shared" si="123"/>
        <v>19.012499999999999</v>
      </c>
      <c r="X29" s="43">
        <f t="shared" si="124"/>
        <v>30.419999999999998</v>
      </c>
      <c r="Y29" s="43">
        <f t="shared" si="125"/>
        <v>23.400000000000002</v>
      </c>
      <c r="Z29" s="48">
        <f>(X29-V29)/X29</f>
        <v>0.26923076923076905</v>
      </c>
      <c r="AA29" s="44">
        <f t="shared" si="126"/>
        <v>207.93600000000001</v>
      </c>
      <c r="AB29" s="44">
        <f t="shared" si="127"/>
        <v>177.84</v>
      </c>
      <c r="AC29" s="44">
        <f t="shared" si="128"/>
        <v>284.54399999999998</v>
      </c>
      <c r="AD29" s="44">
        <f t="shared" si="129"/>
        <v>218.88</v>
      </c>
      <c r="AE29" s="48">
        <f>(AC29-AA29)/AC29</f>
        <v>0.26923076923076916</v>
      </c>
      <c r="AF29" s="45">
        <f t="shared" si="130"/>
        <v>1881.0000000000002</v>
      </c>
      <c r="AG29" s="45">
        <f t="shared" si="131"/>
        <v>1608.75</v>
      </c>
      <c r="AH29" s="45">
        <f t="shared" si="132"/>
        <v>2574</v>
      </c>
      <c r="AI29" s="45">
        <f t="shared" si="133"/>
        <v>1980</v>
      </c>
      <c r="AJ29" s="48">
        <f>(AH29-AF29)/AH29</f>
        <v>0.26923076923076916</v>
      </c>
      <c r="AK29" s="46">
        <f t="shared" si="134"/>
        <v>74.556000000000012</v>
      </c>
      <c r="AL29" s="46">
        <f t="shared" si="135"/>
        <v>63.765000000000008</v>
      </c>
      <c r="AM29" s="46">
        <f t="shared" si="136"/>
        <v>102.024</v>
      </c>
      <c r="AN29" s="46">
        <f t="shared" si="137"/>
        <v>78.48</v>
      </c>
      <c r="AO29" s="48">
        <f>(AM29-AK29)/AM29</f>
        <v>0.26923076923076911</v>
      </c>
    </row>
    <row r="30" spans="1:41" s="30" customFormat="1" thickBot="1" x14ac:dyDescent="0.25">
      <c r="A30" s="36" t="s">
        <v>30</v>
      </c>
      <c r="B30" s="37">
        <v>25</v>
      </c>
      <c r="C30" s="37">
        <v>23</v>
      </c>
      <c r="D30" s="37">
        <v>48</v>
      </c>
      <c r="E30" s="37">
        <v>40</v>
      </c>
      <c r="F30" s="47">
        <f>(D30-B30)/D30</f>
        <v>0.47916666666666669</v>
      </c>
      <c r="G30" s="39">
        <f t="shared" si="110"/>
        <v>155</v>
      </c>
      <c r="H30" s="39">
        <f t="shared" si="111"/>
        <v>142.6</v>
      </c>
      <c r="I30" s="39">
        <f t="shared" si="112"/>
        <v>297.60000000000002</v>
      </c>
      <c r="J30" s="39">
        <f t="shared" si="113"/>
        <v>248</v>
      </c>
      <c r="K30" s="48">
        <f>(I30-G30)/I30</f>
        <v>0.47916666666666669</v>
      </c>
      <c r="L30" s="41">
        <f t="shared" si="114"/>
        <v>158.25</v>
      </c>
      <c r="M30" s="41">
        <f t="shared" si="115"/>
        <v>145.59</v>
      </c>
      <c r="N30" s="41">
        <f t="shared" si="116"/>
        <v>303.84000000000003</v>
      </c>
      <c r="O30" s="41">
        <f t="shared" si="117"/>
        <v>253.2</v>
      </c>
      <c r="P30" s="48">
        <f>(N30-L30)/N30</f>
        <v>0.47916666666666674</v>
      </c>
      <c r="Q30" s="42">
        <f t="shared" si="118"/>
        <v>11.75</v>
      </c>
      <c r="R30" s="42">
        <f t="shared" si="119"/>
        <v>10.809999999999999</v>
      </c>
      <c r="S30" s="42">
        <f t="shared" si="120"/>
        <v>22.56</v>
      </c>
      <c r="T30" s="42">
        <f t="shared" si="121"/>
        <v>18.799999999999997</v>
      </c>
      <c r="U30" s="48">
        <f>(S30-Q30)/S30</f>
        <v>0.47916666666666663</v>
      </c>
      <c r="V30" s="43">
        <f t="shared" si="122"/>
        <v>16.25</v>
      </c>
      <c r="W30" s="43">
        <f t="shared" si="123"/>
        <v>14.950000000000001</v>
      </c>
      <c r="X30" s="43">
        <f t="shared" si="124"/>
        <v>31.200000000000003</v>
      </c>
      <c r="Y30" s="43">
        <f t="shared" si="125"/>
        <v>26</v>
      </c>
      <c r="Z30" s="48">
        <f>(X30-V30)/X30</f>
        <v>0.47916666666666674</v>
      </c>
      <c r="AA30" s="44">
        <f t="shared" si="126"/>
        <v>152</v>
      </c>
      <c r="AB30" s="44">
        <f t="shared" si="127"/>
        <v>139.84</v>
      </c>
      <c r="AC30" s="44">
        <f t="shared" si="128"/>
        <v>291.84000000000003</v>
      </c>
      <c r="AD30" s="44">
        <f t="shared" si="129"/>
        <v>243.2</v>
      </c>
      <c r="AE30" s="48">
        <f>(AC30-AA30)/AC30</f>
        <v>0.47916666666666674</v>
      </c>
      <c r="AF30" s="45">
        <f t="shared" si="130"/>
        <v>1375</v>
      </c>
      <c r="AG30" s="45">
        <f t="shared" si="131"/>
        <v>1265</v>
      </c>
      <c r="AH30" s="45">
        <f t="shared" si="132"/>
        <v>2640</v>
      </c>
      <c r="AI30" s="45">
        <f t="shared" si="133"/>
        <v>2200</v>
      </c>
      <c r="AJ30" s="48">
        <f>(AH30-AF30)/AH30</f>
        <v>0.47916666666666669</v>
      </c>
      <c r="AK30" s="46">
        <f t="shared" si="134"/>
        <v>54.500000000000007</v>
      </c>
      <c r="AL30" s="46">
        <f t="shared" si="135"/>
        <v>50.14</v>
      </c>
      <c r="AM30" s="46">
        <f t="shared" si="136"/>
        <v>104.64000000000001</v>
      </c>
      <c r="AN30" s="46">
        <f t="shared" si="137"/>
        <v>87.2</v>
      </c>
      <c r="AO30" s="48">
        <f>(AM30-AK30)/AM30</f>
        <v>0.47916666666666669</v>
      </c>
    </row>
    <row r="31" spans="1:41" s="30" customFormat="1" thickBot="1" x14ac:dyDescent="0.25">
      <c r="A31" s="89" t="s">
        <v>32</v>
      </c>
      <c r="B31" s="90"/>
      <c r="C31" s="90"/>
      <c r="D31" s="90"/>
      <c r="E31" s="90"/>
      <c r="F31" s="91"/>
      <c r="G31" s="80"/>
      <c r="H31" s="81"/>
      <c r="I31" s="81"/>
      <c r="J31" s="81"/>
      <c r="K31" s="82"/>
      <c r="L31" s="80"/>
      <c r="M31" s="81"/>
      <c r="N31" s="81"/>
      <c r="O31" s="81"/>
      <c r="P31" s="82"/>
      <c r="Q31" s="80"/>
      <c r="R31" s="81"/>
      <c r="S31" s="81"/>
      <c r="T31" s="81"/>
      <c r="U31" s="82"/>
      <c r="V31" s="80"/>
      <c r="W31" s="81"/>
      <c r="X31" s="81"/>
      <c r="Y31" s="81"/>
      <c r="Z31" s="82"/>
      <c r="AA31" s="80"/>
      <c r="AB31" s="81"/>
      <c r="AC31" s="81"/>
      <c r="AD31" s="81"/>
      <c r="AE31" s="82"/>
      <c r="AF31" s="80"/>
      <c r="AG31" s="81"/>
      <c r="AH31" s="81"/>
      <c r="AI31" s="81"/>
      <c r="AJ31" s="82"/>
      <c r="AK31" s="80"/>
      <c r="AL31" s="81"/>
      <c r="AM31" s="81"/>
      <c r="AN31" s="81"/>
      <c r="AO31" s="82"/>
    </row>
    <row r="32" spans="1:41" s="30" customFormat="1" thickBot="1" x14ac:dyDescent="0.25">
      <c r="A32" s="36" t="s">
        <v>33</v>
      </c>
      <c r="B32" s="37">
        <v>30</v>
      </c>
      <c r="C32" s="37">
        <v>12</v>
      </c>
      <c r="D32" s="37">
        <v>32</v>
      </c>
      <c r="E32" s="37">
        <v>12</v>
      </c>
      <c r="F32" s="47">
        <f>(D32-B32)/D32</f>
        <v>6.25E-2</v>
      </c>
      <c r="G32" s="39">
        <f t="shared" ref="G32" si="138">B32*6.2</f>
        <v>186</v>
      </c>
      <c r="H32" s="39">
        <f t="shared" ref="H32" si="139">C32*6.2</f>
        <v>74.400000000000006</v>
      </c>
      <c r="I32" s="39">
        <f t="shared" ref="I32" si="140">D32*6.2</f>
        <v>198.4</v>
      </c>
      <c r="J32" s="39">
        <f t="shared" ref="J32" si="141">E32*6.2</f>
        <v>74.400000000000006</v>
      </c>
      <c r="K32" s="48">
        <f>(I32-G32)/I32</f>
        <v>6.2500000000000028E-2</v>
      </c>
      <c r="L32" s="41">
        <f t="shared" ref="L32" si="142">B32*6.33</f>
        <v>189.9</v>
      </c>
      <c r="M32" s="41">
        <f t="shared" ref="M32" si="143">C32*6.33</f>
        <v>75.960000000000008</v>
      </c>
      <c r="N32" s="41">
        <f t="shared" ref="N32" si="144">D32*6.33</f>
        <v>202.56</v>
      </c>
      <c r="O32" s="41">
        <f t="shared" ref="O32" si="145">E32*6.33</f>
        <v>75.960000000000008</v>
      </c>
      <c r="P32" s="48">
        <f>(N32-L32)/N32</f>
        <v>6.2499999999999979E-2</v>
      </c>
      <c r="Q32" s="62">
        <f t="shared" ref="Q32" si="146">B32*0.47</f>
        <v>14.1</v>
      </c>
      <c r="R32" s="62">
        <f t="shared" ref="R32" si="147">C32*0.47</f>
        <v>5.64</v>
      </c>
      <c r="S32" s="62">
        <f t="shared" ref="S32" si="148">D32*0.47</f>
        <v>15.04</v>
      </c>
      <c r="T32" s="62">
        <f t="shared" ref="T32" si="149">E32*0.47</f>
        <v>5.64</v>
      </c>
      <c r="U32" s="48">
        <f>(S32-Q32)/S32</f>
        <v>6.2499999999999972E-2</v>
      </c>
      <c r="V32" s="43">
        <f t="shared" ref="V32" si="150">B32*0.65</f>
        <v>19.5</v>
      </c>
      <c r="W32" s="43">
        <f t="shared" ref="W32" si="151">C32*0.65</f>
        <v>7.8000000000000007</v>
      </c>
      <c r="X32" s="43">
        <f t="shared" ref="X32" si="152">D32*0.65</f>
        <v>20.8</v>
      </c>
      <c r="Y32" s="43">
        <f t="shared" ref="Y32" si="153">E32*0.65</f>
        <v>7.8000000000000007</v>
      </c>
      <c r="Z32" s="48">
        <f>(X32-V32)/X32</f>
        <v>6.2500000000000028E-2</v>
      </c>
      <c r="AA32" s="44">
        <f t="shared" ref="AA32" si="154">B32*6.08</f>
        <v>182.4</v>
      </c>
      <c r="AB32" s="44">
        <f t="shared" ref="AB32" si="155">C32*6.08</f>
        <v>72.960000000000008</v>
      </c>
      <c r="AC32" s="44">
        <f t="shared" ref="AC32" si="156">D32*6.08</f>
        <v>194.56</v>
      </c>
      <c r="AD32" s="44">
        <f t="shared" ref="AD32" si="157">E32*6.08</f>
        <v>72.960000000000008</v>
      </c>
      <c r="AE32" s="48">
        <f>(AC32-AA32)/AC32</f>
        <v>6.2499999999999979E-2</v>
      </c>
      <c r="AF32" s="45">
        <f>B32*55</f>
        <v>1650</v>
      </c>
      <c r="AG32" s="45">
        <f t="shared" ref="AG32:AI32" si="158">C32*55</f>
        <v>660</v>
      </c>
      <c r="AH32" s="45">
        <f t="shared" si="158"/>
        <v>1760</v>
      </c>
      <c r="AI32" s="45">
        <f t="shared" si="158"/>
        <v>660</v>
      </c>
      <c r="AJ32" s="48">
        <f>(AH32-AF32)/AH32</f>
        <v>6.25E-2</v>
      </c>
      <c r="AK32" s="46">
        <f>B32*2.18</f>
        <v>65.400000000000006</v>
      </c>
      <c r="AL32" s="46">
        <f t="shared" ref="AL32:AN32" si="159">C32*2.18</f>
        <v>26.160000000000004</v>
      </c>
      <c r="AM32" s="46">
        <f t="shared" si="159"/>
        <v>69.760000000000005</v>
      </c>
      <c r="AN32" s="46">
        <f t="shared" si="159"/>
        <v>26.160000000000004</v>
      </c>
      <c r="AO32" s="48">
        <f>(AM32-AK32)/AM32</f>
        <v>6.2499999999999986E-2</v>
      </c>
    </row>
    <row r="33" spans="1:41" s="30" customFormat="1" thickBot="1" x14ac:dyDescent="0.25">
      <c r="A33" s="63" t="s">
        <v>36</v>
      </c>
      <c r="B33" s="37">
        <v>79</v>
      </c>
      <c r="C33" s="37">
        <v>69</v>
      </c>
      <c r="D33" s="37">
        <v>79</v>
      </c>
      <c r="E33" s="37">
        <v>69</v>
      </c>
      <c r="F33" s="47">
        <f>(D33-B33)/D33</f>
        <v>0</v>
      </c>
      <c r="G33" s="39">
        <f t="shared" ref="G33:G36" si="160">B33*6.2</f>
        <v>489.8</v>
      </c>
      <c r="H33" s="39">
        <f t="shared" ref="H33:H36" si="161">C33*6.2</f>
        <v>427.8</v>
      </c>
      <c r="I33" s="39">
        <f t="shared" ref="I33:I36" si="162">D33*6.2</f>
        <v>489.8</v>
      </c>
      <c r="J33" s="39">
        <f t="shared" ref="J33:J36" si="163">E33*6.2</f>
        <v>427.8</v>
      </c>
      <c r="K33" s="48" t="s">
        <v>56</v>
      </c>
      <c r="L33" s="41">
        <f t="shared" ref="L33:L36" si="164">B33*6.33</f>
        <v>500.07</v>
      </c>
      <c r="M33" s="41">
        <f t="shared" ref="M33:M36" si="165">C33*6.33</f>
        <v>436.77</v>
      </c>
      <c r="N33" s="41">
        <f t="shared" ref="N33:N36" si="166">D33*6.33</f>
        <v>500.07</v>
      </c>
      <c r="O33" s="41">
        <f t="shared" ref="O33:O36" si="167">E33*6.33</f>
        <v>436.77</v>
      </c>
      <c r="P33" s="48" t="s">
        <v>56</v>
      </c>
      <c r="Q33" s="62">
        <f t="shared" ref="Q33:Q36" si="168">B33*0.47</f>
        <v>37.129999999999995</v>
      </c>
      <c r="R33" s="62">
        <f t="shared" ref="R33:R36" si="169">C33*0.47</f>
        <v>32.43</v>
      </c>
      <c r="S33" s="62">
        <f t="shared" ref="S33:S36" si="170">D33*0.47</f>
        <v>37.129999999999995</v>
      </c>
      <c r="T33" s="62">
        <f t="shared" ref="T33:T36" si="171">E33*0.47</f>
        <v>32.43</v>
      </c>
      <c r="U33" s="48" t="s">
        <v>56</v>
      </c>
      <c r="V33" s="43">
        <f t="shared" ref="V33:V36" si="172">B33*0.65</f>
        <v>51.35</v>
      </c>
      <c r="W33" s="43">
        <f t="shared" ref="W33:W36" si="173">C33*0.65</f>
        <v>44.85</v>
      </c>
      <c r="X33" s="43">
        <f t="shared" ref="X33:X36" si="174">D33*0.65</f>
        <v>51.35</v>
      </c>
      <c r="Y33" s="43">
        <f t="shared" ref="Y33:Y36" si="175">E33*0.65</f>
        <v>44.85</v>
      </c>
      <c r="Z33" s="48" t="s">
        <v>56</v>
      </c>
      <c r="AA33" s="44">
        <f t="shared" ref="AA33:AA36" si="176">B33*6.08</f>
        <v>480.32</v>
      </c>
      <c r="AB33" s="44">
        <f t="shared" ref="AB33:AB36" si="177">C33*6.08</f>
        <v>419.52</v>
      </c>
      <c r="AC33" s="44">
        <f t="shared" ref="AC33:AC36" si="178">D33*6.08</f>
        <v>480.32</v>
      </c>
      <c r="AD33" s="44">
        <f t="shared" ref="AD33:AD36" si="179">E33*6.08</f>
        <v>419.52</v>
      </c>
      <c r="AE33" s="48" t="s">
        <v>56</v>
      </c>
      <c r="AF33" s="45">
        <f t="shared" ref="AF33:AF36" si="180">B33*55</f>
        <v>4345</v>
      </c>
      <c r="AG33" s="45">
        <f t="shared" ref="AG33:AG36" si="181">C33*55</f>
        <v>3795</v>
      </c>
      <c r="AH33" s="45">
        <f t="shared" ref="AH33:AH36" si="182">D33*55</f>
        <v>4345</v>
      </c>
      <c r="AI33" s="45">
        <f t="shared" ref="AI33:AI36" si="183">E33*55</f>
        <v>3795</v>
      </c>
      <c r="AJ33" s="64" t="s">
        <v>56</v>
      </c>
      <c r="AK33" s="46">
        <f t="shared" ref="AK33:AK36" si="184">B33*2.18</f>
        <v>172.22</v>
      </c>
      <c r="AL33" s="46">
        <f t="shared" ref="AL33:AL36" si="185">C33*2.18</f>
        <v>150.42000000000002</v>
      </c>
      <c r="AM33" s="46">
        <f t="shared" ref="AM33:AM36" si="186">D33*2.18</f>
        <v>172.22</v>
      </c>
      <c r="AN33" s="46">
        <f t="shared" ref="AN33:AN36" si="187">E33*2.18</f>
        <v>150.42000000000002</v>
      </c>
      <c r="AO33" s="48"/>
    </row>
    <row r="34" spans="1:41" s="30" customFormat="1" thickBot="1" x14ac:dyDescent="0.25">
      <c r="A34" s="36" t="s">
        <v>34</v>
      </c>
      <c r="B34" s="37">
        <v>15</v>
      </c>
      <c r="C34" s="37">
        <v>10</v>
      </c>
      <c r="D34" s="37">
        <v>15</v>
      </c>
      <c r="E34" s="37">
        <v>10</v>
      </c>
      <c r="F34" s="47">
        <f>(D34-B34)/D34</f>
        <v>0</v>
      </c>
      <c r="G34" s="39">
        <f t="shared" si="160"/>
        <v>93</v>
      </c>
      <c r="H34" s="39">
        <f t="shared" si="161"/>
        <v>62</v>
      </c>
      <c r="I34" s="39">
        <f t="shared" si="162"/>
        <v>93</v>
      </c>
      <c r="J34" s="39">
        <f t="shared" si="163"/>
        <v>62</v>
      </c>
      <c r="K34" s="48" t="s">
        <v>56</v>
      </c>
      <c r="L34" s="41">
        <f t="shared" si="164"/>
        <v>94.95</v>
      </c>
      <c r="M34" s="41">
        <f t="shared" si="165"/>
        <v>63.3</v>
      </c>
      <c r="N34" s="41">
        <f t="shared" si="166"/>
        <v>94.95</v>
      </c>
      <c r="O34" s="41">
        <f t="shared" si="167"/>
        <v>63.3</v>
      </c>
      <c r="P34" s="48" t="s">
        <v>56</v>
      </c>
      <c r="Q34" s="62">
        <f t="shared" si="168"/>
        <v>7.05</v>
      </c>
      <c r="R34" s="62">
        <f t="shared" si="169"/>
        <v>4.6999999999999993</v>
      </c>
      <c r="S34" s="62">
        <f t="shared" si="170"/>
        <v>7.05</v>
      </c>
      <c r="T34" s="62">
        <f t="shared" si="171"/>
        <v>4.6999999999999993</v>
      </c>
      <c r="U34" s="48" t="s">
        <v>56</v>
      </c>
      <c r="V34" s="43">
        <f t="shared" si="172"/>
        <v>9.75</v>
      </c>
      <c r="W34" s="43">
        <f t="shared" si="173"/>
        <v>6.5</v>
      </c>
      <c r="X34" s="43">
        <f t="shared" si="174"/>
        <v>9.75</v>
      </c>
      <c r="Y34" s="43">
        <f t="shared" si="175"/>
        <v>6.5</v>
      </c>
      <c r="Z34" s="48" t="s">
        <v>56</v>
      </c>
      <c r="AA34" s="44">
        <f t="shared" si="176"/>
        <v>91.2</v>
      </c>
      <c r="AB34" s="44">
        <f t="shared" si="177"/>
        <v>60.8</v>
      </c>
      <c r="AC34" s="44">
        <f t="shared" si="178"/>
        <v>91.2</v>
      </c>
      <c r="AD34" s="44">
        <f t="shared" si="179"/>
        <v>60.8</v>
      </c>
      <c r="AE34" s="48" t="s">
        <v>56</v>
      </c>
      <c r="AF34" s="45">
        <f t="shared" si="180"/>
        <v>825</v>
      </c>
      <c r="AG34" s="45">
        <f t="shared" si="181"/>
        <v>550</v>
      </c>
      <c r="AH34" s="45">
        <f t="shared" si="182"/>
        <v>825</v>
      </c>
      <c r="AI34" s="45">
        <f t="shared" si="183"/>
        <v>550</v>
      </c>
      <c r="AJ34" s="64" t="s">
        <v>56</v>
      </c>
      <c r="AK34" s="46">
        <f t="shared" si="184"/>
        <v>32.700000000000003</v>
      </c>
      <c r="AL34" s="46">
        <f t="shared" si="185"/>
        <v>21.8</v>
      </c>
      <c r="AM34" s="46">
        <f t="shared" si="186"/>
        <v>32.700000000000003</v>
      </c>
      <c r="AN34" s="46">
        <f t="shared" si="187"/>
        <v>21.8</v>
      </c>
      <c r="AO34" s="48"/>
    </row>
    <row r="35" spans="1:41" s="30" customFormat="1" thickBot="1" x14ac:dyDescent="0.25">
      <c r="A35" s="36" t="s">
        <v>38</v>
      </c>
      <c r="B35" s="37">
        <v>59</v>
      </c>
      <c r="C35" s="37">
        <v>54</v>
      </c>
      <c r="D35" s="37">
        <v>59</v>
      </c>
      <c r="E35" s="37">
        <v>54</v>
      </c>
      <c r="F35" s="47">
        <f>(D35-B35)/D35</f>
        <v>0</v>
      </c>
      <c r="G35" s="39">
        <f t="shared" si="160"/>
        <v>365.8</v>
      </c>
      <c r="H35" s="39">
        <f t="shared" si="161"/>
        <v>334.8</v>
      </c>
      <c r="I35" s="39">
        <f t="shared" si="162"/>
        <v>365.8</v>
      </c>
      <c r="J35" s="39">
        <f t="shared" si="163"/>
        <v>334.8</v>
      </c>
      <c r="K35" s="48" t="s">
        <v>56</v>
      </c>
      <c r="L35" s="41">
        <f t="shared" si="164"/>
        <v>373.47</v>
      </c>
      <c r="M35" s="41">
        <f t="shared" si="165"/>
        <v>341.82</v>
      </c>
      <c r="N35" s="41">
        <f t="shared" si="166"/>
        <v>373.47</v>
      </c>
      <c r="O35" s="41">
        <f t="shared" si="167"/>
        <v>341.82</v>
      </c>
      <c r="P35" s="48" t="s">
        <v>56</v>
      </c>
      <c r="Q35" s="62">
        <f t="shared" si="168"/>
        <v>27.729999999999997</v>
      </c>
      <c r="R35" s="62">
        <f t="shared" si="169"/>
        <v>25.38</v>
      </c>
      <c r="S35" s="62">
        <f t="shared" si="170"/>
        <v>27.729999999999997</v>
      </c>
      <c r="T35" s="62">
        <f t="shared" si="171"/>
        <v>25.38</v>
      </c>
      <c r="U35" s="48" t="s">
        <v>56</v>
      </c>
      <c r="V35" s="43">
        <f t="shared" si="172"/>
        <v>38.35</v>
      </c>
      <c r="W35" s="43">
        <f t="shared" si="173"/>
        <v>35.1</v>
      </c>
      <c r="X35" s="43">
        <f t="shared" si="174"/>
        <v>38.35</v>
      </c>
      <c r="Y35" s="43">
        <f t="shared" si="175"/>
        <v>35.1</v>
      </c>
      <c r="Z35" s="48" t="s">
        <v>56</v>
      </c>
      <c r="AA35" s="44">
        <f t="shared" si="176"/>
        <v>358.72</v>
      </c>
      <c r="AB35" s="44">
        <f t="shared" si="177"/>
        <v>328.32</v>
      </c>
      <c r="AC35" s="44">
        <f t="shared" si="178"/>
        <v>358.72</v>
      </c>
      <c r="AD35" s="44">
        <f t="shared" si="179"/>
        <v>328.32</v>
      </c>
      <c r="AE35" s="48" t="s">
        <v>56</v>
      </c>
      <c r="AF35" s="45">
        <f t="shared" si="180"/>
        <v>3245</v>
      </c>
      <c r="AG35" s="45">
        <f t="shared" si="181"/>
        <v>2970</v>
      </c>
      <c r="AH35" s="45">
        <f t="shared" si="182"/>
        <v>3245</v>
      </c>
      <c r="AI35" s="45">
        <f t="shared" si="183"/>
        <v>2970</v>
      </c>
      <c r="AJ35" s="64" t="s">
        <v>56</v>
      </c>
      <c r="AK35" s="46">
        <f t="shared" si="184"/>
        <v>128.62</v>
      </c>
      <c r="AL35" s="46">
        <f t="shared" si="185"/>
        <v>117.72000000000001</v>
      </c>
      <c r="AM35" s="46">
        <f t="shared" si="186"/>
        <v>128.62</v>
      </c>
      <c r="AN35" s="46">
        <f t="shared" si="187"/>
        <v>117.72000000000001</v>
      </c>
      <c r="AO35" s="48"/>
    </row>
    <row r="36" spans="1:41" s="30" customFormat="1" thickBot="1" x14ac:dyDescent="0.25">
      <c r="A36" s="36" t="s">
        <v>37</v>
      </c>
      <c r="B36" s="37">
        <v>100</v>
      </c>
      <c r="C36" s="37">
        <v>90</v>
      </c>
      <c r="D36" s="65">
        <v>102</v>
      </c>
      <c r="E36" s="65">
        <v>92</v>
      </c>
      <c r="F36" s="47">
        <f>(D36-B36)/D36</f>
        <v>1.9607843137254902E-2</v>
      </c>
      <c r="G36" s="39">
        <f t="shared" si="160"/>
        <v>620</v>
      </c>
      <c r="H36" s="39">
        <f t="shared" si="161"/>
        <v>558</v>
      </c>
      <c r="I36" s="39">
        <f t="shared" si="162"/>
        <v>632.4</v>
      </c>
      <c r="J36" s="39">
        <f t="shared" si="163"/>
        <v>570.4</v>
      </c>
      <c r="K36" s="48">
        <f>(I36-G36)/I36</f>
        <v>1.9607843137254867E-2</v>
      </c>
      <c r="L36" s="41">
        <f t="shared" si="164"/>
        <v>633</v>
      </c>
      <c r="M36" s="41">
        <f t="shared" si="165"/>
        <v>569.70000000000005</v>
      </c>
      <c r="N36" s="41">
        <f t="shared" si="166"/>
        <v>645.66</v>
      </c>
      <c r="O36" s="41">
        <f t="shared" si="167"/>
        <v>582.36</v>
      </c>
      <c r="P36" s="48">
        <f>(N36-L36)/N36</f>
        <v>1.9607843137254853E-2</v>
      </c>
      <c r="Q36" s="62">
        <f t="shared" si="168"/>
        <v>47</v>
      </c>
      <c r="R36" s="62">
        <f t="shared" si="169"/>
        <v>42.3</v>
      </c>
      <c r="S36" s="62">
        <f t="shared" si="170"/>
        <v>47.94</v>
      </c>
      <c r="T36" s="62">
        <f t="shared" si="171"/>
        <v>43.239999999999995</v>
      </c>
      <c r="U36" s="48">
        <f>(S36-Q36)/S36</f>
        <v>1.9607843137254857E-2</v>
      </c>
      <c r="V36" s="43">
        <f t="shared" si="172"/>
        <v>65</v>
      </c>
      <c r="W36" s="43">
        <f t="shared" si="173"/>
        <v>58.5</v>
      </c>
      <c r="X36" s="43">
        <f t="shared" si="174"/>
        <v>66.3</v>
      </c>
      <c r="Y36" s="43">
        <f t="shared" si="175"/>
        <v>59.800000000000004</v>
      </c>
      <c r="Z36" s="48">
        <f>(X36-V36)/X36</f>
        <v>1.960784313725486E-2</v>
      </c>
      <c r="AA36" s="44">
        <f t="shared" si="176"/>
        <v>608</v>
      </c>
      <c r="AB36" s="44">
        <f t="shared" si="177"/>
        <v>547.20000000000005</v>
      </c>
      <c r="AC36" s="44">
        <f t="shared" si="178"/>
        <v>620.16</v>
      </c>
      <c r="AD36" s="44">
        <f t="shared" si="179"/>
        <v>559.36</v>
      </c>
      <c r="AE36" s="48">
        <f>(AC36-AA36)/AC36</f>
        <v>1.9607843137254853E-2</v>
      </c>
      <c r="AF36" s="45">
        <f t="shared" si="180"/>
        <v>5500</v>
      </c>
      <c r="AG36" s="45">
        <f t="shared" si="181"/>
        <v>4950</v>
      </c>
      <c r="AH36" s="45">
        <f t="shared" si="182"/>
        <v>5610</v>
      </c>
      <c r="AI36" s="45">
        <f t="shared" si="183"/>
        <v>5060</v>
      </c>
      <c r="AJ36" s="48">
        <f>(AH36-AF36)/AH36</f>
        <v>1.9607843137254902E-2</v>
      </c>
      <c r="AK36" s="46">
        <f t="shared" si="184"/>
        <v>218.00000000000003</v>
      </c>
      <c r="AL36" s="46">
        <f t="shared" si="185"/>
        <v>196.20000000000002</v>
      </c>
      <c r="AM36" s="46">
        <f t="shared" si="186"/>
        <v>222.36</v>
      </c>
      <c r="AN36" s="46">
        <f t="shared" si="187"/>
        <v>200.56</v>
      </c>
      <c r="AO36" s="48">
        <f>(AM36-AK36)/AM36</f>
        <v>1.9607843137254836E-2</v>
      </c>
    </row>
    <row r="37" spans="1:41" s="30" customFormat="1" thickBot="1" x14ac:dyDescent="0.25">
      <c r="A37" s="89" t="s">
        <v>9</v>
      </c>
      <c r="B37" s="90"/>
      <c r="C37" s="90"/>
      <c r="D37" s="90"/>
      <c r="E37" s="90"/>
      <c r="F37" s="91"/>
      <c r="G37" s="80"/>
      <c r="H37" s="81"/>
      <c r="I37" s="81"/>
      <c r="J37" s="81"/>
      <c r="K37" s="82"/>
      <c r="L37" s="80"/>
      <c r="M37" s="81"/>
      <c r="N37" s="81"/>
      <c r="O37" s="81"/>
      <c r="P37" s="82"/>
      <c r="Q37" s="80"/>
      <c r="R37" s="81"/>
      <c r="S37" s="81"/>
      <c r="T37" s="81"/>
      <c r="U37" s="82"/>
      <c r="V37" s="80"/>
      <c r="W37" s="81"/>
      <c r="X37" s="81"/>
      <c r="Y37" s="81"/>
      <c r="Z37" s="82"/>
      <c r="AA37" s="80"/>
      <c r="AB37" s="81"/>
      <c r="AC37" s="81"/>
      <c r="AD37" s="81"/>
      <c r="AE37" s="82"/>
      <c r="AF37" s="80"/>
      <c r="AG37" s="81"/>
      <c r="AH37" s="81"/>
      <c r="AI37" s="81"/>
      <c r="AJ37" s="82"/>
      <c r="AK37" s="80"/>
      <c r="AL37" s="81"/>
      <c r="AM37" s="81"/>
      <c r="AN37" s="81"/>
      <c r="AO37" s="82"/>
    </row>
    <row r="38" spans="1:41" s="30" customFormat="1" thickBot="1" x14ac:dyDescent="0.25">
      <c r="A38" s="36" t="s">
        <v>10</v>
      </c>
      <c r="B38" s="37">
        <v>28</v>
      </c>
      <c r="C38" s="37">
        <v>23</v>
      </c>
      <c r="D38" s="37">
        <v>28</v>
      </c>
      <c r="E38" s="37">
        <v>23</v>
      </c>
      <c r="F38" s="47">
        <f t="shared" ref="F38" si="188">(D38-B38)/D38</f>
        <v>0</v>
      </c>
      <c r="G38" s="39">
        <f t="shared" ref="G38" si="189">B38*6.2</f>
        <v>173.6</v>
      </c>
      <c r="H38" s="39">
        <f t="shared" ref="H38" si="190">C38*6.2</f>
        <v>142.6</v>
      </c>
      <c r="I38" s="39">
        <f t="shared" ref="I38" si="191">D38*6.2</f>
        <v>173.6</v>
      </c>
      <c r="J38" s="39">
        <f t="shared" ref="J38" si="192">E38*6.2</f>
        <v>142.6</v>
      </c>
      <c r="K38" s="48" t="s">
        <v>56</v>
      </c>
      <c r="L38" s="41">
        <f t="shared" ref="L38" si="193">B38*6.33</f>
        <v>177.24</v>
      </c>
      <c r="M38" s="41">
        <f t="shared" ref="M38" si="194">C38*6.33</f>
        <v>145.59</v>
      </c>
      <c r="N38" s="41">
        <f t="shared" ref="N38" si="195">D38*6.33</f>
        <v>177.24</v>
      </c>
      <c r="O38" s="41">
        <f t="shared" ref="O38" si="196">E38*6.33</f>
        <v>145.59</v>
      </c>
      <c r="P38" s="48" t="s">
        <v>56</v>
      </c>
      <c r="Q38" s="42">
        <f t="shared" ref="Q38" si="197">B38*0.47</f>
        <v>13.16</v>
      </c>
      <c r="R38" s="42">
        <f t="shared" ref="R38" si="198">C38*0.47</f>
        <v>10.809999999999999</v>
      </c>
      <c r="S38" s="42">
        <f t="shared" ref="S38" si="199">D38*0.47</f>
        <v>13.16</v>
      </c>
      <c r="T38" s="42">
        <f t="shared" ref="T38" si="200">E38*0.47</f>
        <v>10.809999999999999</v>
      </c>
      <c r="U38" s="48" t="s">
        <v>56</v>
      </c>
      <c r="V38" s="43">
        <f>B38*0.64</f>
        <v>17.920000000000002</v>
      </c>
      <c r="W38" s="43">
        <f t="shared" ref="W38:Y38" si="201">C38*0.64</f>
        <v>14.72</v>
      </c>
      <c r="X38" s="43">
        <f t="shared" si="201"/>
        <v>17.920000000000002</v>
      </c>
      <c r="Y38" s="43">
        <f t="shared" si="201"/>
        <v>14.72</v>
      </c>
      <c r="Z38" s="48" t="s">
        <v>56</v>
      </c>
      <c r="AA38" s="44">
        <f t="shared" ref="AA38" si="202">B38*6.08</f>
        <v>170.24</v>
      </c>
      <c r="AB38" s="44">
        <f t="shared" ref="AB38" si="203">C38*6.08</f>
        <v>139.84</v>
      </c>
      <c r="AC38" s="44">
        <f t="shared" ref="AC38" si="204">D38*6.08</f>
        <v>170.24</v>
      </c>
      <c r="AD38" s="44">
        <f t="shared" ref="AD38" si="205">E38*6.08</f>
        <v>139.84</v>
      </c>
      <c r="AE38" s="48" t="s">
        <v>56</v>
      </c>
      <c r="AF38" s="45">
        <f>B38*55</f>
        <v>1540</v>
      </c>
      <c r="AG38" s="45">
        <f t="shared" ref="AG38:AI38" si="206">C38*55</f>
        <v>1265</v>
      </c>
      <c r="AH38" s="45">
        <f t="shared" si="206"/>
        <v>1540</v>
      </c>
      <c r="AI38" s="45">
        <f t="shared" si="206"/>
        <v>1265</v>
      </c>
      <c r="AJ38" s="48" t="s">
        <v>56</v>
      </c>
      <c r="AK38" s="46">
        <f>B38*2.18</f>
        <v>61.040000000000006</v>
      </c>
      <c r="AL38" s="46">
        <f t="shared" ref="AL38:AN38" si="207">C38*2.18</f>
        <v>50.14</v>
      </c>
      <c r="AM38" s="46">
        <f t="shared" si="207"/>
        <v>61.040000000000006</v>
      </c>
      <c r="AN38" s="46">
        <f t="shared" si="207"/>
        <v>50.14</v>
      </c>
      <c r="AO38" s="48"/>
    </row>
    <row r="39" spans="1:41" s="30" customFormat="1" ht="14.25" x14ac:dyDescent="0.2">
      <c r="A39" s="66"/>
      <c r="B39" s="67"/>
      <c r="C39" s="67"/>
      <c r="D39" s="67"/>
      <c r="E39" s="67"/>
      <c r="F39" s="67"/>
    </row>
    <row r="40" spans="1:41" s="30" customFormat="1" ht="14.25" x14ac:dyDescent="0.2">
      <c r="A40" s="66"/>
      <c r="B40" s="67"/>
      <c r="C40" s="67"/>
      <c r="D40" s="67"/>
      <c r="E40" s="67"/>
      <c r="F40" s="67"/>
    </row>
    <row r="41" spans="1:41" s="30" customFormat="1" ht="14.25" x14ac:dyDescent="0.2">
      <c r="A41" s="68"/>
      <c r="B41" s="67"/>
      <c r="C41" s="67"/>
      <c r="D41" s="67"/>
      <c r="E41" s="67"/>
      <c r="F41" s="67"/>
    </row>
    <row r="42" spans="1:41" s="30" customFormat="1" ht="14.25" x14ac:dyDescent="0.2">
      <c r="A42" s="68" t="s">
        <v>66</v>
      </c>
      <c r="B42" s="67"/>
      <c r="C42" s="67"/>
      <c r="D42" s="67"/>
      <c r="E42" s="67"/>
      <c r="F42" s="67"/>
    </row>
    <row r="43" spans="1:41" s="30" customFormat="1" ht="14.25" x14ac:dyDescent="0.2">
      <c r="A43" s="69" t="s">
        <v>67</v>
      </c>
      <c r="B43" s="67"/>
      <c r="C43" s="67"/>
      <c r="D43" s="67"/>
      <c r="E43" s="67"/>
      <c r="F43" s="67"/>
    </row>
    <row r="44" spans="1:41" s="30" customFormat="1" ht="14.25" x14ac:dyDescent="0.2">
      <c r="A44" s="69" t="s">
        <v>68</v>
      </c>
      <c r="B44" s="67"/>
      <c r="C44" s="67"/>
      <c r="D44" s="67"/>
      <c r="E44" s="67"/>
      <c r="F44" s="67"/>
    </row>
  </sheetData>
  <sortState ref="A4:F9">
    <sortCondition ref="A3"/>
  </sortState>
  <mergeCells count="49">
    <mergeCell ref="V26:Z26"/>
    <mergeCell ref="V37:Z37"/>
    <mergeCell ref="AA2:AE2"/>
    <mergeCell ref="AA10:AE10"/>
    <mergeCell ref="AA26:AE26"/>
    <mergeCell ref="AA31:AE31"/>
    <mergeCell ref="AA37:AE37"/>
    <mergeCell ref="V2:Z2"/>
    <mergeCell ref="V10:Z10"/>
    <mergeCell ref="V31:Z31"/>
    <mergeCell ref="L26:P26"/>
    <mergeCell ref="L37:P37"/>
    <mergeCell ref="Q2:U2"/>
    <mergeCell ref="Q10:U10"/>
    <mergeCell ref="Q26:U26"/>
    <mergeCell ref="Q31:U31"/>
    <mergeCell ref="Q37:U37"/>
    <mergeCell ref="L2:P2"/>
    <mergeCell ref="L10:P10"/>
    <mergeCell ref="L31:P31"/>
    <mergeCell ref="A10:F10"/>
    <mergeCell ref="A26:F26"/>
    <mergeCell ref="A31:F31"/>
    <mergeCell ref="A37:F37"/>
    <mergeCell ref="A1:F1"/>
    <mergeCell ref="D2:E2"/>
    <mergeCell ref="B2:C2"/>
    <mergeCell ref="G2:K2"/>
    <mergeCell ref="G10:K10"/>
    <mergeCell ref="G26:K26"/>
    <mergeCell ref="G31:K31"/>
    <mergeCell ref="G37:K37"/>
    <mergeCell ref="G1:K1"/>
    <mergeCell ref="L1:P1"/>
    <mergeCell ref="Q1:U1"/>
    <mergeCell ref="V1:Z1"/>
    <mergeCell ref="AA1:AE1"/>
    <mergeCell ref="AF37:AJ37"/>
    <mergeCell ref="AK1:AO1"/>
    <mergeCell ref="AK2:AO2"/>
    <mergeCell ref="AK10:AO10"/>
    <mergeCell ref="AK26:AO26"/>
    <mergeCell ref="AK31:AO31"/>
    <mergeCell ref="AK37:AO37"/>
    <mergeCell ref="AF1:AJ1"/>
    <mergeCell ref="AF2:AJ2"/>
    <mergeCell ref="AF10:AJ10"/>
    <mergeCell ref="AF26:AJ26"/>
    <mergeCell ref="AF31:AJ3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zoomScale="89" zoomScaleNormal="89" workbookViewId="0">
      <selection activeCell="Y12" sqref="Y12"/>
    </sheetView>
  </sheetViews>
  <sheetFormatPr defaultRowHeight="15" x14ac:dyDescent="0.25"/>
  <cols>
    <col min="1" max="1" width="74.5703125" style="5" customWidth="1"/>
    <col min="2" max="2" width="11.85546875" style="1" customWidth="1"/>
    <col min="3" max="5" width="12.140625" style="1" customWidth="1"/>
    <col min="6" max="6" width="17" style="1" customWidth="1"/>
    <col min="7" max="7" width="12.140625" hidden="1" customWidth="1"/>
    <col min="8" max="8" width="11.7109375" hidden="1" customWidth="1"/>
    <col min="9" max="9" width="12.140625" hidden="1" customWidth="1"/>
    <col min="10" max="10" width="13.7109375" hidden="1" customWidth="1"/>
    <col min="11" max="11" width="10.5703125" hidden="1" customWidth="1"/>
    <col min="12" max="12" width="11.85546875" hidden="1" customWidth="1"/>
    <col min="13" max="13" width="11.5703125" hidden="1" customWidth="1"/>
    <col min="14" max="14" width="11.85546875" hidden="1" customWidth="1"/>
    <col min="15" max="15" width="13.85546875" hidden="1" customWidth="1"/>
    <col min="16" max="16" width="11.42578125" hidden="1" customWidth="1"/>
    <col min="17" max="17" width="11.140625" hidden="1" customWidth="1"/>
    <col min="18" max="18" width="11" hidden="1" customWidth="1"/>
    <col min="19" max="19" width="11.140625" hidden="1" customWidth="1"/>
    <col min="20" max="20" width="14.28515625" hidden="1" customWidth="1"/>
    <col min="21" max="21" width="11.140625" hidden="1" customWidth="1"/>
    <col min="22" max="24" width="11.5703125" bestFit="1" customWidth="1"/>
    <col min="25" max="25" width="14.5703125" customWidth="1"/>
    <col min="26" max="26" width="10.85546875" customWidth="1"/>
    <col min="27" max="27" width="12.140625" hidden="1" customWidth="1"/>
    <col min="28" max="28" width="12" hidden="1" customWidth="1"/>
    <col min="29" max="29" width="12.140625" hidden="1" customWidth="1"/>
    <col min="30" max="30" width="14.140625" hidden="1" customWidth="1"/>
    <col min="31" max="31" width="11.42578125" hidden="1" customWidth="1"/>
    <col min="32" max="32" width="14.28515625" hidden="1" customWidth="1"/>
    <col min="33" max="33" width="13.85546875" hidden="1" customWidth="1"/>
    <col min="34" max="35" width="14.140625" hidden="1" customWidth="1"/>
    <col min="36" max="36" width="11.42578125" hidden="1" customWidth="1"/>
    <col min="37" max="37" width="14.85546875" hidden="1" customWidth="1"/>
    <col min="38" max="38" width="14" hidden="1" customWidth="1"/>
    <col min="39" max="39" width="11.5703125" hidden="1" customWidth="1"/>
    <col min="40" max="40" width="14.85546875" hidden="1" customWidth="1"/>
    <col min="41" max="41" width="0" hidden="1" customWidth="1"/>
  </cols>
  <sheetData>
    <row r="1" spans="1:41" ht="24" thickBot="1" x14ac:dyDescent="0.35">
      <c r="A1" s="102" t="s">
        <v>46</v>
      </c>
      <c r="B1" s="102"/>
      <c r="C1" s="102"/>
      <c r="D1" s="102"/>
      <c r="E1" s="102"/>
      <c r="F1" s="102"/>
      <c r="G1" s="93" t="s">
        <v>50</v>
      </c>
      <c r="H1" s="94"/>
      <c r="I1" s="94"/>
      <c r="J1" s="94"/>
      <c r="K1" s="95"/>
      <c r="L1" s="93" t="s">
        <v>51</v>
      </c>
      <c r="M1" s="94"/>
      <c r="N1" s="94"/>
      <c r="O1" s="94"/>
      <c r="P1" s="95"/>
      <c r="Q1" s="93" t="s">
        <v>52</v>
      </c>
      <c r="R1" s="94"/>
      <c r="S1" s="94"/>
      <c r="T1" s="94"/>
      <c r="U1" s="95"/>
      <c r="V1" s="93" t="s">
        <v>54</v>
      </c>
      <c r="W1" s="94"/>
      <c r="X1" s="94"/>
      <c r="Y1" s="94"/>
      <c r="Z1" s="95"/>
      <c r="AA1" s="93" t="s">
        <v>53</v>
      </c>
      <c r="AB1" s="94"/>
      <c r="AC1" s="94"/>
      <c r="AD1" s="94"/>
      <c r="AE1" s="95"/>
      <c r="AF1" s="93" t="s">
        <v>63</v>
      </c>
      <c r="AG1" s="94"/>
      <c r="AH1" s="94"/>
      <c r="AI1" s="94"/>
      <c r="AJ1" s="95"/>
      <c r="AK1" s="93" t="s">
        <v>64</v>
      </c>
      <c r="AL1" s="94"/>
      <c r="AM1" s="94"/>
      <c r="AN1" s="94"/>
      <c r="AO1" s="95"/>
    </row>
    <row r="2" spans="1:41" ht="15.75" thickBot="1" x14ac:dyDescent="0.3">
      <c r="A2" s="25" t="s">
        <v>60</v>
      </c>
      <c r="B2" s="96" t="s">
        <v>44</v>
      </c>
      <c r="C2" s="98"/>
      <c r="D2" s="96" t="s">
        <v>45</v>
      </c>
      <c r="E2" s="98"/>
      <c r="F2" s="14" t="s">
        <v>48</v>
      </c>
      <c r="G2" s="96" t="s">
        <v>44</v>
      </c>
      <c r="H2" s="97"/>
      <c r="I2" s="97"/>
      <c r="J2" s="97"/>
      <c r="K2" s="98"/>
      <c r="L2" s="96" t="s">
        <v>44</v>
      </c>
      <c r="M2" s="97"/>
      <c r="N2" s="97"/>
      <c r="O2" s="97"/>
      <c r="P2" s="98"/>
      <c r="Q2" s="96" t="s">
        <v>44</v>
      </c>
      <c r="R2" s="97"/>
      <c r="S2" s="97"/>
      <c r="T2" s="97"/>
      <c r="U2" s="98"/>
      <c r="V2" s="96" t="s">
        <v>44</v>
      </c>
      <c r="W2" s="97"/>
      <c r="X2" s="97"/>
      <c r="Y2" s="97"/>
      <c r="Z2" s="98"/>
      <c r="AA2" s="96" t="s">
        <v>44</v>
      </c>
      <c r="AB2" s="97"/>
      <c r="AC2" s="97"/>
      <c r="AD2" s="97"/>
      <c r="AE2" s="98"/>
      <c r="AF2" s="96" t="s">
        <v>44</v>
      </c>
      <c r="AG2" s="97"/>
      <c r="AH2" s="97"/>
      <c r="AI2" s="97"/>
      <c r="AJ2" s="98"/>
      <c r="AK2" s="96" t="s">
        <v>44</v>
      </c>
      <c r="AL2" s="97"/>
      <c r="AM2" s="97"/>
      <c r="AN2" s="97"/>
      <c r="AO2" s="98"/>
    </row>
    <row r="3" spans="1:41" ht="15.75" thickBot="1" x14ac:dyDescent="0.3">
      <c r="A3" s="2" t="s">
        <v>11</v>
      </c>
      <c r="B3" s="7"/>
      <c r="C3" s="7" t="s">
        <v>1</v>
      </c>
      <c r="D3" s="7" t="s">
        <v>0</v>
      </c>
      <c r="E3" s="7" t="s">
        <v>1</v>
      </c>
      <c r="F3" s="8"/>
      <c r="G3" s="7" t="s">
        <v>0</v>
      </c>
      <c r="H3" s="7" t="s">
        <v>1</v>
      </c>
      <c r="I3" s="7" t="s">
        <v>0</v>
      </c>
      <c r="J3" s="7" t="s">
        <v>1</v>
      </c>
      <c r="K3" s="8" t="s">
        <v>58</v>
      </c>
      <c r="L3" s="7" t="s">
        <v>0</v>
      </c>
      <c r="M3" s="7" t="s">
        <v>1</v>
      </c>
      <c r="N3" s="7" t="s">
        <v>0</v>
      </c>
      <c r="O3" s="7" t="s">
        <v>1</v>
      </c>
      <c r="P3" s="8" t="s">
        <v>58</v>
      </c>
      <c r="Q3" s="7" t="s">
        <v>0</v>
      </c>
      <c r="R3" s="7" t="s">
        <v>1</v>
      </c>
      <c r="S3" s="7" t="s">
        <v>0</v>
      </c>
      <c r="T3" s="7" t="s">
        <v>1</v>
      </c>
      <c r="U3" s="8" t="s">
        <v>62</v>
      </c>
      <c r="V3" s="7" t="s">
        <v>0</v>
      </c>
      <c r="W3" s="7" t="s">
        <v>1</v>
      </c>
      <c r="X3" s="7" t="s">
        <v>0</v>
      </c>
      <c r="Y3" s="7" t="s">
        <v>1</v>
      </c>
      <c r="Z3" s="8" t="s">
        <v>62</v>
      </c>
      <c r="AA3" s="7" t="s">
        <v>0</v>
      </c>
      <c r="AB3" s="7" t="s">
        <v>1</v>
      </c>
      <c r="AC3" s="7" t="s">
        <v>0</v>
      </c>
      <c r="AD3" s="7" t="s">
        <v>1</v>
      </c>
      <c r="AE3" s="8" t="s">
        <v>62</v>
      </c>
      <c r="AF3" s="7" t="s">
        <v>0</v>
      </c>
      <c r="AG3" s="7" t="s">
        <v>1</v>
      </c>
      <c r="AH3" s="7" t="s">
        <v>0</v>
      </c>
      <c r="AI3" s="7" t="s">
        <v>1</v>
      </c>
      <c r="AJ3" s="8" t="s">
        <v>62</v>
      </c>
      <c r="AK3" s="7" t="s">
        <v>0</v>
      </c>
      <c r="AL3" s="7" t="s">
        <v>1</v>
      </c>
      <c r="AM3" s="7" t="s">
        <v>0</v>
      </c>
      <c r="AN3" s="7" t="s">
        <v>1</v>
      </c>
      <c r="AO3" s="8" t="s">
        <v>62</v>
      </c>
    </row>
    <row r="4" spans="1:41" s="11" customFormat="1" ht="15.75" thickBot="1" x14ac:dyDescent="0.3">
      <c r="A4" s="9" t="s">
        <v>26</v>
      </c>
      <c r="B4" s="10">
        <v>48</v>
      </c>
      <c r="C4" s="10">
        <v>26</v>
      </c>
      <c r="D4" s="10">
        <v>48</v>
      </c>
      <c r="E4" s="10">
        <v>26</v>
      </c>
      <c r="F4" s="16">
        <f>(D4-B4)/D4</f>
        <v>0</v>
      </c>
      <c r="G4" s="17">
        <f>B4*6.2</f>
        <v>297.60000000000002</v>
      </c>
      <c r="H4" s="17">
        <f>C4*6.2</f>
        <v>161.20000000000002</v>
      </c>
      <c r="I4" s="17">
        <f>D4*6.2</f>
        <v>297.60000000000002</v>
      </c>
      <c r="J4" s="17">
        <f>E4*6.2</f>
        <v>161.20000000000002</v>
      </c>
      <c r="K4" s="24" t="s">
        <v>56</v>
      </c>
      <c r="L4" s="18">
        <f>B4*6.33</f>
        <v>303.84000000000003</v>
      </c>
      <c r="M4" s="18">
        <f>C4*6.33</f>
        <v>164.58</v>
      </c>
      <c r="N4" s="18">
        <f>D4*6.33</f>
        <v>303.84000000000003</v>
      </c>
      <c r="O4" s="18">
        <f>E4*6.33</f>
        <v>164.58</v>
      </c>
      <c r="P4" s="24" t="s">
        <v>56</v>
      </c>
      <c r="Q4" s="19">
        <f>B4*0.47</f>
        <v>22.56</v>
      </c>
      <c r="R4" s="19">
        <f>C4*0.47</f>
        <v>12.219999999999999</v>
      </c>
      <c r="S4" s="19">
        <f>D4*0.47</f>
        <v>22.56</v>
      </c>
      <c r="T4" s="19">
        <f>E4*0.47</f>
        <v>12.219999999999999</v>
      </c>
      <c r="U4" s="24" t="s">
        <v>56</v>
      </c>
      <c r="V4" s="20">
        <f>B4*0.65</f>
        <v>31.200000000000003</v>
      </c>
      <c r="W4" s="20">
        <f>C4*0.65</f>
        <v>16.900000000000002</v>
      </c>
      <c r="X4" s="20">
        <f>D4*0.65</f>
        <v>31.200000000000003</v>
      </c>
      <c r="Y4" s="20">
        <f>E4*0.65</f>
        <v>16.900000000000002</v>
      </c>
      <c r="Z4" s="24" t="s">
        <v>56</v>
      </c>
      <c r="AA4" s="22">
        <f>B4*6.08</f>
        <v>291.84000000000003</v>
      </c>
      <c r="AB4" s="22">
        <f>C4*6.08</f>
        <v>158.08000000000001</v>
      </c>
      <c r="AC4" s="22">
        <f>D4*6.08</f>
        <v>291.84000000000003</v>
      </c>
      <c r="AD4" s="22">
        <f>E4*6.08</f>
        <v>158.08000000000001</v>
      </c>
      <c r="AE4" s="24" t="s">
        <v>56</v>
      </c>
      <c r="AF4" s="26">
        <f>B4*55</f>
        <v>2640</v>
      </c>
      <c r="AG4" s="26">
        <f t="shared" ref="AG4" si="0">C4*55</f>
        <v>1430</v>
      </c>
      <c r="AH4" s="26">
        <f>D4*55</f>
        <v>2640</v>
      </c>
      <c r="AI4" s="26">
        <f>E4*55</f>
        <v>1430</v>
      </c>
      <c r="AJ4" s="24" t="s">
        <v>56</v>
      </c>
      <c r="AK4" s="28">
        <f>B4*2.18</f>
        <v>104.64000000000001</v>
      </c>
      <c r="AL4" s="28">
        <f>C4*2.18</f>
        <v>56.680000000000007</v>
      </c>
      <c r="AM4" s="28">
        <f>D4*2.18</f>
        <v>104.64000000000001</v>
      </c>
      <c r="AN4" s="28">
        <f>E4*2.18</f>
        <v>56.680000000000007</v>
      </c>
      <c r="AO4" s="24"/>
    </row>
    <row r="5" spans="1:41" ht="15.75" thickBot="1" x14ac:dyDescent="0.3">
      <c r="A5" s="2" t="s">
        <v>32</v>
      </c>
      <c r="B5" s="106"/>
      <c r="C5" s="107"/>
      <c r="D5" s="106"/>
      <c r="E5" s="108"/>
      <c r="F5" s="8"/>
      <c r="G5" s="106"/>
      <c r="H5" s="109"/>
      <c r="I5" s="109"/>
      <c r="J5" s="109"/>
      <c r="K5" s="107"/>
      <c r="L5" s="110"/>
      <c r="M5" s="111"/>
      <c r="N5" s="111"/>
      <c r="O5" s="111"/>
      <c r="P5" s="112"/>
      <c r="Q5" s="106"/>
      <c r="R5" s="107"/>
      <c r="S5" s="106"/>
      <c r="T5" s="108"/>
      <c r="U5" s="8"/>
      <c r="V5" s="103"/>
      <c r="W5" s="104"/>
      <c r="X5" s="104"/>
      <c r="Y5" s="104"/>
      <c r="Z5" s="105"/>
      <c r="AA5" s="99"/>
      <c r="AB5" s="100"/>
      <c r="AC5" s="100"/>
      <c r="AD5" s="100"/>
      <c r="AE5" s="101"/>
      <c r="AF5" s="99"/>
      <c r="AG5" s="100"/>
      <c r="AH5" s="100"/>
      <c r="AI5" s="100"/>
      <c r="AJ5" s="101"/>
      <c r="AK5" s="99"/>
      <c r="AL5" s="100"/>
      <c r="AM5" s="100"/>
      <c r="AN5" s="100"/>
      <c r="AO5" s="101"/>
    </row>
    <row r="6" spans="1:41" s="11" customFormat="1" ht="15.75" thickBot="1" x14ac:dyDescent="0.3">
      <c r="A6" s="9" t="s">
        <v>35</v>
      </c>
      <c r="B6" s="10">
        <v>14</v>
      </c>
      <c r="C6" s="10">
        <v>6</v>
      </c>
      <c r="D6" s="10">
        <v>14</v>
      </c>
      <c r="E6" s="10">
        <v>6</v>
      </c>
      <c r="F6" s="16">
        <f>(D6-B6)/D6</f>
        <v>0</v>
      </c>
      <c r="G6" s="17">
        <f>B6*6.2</f>
        <v>86.8</v>
      </c>
      <c r="H6" s="17">
        <f>C6*6.2</f>
        <v>37.200000000000003</v>
      </c>
      <c r="I6" s="17">
        <f>D6*6.2</f>
        <v>86.8</v>
      </c>
      <c r="J6" s="17">
        <f>E6*6.2</f>
        <v>37.200000000000003</v>
      </c>
      <c r="K6" s="24" t="s">
        <v>56</v>
      </c>
      <c r="L6" s="18">
        <f>B6*6.33</f>
        <v>88.62</v>
      </c>
      <c r="M6" s="18">
        <f>C6*6.33</f>
        <v>37.980000000000004</v>
      </c>
      <c r="N6" s="18">
        <f>D6*6.33</f>
        <v>88.62</v>
      </c>
      <c r="O6" s="18">
        <f>E6*6.33</f>
        <v>37.980000000000004</v>
      </c>
      <c r="P6" s="24" t="s">
        <v>56</v>
      </c>
      <c r="Q6" s="19">
        <f>B6*0.47</f>
        <v>6.58</v>
      </c>
      <c r="R6" s="19">
        <f>C6*0.47</f>
        <v>2.82</v>
      </c>
      <c r="S6" s="19">
        <f>D6*0.47</f>
        <v>6.58</v>
      </c>
      <c r="T6" s="19">
        <f>E6*0.47</f>
        <v>2.82</v>
      </c>
      <c r="U6" s="24" t="s">
        <v>56</v>
      </c>
      <c r="V6" s="20">
        <f t="shared" ref="V6:W8" si="1">B6*0.65</f>
        <v>9.1</v>
      </c>
      <c r="W6" s="20">
        <f t="shared" si="1"/>
        <v>3.9000000000000004</v>
      </c>
      <c r="X6" s="20">
        <f t="shared" ref="X6:X8" si="2">D6*0.65</f>
        <v>9.1</v>
      </c>
      <c r="Y6" s="20">
        <f t="shared" ref="Y6:Y8" si="3">E6*0.65</f>
        <v>3.9000000000000004</v>
      </c>
      <c r="Z6" s="24" t="s">
        <v>56</v>
      </c>
      <c r="AA6" s="22">
        <f>B6*6.08</f>
        <v>85.12</v>
      </c>
      <c r="AB6" s="22">
        <f>C6*6.08</f>
        <v>36.480000000000004</v>
      </c>
      <c r="AC6" s="22">
        <f>D6*6.08</f>
        <v>85.12</v>
      </c>
      <c r="AD6" s="22">
        <f>E6*6.08</f>
        <v>36.480000000000004</v>
      </c>
      <c r="AE6" s="24" t="s">
        <v>56</v>
      </c>
      <c r="AF6" s="26">
        <f>B6*55</f>
        <v>770</v>
      </c>
      <c r="AG6" s="26">
        <f t="shared" ref="AG6" si="4">C6*55</f>
        <v>330</v>
      </c>
      <c r="AH6" s="26">
        <f>D6*55</f>
        <v>770</v>
      </c>
      <c r="AI6" s="26">
        <f>E6*55</f>
        <v>330</v>
      </c>
      <c r="AJ6" s="24" t="s">
        <v>56</v>
      </c>
      <c r="AK6" s="28">
        <f>B6*2.18</f>
        <v>30.520000000000003</v>
      </c>
      <c r="AL6" s="28">
        <f t="shared" ref="AL6:AN6" si="5">C6*2.18</f>
        <v>13.080000000000002</v>
      </c>
      <c r="AM6" s="28">
        <f t="shared" si="5"/>
        <v>30.520000000000003</v>
      </c>
      <c r="AN6" s="28">
        <f t="shared" si="5"/>
        <v>13.080000000000002</v>
      </c>
      <c r="AO6" s="24"/>
    </row>
    <row r="7" spans="1:41" s="11" customFormat="1" ht="15.75" thickBot="1" x14ac:dyDescent="0.3">
      <c r="A7" s="9" t="s">
        <v>39</v>
      </c>
      <c r="B7" s="10">
        <v>49</v>
      </c>
      <c r="C7" s="10">
        <v>46</v>
      </c>
      <c r="D7" s="10">
        <v>51</v>
      </c>
      <c r="E7" s="10">
        <v>48</v>
      </c>
      <c r="F7" s="16">
        <f t="shared" ref="F7" si="6">(D7-B7)/D7</f>
        <v>3.9215686274509803E-2</v>
      </c>
      <c r="G7" s="17">
        <f t="shared" ref="G7:G8" si="7">B7*6.2</f>
        <v>303.8</v>
      </c>
      <c r="H7" s="17" t="s">
        <v>4</v>
      </c>
      <c r="I7" s="17">
        <f t="shared" ref="I7:I8" si="8">D7*6.2</f>
        <v>316.2</v>
      </c>
      <c r="J7" s="17" t="s">
        <v>4</v>
      </c>
      <c r="K7" s="24">
        <f>(I7-G7)/I7</f>
        <v>3.9215686274509734E-2</v>
      </c>
      <c r="L7" s="18">
        <f t="shared" ref="L7:L8" si="9">B7*6.33</f>
        <v>310.17</v>
      </c>
      <c r="M7" s="18" t="s">
        <v>4</v>
      </c>
      <c r="N7" s="18">
        <f t="shared" ref="N7:N8" si="10">D7*6.33</f>
        <v>322.83</v>
      </c>
      <c r="O7" s="18" t="s">
        <v>4</v>
      </c>
      <c r="P7" s="24">
        <f t="shared" ref="P7" si="11">(N7-L7)/N7</f>
        <v>3.9215686274509706E-2</v>
      </c>
      <c r="Q7" s="19">
        <f t="shared" ref="Q7:Q8" si="12">B7*0.47</f>
        <v>23.029999999999998</v>
      </c>
      <c r="R7" s="19" t="s">
        <v>4</v>
      </c>
      <c r="S7" s="19">
        <f t="shared" ref="S7:S8" si="13">D7*0.47</f>
        <v>23.97</v>
      </c>
      <c r="T7" s="19" t="s">
        <v>4</v>
      </c>
      <c r="U7" s="24">
        <f>(S7-Q7)/S7</f>
        <v>3.9215686274509859E-2</v>
      </c>
      <c r="V7" s="20">
        <f t="shared" si="1"/>
        <v>31.85</v>
      </c>
      <c r="W7" s="20">
        <f t="shared" si="1"/>
        <v>29.900000000000002</v>
      </c>
      <c r="X7" s="20">
        <f t="shared" si="2"/>
        <v>33.15</v>
      </c>
      <c r="Y7" s="20">
        <f t="shared" si="3"/>
        <v>31.200000000000003</v>
      </c>
      <c r="Z7" s="24">
        <f>(X7-V7)/X7</f>
        <v>3.921568627450972E-2</v>
      </c>
      <c r="AA7" s="22">
        <f>B7*6.08</f>
        <v>297.92</v>
      </c>
      <c r="AB7" s="22" t="s">
        <v>4</v>
      </c>
      <c r="AC7" s="22">
        <f>D7*6.08</f>
        <v>310.08</v>
      </c>
      <c r="AD7" s="22" t="s">
        <v>4</v>
      </c>
      <c r="AE7" s="24">
        <f>(AC7-AA7)/AC7</f>
        <v>3.9215686274509706E-2</v>
      </c>
      <c r="AF7" s="26">
        <f>B7*55</f>
        <v>2695</v>
      </c>
      <c r="AG7" s="22" t="s">
        <v>4</v>
      </c>
      <c r="AH7" s="26">
        <f t="shared" ref="AH7:AH8" si="14">D7*55</f>
        <v>2805</v>
      </c>
      <c r="AI7" s="22" t="s">
        <v>4</v>
      </c>
      <c r="AJ7" s="24">
        <f>(AH7-AF7)/AH7</f>
        <v>3.9215686274509803E-2</v>
      </c>
      <c r="AK7" s="28">
        <f t="shared" ref="AK7:AK8" si="15">B7*2.18</f>
        <v>106.82000000000001</v>
      </c>
      <c r="AL7" s="22" t="s">
        <v>4</v>
      </c>
      <c r="AM7" s="28">
        <f t="shared" ref="AM7:AM8" si="16">D7*2.18</f>
        <v>111.18</v>
      </c>
      <c r="AN7" s="22" t="s">
        <v>4</v>
      </c>
      <c r="AO7" s="24">
        <f>(AM7-AK7)/AM7</f>
        <v>3.9215686274509796E-2</v>
      </c>
    </row>
    <row r="8" spans="1:41" s="11" customFormat="1" ht="15.75" thickBot="1" x14ac:dyDescent="0.3">
      <c r="A8" s="12" t="s">
        <v>40</v>
      </c>
      <c r="B8" s="13">
        <v>41</v>
      </c>
      <c r="C8" s="13">
        <v>38</v>
      </c>
      <c r="D8" s="13">
        <v>41</v>
      </c>
      <c r="E8" s="15">
        <v>38</v>
      </c>
      <c r="F8" s="16">
        <f>(D8-B8)/D8</f>
        <v>0</v>
      </c>
      <c r="G8" s="17">
        <f t="shared" si="7"/>
        <v>254.20000000000002</v>
      </c>
      <c r="H8" s="17" t="s">
        <v>4</v>
      </c>
      <c r="I8" s="17">
        <f t="shared" si="8"/>
        <v>254.20000000000002</v>
      </c>
      <c r="J8" s="17" t="s">
        <v>4</v>
      </c>
      <c r="K8" s="24" t="s">
        <v>56</v>
      </c>
      <c r="L8" s="18">
        <f t="shared" si="9"/>
        <v>259.53000000000003</v>
      </c>
      <c r="M8" s="18" t="s">
        <v>4</v>
      </c>
      <c r="N8" s="18">
        <f t="shared" si="10"/>
        <v>259.53000000000003</v>
      </c>
      <c r="O8" s="18" t="s">
        <v>4</v>
      </c>
      <c r="P8" s="24" t="s">
        <v>56</v>
      </c>
      <c r="Q8" s="19">
        <f t="shared" si="12"/>
        <v>19.27</v>
      </c>
      <c r="R8" s="19" t="s">
        <v>4</v>
      </c>
      <c r="S8" s="19">
        <f t="shared" si="13"/>
        <v>19.27</v>
      </c>
      <c r="T8" s="19" t="s">
        <v>4</v>
      </c>
      <c r="U8" s="24" t="s">
        <v>56</v>
      </c>
      <c r="V8" s="21">
        <f t="shared" si="1"/>
        <v>26.650000000000002</v>
      </c>
      <c r="W8" s="20">
        <f t="shared" si="1"/>
        <v>24.7</v>
      </c>
      <c r="X8" s="21">
        <f t="shared" si="2"/>
        <v>26.650000000000002</v>
      </c>
      <c r="Y8" s="20">
        <f t="shared" si="3"/>
        <v>24.7</v>
      </c>
      <c r="Z8" s="24" t="s">
        <v>56</v>
      </c>
      <c r="AA8" s="23">
        <f>B8*6.08</f>
        <v>249.28</v>
      </c>
      <c r="AB8" s="22" t="s">
        <v>4</v>
      </c>
      <c r="AC8" s="23">
        <f>D8*6.08</f>
        <v>249.28</v>
      </c>
      <c r="AD8" s="22" t="s">
        <v>4</v>
      </c>
      <c r="AE8" s="24" t="s">
        <v>56</v>
      </c>
      <c r="AF8" s="27">
        <f>B8*55</f>
        <v>2255</v>
      </c>
      <c r="AG8" s="22" t="s">
        <v>4</v>
      </c>
      <c r="AH8" s="26">
        <f t="shared" si="14"/>
        <v>2255</v>
      </c>
      <c r="AI8" s="22" t="s">
        <v>4</v>
      </c>
      <c r="AJ8" s="24" t="s">
        <v>56</v>
      </c>
      <c r="AK8" s="28">
        <f t="shared" si="15"/>
        <v>89.38000000000001</v>
      </c>
      <c r="AL8" s="22" t="s">
        <v>4</v>
      </c>
      <c r="AM8" s="28">
        <f t="shared" si="16"/>
        <v>89.38000000000001</v>
      </c>
      <c r="AN8" s="22" t="s">
        <v>4</v>
      </c>
      <c r="AO8" s="24"/>
    </row>
    <row r="9" spans="1:41" x14ac:dyDescent="0.25">
      <c r="A9" s="3"/>
    </row>
    <row r="10" spans="1:41" x14ac:dyDescent="0.25">
      <c r="A10" s="4"/>
    </row>
    <row r="11" spans="1:41" x14ac:dyDescent="0.25">
      <c r="A11" s="4" t="s">
        <v>41</v>
      </c>
    </row>
    <row r="12" spans="1:41" x14ac:dyDescent="0.25">
      <c r="A12" s="6" t="s">
        <v>42</v>
      </c>
    </row>
    <row r="13" spans="1:41" x14ac:dyDescent="0.25">
      <c r="A13" s="6"/>
    </row>
  </sheetData>
  <mergeCells count="27">
    <mergeCell ref="V5:Z5"/>
    <mergeCell ref="AA2:AE2"/>
    <mergeCell ref="AA5:AE5"/>
    <mergeCell ref="B5:C5"/>
    <mergeCell ref="D5:E5"/>
    <mergeCell ref="Q5:R5"/>
    <mergeCell ref="S5:T5"/>
    <mergeCell ref="G5:K5"/>
    <mergeCell ref="G2:K2"/>
    <mergeCell ref="L2:P2"/>
    <mergeCell ref="L5:P5"/>
    <mergeCell ref="Q2:U2"/>
    <mergeCell ref="V1:Z1"/>
    <mergeCell ref="AA1:AE1"/>
    <mergeCell ref="A1:F1"/>
    <mergeCell ref="B2:C2"/>
    <mergeCell ref="D2:E2"/>
    <mergeCell ref="G1:K1"/>
    <mergeCell ref="L1:P1"/>
    <mergeCell ref="Q1:U1"/>
    <mergeCell ref="V2:Z2"/>
    <mergeCell ref="AF1:AJ1"/>
    <mergeCell ref="AF2:AJ2"/>
    <mergeCell ref="AF5:AJ5"/>
    <mergeCell ref="AK1:AO1"/>
    <mergeCell ref="AK2:AO2"/>
    <mergeCell ref="AK5:A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 (2)</vt:lpstr>
      <vt:lpstr>London</vt:lpstr>
      <vt:lpstr>Edinburgh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Kulkarni</dc:creator>
  <cp:lastModifiedBy>Varghese Valumannil Simon</cp:lastModifiedBy>
  <cp:lastPrinted>2014-05-05T13:15:24Z</cp:lastPrinted>
  <dcterms:created xsi:type="dcterms:W3CDTF">2014-04-08T10:00:14Z</dcterms:created>
  <dcterms:modified xsi:type="dcterms:W3CDTF">2017-12-07T10:13:10Z</dcterms:modified>
</cp:coreProperties>
</file>