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e\Desktop\"/>
    </mc:Choice>
  </mc:AlternateContent>
  <xr:revisionPtr revIDLastSave="0" documentId="13_ncr:1_{39CAE4AA-45A4-4BF6-8D7A-A955A4BA09C7}" xr6:coauthVersionLast="47" xr6:coauthVersionMax="47" xr10:uidLastSave="{00000000-0000-0000-0000-000000000000}"/>
  <workbookProtection workbookAlgorithmName="SHA-512" workbookHashValue="3VNJsB+knRjiZ44kEAoZ4jMO1DEcmp2AJ01FTzGEFXX6PQfgOUIM/aq5DziWZxxW44MSU/Za3E46YWNpD5YFrQ==" workbookSaltValue="eonM9edgHQ3fVYthP+HRhA==" workbookSpinCount="100000" lockStructure="1"/>
  <bookViews>
    <workbookView xWindow="-120" yWindow="-120" windowWidth="29040" windowHeight="15720" xr2:uid="{29F55BC5-7C95-4310-B23B-A255B4CAB2A2}"/>
  </bookViews>
  <sheets>
    <sheet name="Pedido Excl. Marte" sheetId="1" r:id="rId1"/>
    <sheet name="Albarán Excl. Marte" sheetId="2" r:id="rId2"/>
    <sheet name="Factura" sheetId="3" r:id="rId3"/>
    <sheet name="Bal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3" l="1"/>
  <c r="D8" i="4"/>
  <c r="B8" i="4"/>
  <c r="G37" i="2"/>
  <c r="G38" i="2" s="1"/>
  <c r="E22" i="3"/>
  <c r="F22" i="3" s="1"/>
  <c r="G22" i="3" s="1"/>
  <c r="E21" i="3"/>
  <c r="F21" i="3" s="1"/>
  <c r="G21" i="3" s="1"/>
  <c r="E20" i="3"/>
  <c r="F20" i="3" s="1"/>
  <c r="G20" i="3" s="1"/>
  <c r="E19" i="3"/>
  <c r="F19" i="3" s="1"/>
  <c r="G19" i="3" s="1"/>
  <c r="E18" i="3"/>
  <c r="F18" i="3" s="1"/>
  <c r="G18" i="3" s="1"/>
  <c r="G9" i="3"/>
  <c r="E13" i="2"/>
  <c r="F13" i="2" s="1"/>
  <c r="G13" i="2" s="1"/>
  <c r="E14" i="2"/>
  <c r="F14" i="2" s="1"/>
  <c r="G14" i="2" s="1"/>
  <c r="E15" i="2"/>
  <c r="F15" i="2" s="1"/>
  <c r="G15" i="2" s="1"/>
  <c r="E16" i="2"/>
  <c r="F16" i="2" s="1"/>
  <c r="G16" i="2" s="1"/>
  <c r="E12" i="2"/>
  <c r="F12" i="2" s="1"/>
  <c r="G12" i="2" s="1"/>
  <c r="C9" i="2"/>
  <c r="E21" i="1"/>
  <c r="E22" i="1"/>
  <c r="E23" i="1"/>
  <c r="E24" i="1"/>
  <c r="E41" i="1"/>
  <c r="E20" i="1"/>
  <c r="B16" i="1"/>
  <c r="E6" i="1"/>
  <c r="E36" i="2" l="1"/>
  <c r="G56" i="3"/>
  <c r="G59" i="3" s="1"/>
  <c r="G10" i="3" s="1"/>
</calcChain>
</file>

<file path=xl/sharedStrings.xml><?xml version="1.0" encoding="utf-8"?>
<sst xmlns="http://schemas.openxmlformats.org/spreadsheetml/2006/main" count="123" uniqueCount="82">
  <si>
    <t>EXCLUSIVAS MARTE</t>
  </si>
  <si>
    <t>c/. Alzines, 8</t>
  </si>
  <si>
    <t>08770 ABRERA</t>
  </si>
  <si>
    <t>Tel. 93-7705480</t>
  </si>
  <si>
    <t>Laura Jiménez López</t>
  </si>
  <si>
    <t>NIF: 47.382.965-S</t>
  </si>
  <si>
    <t>E-MAIL: exclusivas marte@hotmail.com</t>
  </si>
  <si>
    <t>HOJA DE PEDIDO</t>
  </si>
  <si>
    <t>Fecha:</t>
  </si>
  <si>
    <t xml:space="preserve">Pedido: </t>
  </si>
  <si>
    <t xml:space="preserve">Dirección de entrega: </t>
  </si>
  <si>
    <t>C/Alzines, 8</t>
  </si>
  <si>
    <t xml:space="preserve">Fecha de envio: </t>
  </si>
  <si>
    <t>MANGA LARGA, S.L.</t>
  </si>
  <si>
    <t>C. Castellón, 16</t>
  </si>
  <si>
    <t>08016 Barcelona</t>
  </si>
  <si>
    <t>Tel. 93-2748643</t>
  </si>
  <si>
    <t>E-MAIL: pedidos@mangalarga.com</t>
  </si>
  <si>
    <t>REFERENCIA</t>
  </si>
  <si>
    <t>DESCRIPCIÓN</t>
  </si>
  <si>
    <t>CANTIDAD</t>
  </si>
  <si>
    <t>TOTAL</t>
  </si>
  <si>
    <t>Blusa cuello alto señora</t>
  </si>
  <si>
    <t>Camisa hombre estampada</t>
  </si>
  <si>
    <t>Camisa hombre cuello alzado</t>
  </si>
  <si>
    <t>Polo manga largo blanco</t>
  </si>
  <si>
    <t>Suéter cuello redondo</t>
  </si>
  <si>
    <t xml:space="preserve">TOTAL: </t>
  </si>
  <si>
    <t xml:space="preserve">Observaciones: </t>
  </si>
  <si>
    <t>Portes pagados</t>
  </si>
  <si>
    <t xml:space="preserve">Descuentos: </t>
  </si>
  <si>
    <t>Descuentos:  5% descuento por compra de más de 10 prendas de la misma referencia.</t>
  </si>
  <si>
    <t>Firma y sello</t>
  </si>
  <si>
    <t>Datos del cliente</t>
  </si>
  <si>
    <t xml:space="preserve">Nombre: </t>
  </si>
  <si>
    <t xml:space="preserve">Dirección: </t>
  </si>
  <si>
    <t xml:space="preserve">Población: </t>
  </si>
  <si>
    <t xml:space="preserve">Provincia: </t>
  </si>
  <si>
    <t xml:space="preserve">CIF/NIF: </t>
  </si>
  <si>
    <t>BARCELONA</t>
  </si>
  <si>
    <t>EXCLUSIVAS MARTE - Laura Jiménez López</t>
  </si>
  <si>
    <t>NIF: B-86741359</t>
  </si>
  <si>
    <t>E-mail: exclusivas marte@hotmail.com</t>
  </si>
  <si>
    <t>E-mail: pedidos@mangalarga.com</t>
  </si>
  <si>
    <t>Fax: 93-2748648</t>
  </si>
  <si>
    <t>Fecha de Emisión</t>
  </si>
  <si>
    <t>Nº de Albarán</t>
  </si>
  <si>
    <t>25/014</t>
  </si>
  <si>
    <t>UNIDADES</t>
  </si>
  <si>
    <t>PRECIO UNIDAD</t>
  </si>
  <si>
    <t>PRECIO CON DESCUENTO</t>
  </si>
  <si>
    <t>DESCUENTO 5%</t>
  </si>
  <si>
    <t>Suma Total</t>
  </si>
  <si>
    <t>TOTAL ALBARÁN</t>
  </si>
  <si>
    <t xml:space="preserve">Firma: </t>
  </si>
  <si>
    <t>FACTURA</t>
  </si>
  <si>
    <t xml:space="preserve">Nº de Factura: </t>
  </si>
  <si>
    <t>25/00032</t>
  </si>
  <si>
    <t>Fecha Factura:</t>
  </si>
  <si>
    <t>Condiciones de pago (días):</t>
  </si>
  <si>
    <t xml:space="preserve">Fecha de vencimiento: </t>
  </si>
  <si>
    <t xml:space="preserve">Base Imponible: </t>
  </si>
  <si>
    <t xml:space="preserve">TOTAL FACTURA: </t>
  </si>
  <si>
    <t xml:space="preserve">Cliente: </t>
  </si>
  <si>
    <t xml:space="preserve">Total a pagar: </t>
  </si>
  <si>
    <t>IVA   21%</t>
  </si>
  <si>
    <t>Balance situación año N</t>
  </si>
  <si>
    <t>Activo</t>
  </si>
  <si>
    <t>Pasivo</t>
  </si>
  <si>
    <t>Tesoreria</t>
  </si>
  <si>
    <t>Deudores</t>
  </si>
  <si>
    <t>End Corto P</t>
  </si>
  <si>
    <t>Clientes</t>
  </si>
  <si>
    <t>Proveedores</t>
  </si>
  <si>
    <t>Existencias</t>
  </si>
  <si>
    <t>End Larg P</t>
  </si>
  <si>
    <t>Cap Propio</t>
  </si>
  <si>
    <t>Inmovilizado</t>
  </si>
  <si>
    <t>Importe IVA:</t>
  </si>
  <si>
    <t>C/.Castellón, 16</t>
  </si>
  <si>
    <t xml:space="preserve">TOTAL </t>
  </si>
  <si>
    <t xml:space="preserve">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</si>
</sst>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Berlin Sans FB"/>
      <family val="2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ptos Display"/>
      <family val="2"/>
    </font>
    <font>
      <sz val="11"/>
      <color theme="1"/>
      <name val="Aptos Display"/>
      <family val="2"/>
    </font>
    <font>
      <b/>
      <u/>
      <sz val="24"/>
      <color rgb="FFC00000"/>
      <name val="Aptos Display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5" xfId="0" applyBorder="1"/>
    <xf numFmtId="0" fontId="0" fillId="4" borderId="0" xfId="0" applyFill="1" applyProtection="1">
      <protection locked="0"/>
    </xf>
    <xf numFmtId="0" fontId="0" fillId="4" borderId="23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3" xfId="0" applyBorder="1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25" xfId="0" applyBorder="1" applyProtection="1">
      <protection locked="0"/>
    </xf>
    <xf numFmtId="0" fontId="0" fillId="0" borderId="1" xfId="0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0" borderId="4" xfId="0" applyBorder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164" fontId="0" fillId="0" borderId="5" xfId="0" applyNumberFormat="1" applyBorder="1"/>
    <xf numFmtId="164" fontId="0" fillId="0" borderId="1" xfId="0" applyNumberFormat="1" applyBorder="1"/>
    <xf numFmtId="164" fontId="1" fillId="0" borderId="4" xfId="0" applyNumberFormat="1" applyFont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23" xfId="0" applyFill="1" applyBorder="1"/>
    <xf numFmtId="0" fontId="0" fillId="4" borderId="12" xfId="0" applyFill="1" applyBorder="1"/>
    <xf numFmtId="0" fontId="5" fillId="2" borderId="2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24" xfId="0" applyBorder="1" applyProtection="1">
      <protection locked="0"/>
    </xf>
    <xf numFmtId="164" fontId="0" fillId="0" borderId="24" xfId="0" applyNumberFormat="1" applyBorder="1" applyProtection="1">
      <protection locked="0"/>
    </xf>
    <xf numFmtId="0" fontId="0" fillId="0" borderId="24" xfId="0" applyBorder="1"/>
    <xf numFmtId="164" fontId="0" fillId="0" borderId="24" xfId="0" applyNumberFormat="1" applyBorder="1"/>
    <xf numFmtId="164" fontId="0" fillId="0" borderId="16" xfId="0" applyNumberFormat="1" applyBorder="1"/>
    <xf numFmtId="0" fontId="0" fillId="0" borderId="17" xfId="0" applyBorder="1" applyProtection="1">
      <protection locked="0"/>
    </xf>
    <xf numFmtId="164" fontId="0" fillId="0" borderId="18" xfId="0" applyNumberFormat="1" applyBorder="1"/>
    <xf numFmtId="0" fontId="0" fillId="0" borderId="18" xfId="0" applyBorder="1" applyProtection="1">
      <protection locked="0"/>
    </xf>
    <xf numFmtId="0" fontId="8" fillId="4" borderId="0" xfId="0" applyFont="1" applyFill="1" applyProtection="1">
      <protection locked="0"/>
    </xf>
    <xf numFmtId="14" fontId="0" fillId="4" borderId="0" xfId="0" applyNumberFormat="1" applyFill="1" applyProtection="1">
      <protection locked="0"/>
    </xf>
    <xf numFmtId="0" fontId="0" fillId="0" borderId="26" xfId="0" applyBorder="1" applyProtection="1">
      <protection locked="0"/>
    </xf>
    <xf numFmtId="14" fontId="0" fillId="4" borderId="0" xfId="0" applyNumberFormat="1" applyFill="1"/>
    <xf numFmtId="164" fontId="0" fillId="4" borderId="0" xfId="0" applyNumberFormat="1" applyFill="1"/>
    <xf numFmtId="164" fontId="1" fillId="4" borderId="0" xfId="0" applyNumberFormat="1" applyFont="1" applyFill="1"/>
    <xf numFmtId="0" fontId="9" fillId="4" borderId="0" xfId="0" applyFont="1" applyFill="1"/>
    <xf numFmtId="0" fontId="1" fillId="4" borderId="0" xfId="0" applyFont="1" applyFill="1"/>
    <xf numFmtId="0" fontId="8" fillId="4" borderId="0" xfId="0" applyFont="1" applyFill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10" fillId="0" borderId="0" xfId="0" applyFont="1"/>
    <xf numFmtId="0" fontId="10" fillId="0" borderId="25" xfId="0" applyFont="1" applyBorder="1"/>
    <xf numFmtId="0" fontId="10" fillId="0" borderId="17" xfId="0" applyFont="1" applyBorder="1"/>
    <xf numFmtId="3" fontId="10" fillId="0" borderId="17" xfId="0" applyNumberFormat="1" applyFont="1" applyBorder="1"/>
    <xf numFmtId="0" fontId="10" fillId="0" borderId="14" xfId="0" applyFont="1" applyBorder="1"/>
    <xf numFmtId="0" fontId="10" fillId="0" borderId="19" xfId="0" applyFont="1" applyBorder="1"/>
    <xf numFmtId="0" fontId="10" fillId="0" borderId="13" xfId="0" applyFont="1" applyBorder="1"/>
    <xf numFmtId="0" fontId="11" fillId="0" borderId="0" xfId="0" applyFont="1"/>
    <xf numFmtId="3" fontId="11" fillId="0" borderId="5" xfId="0" applyNumberFormat="1" applyFont="1" applyBorder="1"/>
    <xf numFmtId="3" fontId="10" fillId="0" borderId="16" xfId="0" applyNumberFormat="1" applyFont="1" applyBorder="1"/>
    <xf numFmtId="3" fontId="10" fillId="0" borderId="18" xfId="0" applyNumberFormat="1" applyFont="1" applyBorder="1"/>
    <xf numFmtId="3" fontId="10" fillId="0" borderId="20" xfId="0" applyNumberFormat="1" applyFont="1" applyBorder="1"/>
    <xf numFmtId="9" fontId="0" fillId="4" borderId="0" xfId="0" applyNumberFormat="1" applyFill="1"/>
    <xf numFmtId="164" fontId="0" fillId="4" borderId="0" xfId="0" applyNumberFormat="1" applyFill="1" applyProtection="1">
      <protection locked="0"/>
    </xf>
    <xf numFmtId="0" fontId="7" fillId="4" borderId="0" xfId="0" applyFont="1" applyFill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9" fontId="0" fillId="0" borderId="6" xfId="0" applyNumberFormat="1" applyBorder="1" applyAlignment="1" applyProtection="1">
      <alignment horizontal="left"/>
      <protection locked="0"/>
    </xf>
    <xf numFmtId="9" fontId="0" fillId="0" borderId="8" xfId="0" applyNumberFormat="1" applyBorder="1" applyAlignment="1" applyProtection="1">
      <alignment horizontal="left"/>
      <protection locked="0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14" fontId="0" fillId="0" borderId="0" xfId="0" applyNumberFormat="1" applyProtection="1"/>
    <xf numFmtId="14" fontId="0" fillId="0" borderId="0" xfId="0" applyNumberFormat="1" applyAlignment="1" applyProtection="1">
      <alignment horizontal="left"/>
    </xf>
    <xf numFmtId="0" fontId="0" fillId="2" borderId="6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0" borderId="5" xfId="0" applyBorder="1" applyProtection="1"/>
    <xf numFmtId="164" fontId="0" fillId="0" borderId="5" xfId="0" applyNumberFormat="1" applyBorder="1" applyProtection="1"/>
    <xf numFmtId="0" fontId="0" fillId="2" borderId="5" xfId="0" applyFill="1" applyBorder="1" applyProtection="1"/>
    <xf numFmtId="164" fontId="0" fillId="2" borderId="5" xfId="0" applyNumberFormat="1" applyFill="1" applyBorder="1" applyProtection="1"/>
    <xf numFmtId="0" fontId="0" fillId="2" borderId="2" xfId="0" applyFill="1" applyBorder="1" applyProtection="1"/>
    <xf numFmtId="0" fontId="0" fillId="2" borderId="4" xfId="0" applyFill="1" applyBorder="1" applyProtection="1"/>
    <xf numFmtId="0" fontId="0" fillId="0" borderId="14" xfId="0" applyBorder="1" applyProtection="1"/>
    <xf numFmtId="0" fontId="0" fillId="0" borderId="21" xfId="0" applyBorder="1" applyAlignment="1" applyProtection="1">
      <alignment horizontal="left" vertical="top" wrapText="1"/>
    </xf>
    <xf numFmtId="0" fontId="0" fillId="0" borderId="22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15" xfId="0" applyBorder="1" applyProtection="1"/>
    <xf numFmtId="0" fontId="0" fillId="0" borderId="16" xfId="0" applyBorder="1" applyProtection="1"/>
    <xf numFmtId="0" fontId="0" fillId="0" borderId="21" xfId="0" applyBorder="1" applyProtection="1"/>
    <xf numFmtId="0" fontId="0" fillId="0" borderId="22" xfId="0" applyBorder="1" applyProtection="1"/>
    <xf numFmtId="0" fontId="0" fillId="0" borderId="19" xfId="0" applyBorder="1" applyProtection="1"/>
    <xf numFmtId="0" fontId="0" fillId="0" borderId="2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4814814814814811E-2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Inmovilizado </a:t>
                    </a:r>
                    <a:fld id="{D98ADE45-CC3F-4E48-B545-93ECA7391D7E}" type="VALUE">
                      <a:rPr lang="en-US" baseline="0"/>
                      <a:pPr/>
                      <a:t>[VALOR]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150-4363-855F-7B14F5839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Balance!$B$3</c:f>
              <c:numCache>
                <c:formatCode>#,##0</c:formatCode>
                <c:ptCount val="1"/>
                <c:pt idx="0">
                  <c:v>2134453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363-855F-7B14F5839D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Existencias </a:t>
                    </a:r>
                    <a:fld id="{7ECF4135-A322-476E-BF03-CCD8BC35F971}" type="VALUE">
                      <a:rPr lang="en-US" baseline="0"/>
                      <a:pPr/>
                      <a:t>[VALOR]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150-4363-855F-7B14F5839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Balance!$B$4</c:f>
              <c:numCache>
                <c:formatCode>#,##0</c:formatCode>
                <c:ptCount val="1"/>
                <c:pt idx="0">
                  <c:v>1421101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363-855F-7B14F5839D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606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Clientes </a:t>
                    </a:r>
                    <a:fld id="{AA1C9A3D-5945-4981-AF7E-8BDD7079ECCE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150-4363-855F-7B14F5839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Balance!$B$5</c:f>
              <c:numCache>
                <c:formatCode>#,##0</c:formatCode>
                <c:ptCount val="1"/>
                <c:pt idx="0">
                  <c:v>2163639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0-4363-855F-7B14F5839D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Deudores </a:t>
                    </a:r>
                    <a:fld id="{A41D0B93-57A6-44E8-BE58-98149338EF6C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88888888888891"/>
                      <c:h val="0.11560185185185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150-4363-855F-7B14F5839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Balance!$B$6</c:f>
              <c:numCache>
                <c:formatCode>#,##0</c:formatCode>
                <c:ptCount val="1"/>
                <c:pt idx="0">
                  <c:v>355930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0-4363-855F-7B14F5839DE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Tesoreria </a:t>
                    </a:r>
                    <a:fld id="{FFE2F91B-C943-4CCD-987E-CDAE23395012}" type="VALUE">
                      <a:rPr lang="en-US" baseline="0"/>
                      <a:pPr/>
                      <a:t>[VALOR]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150-4363-855F-7B14F5839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Balance!$B$7</c:f>
              <c:numCache>
                <c:formatCode>#,##0</c:formatCode>
                <c:ptCount val="1"/>
                <c:pt idx="0">
                  <c:v>290365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0-4363-855F-7B14F5839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396160"/>
        <c:axId val="30393760"/>
      </c:barChart>
      <c:catAx>
        <c:axId val="30396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0393760"/>
        <c:crosses val="autoZero"/>
        <c:auto val="1"/>
        <c:lblAlgn val="ctr"/>
        <c:lblOffset val="100"/>
        <c:noMultiLvlLbl val="0"/>
      </c:catAx>
      <c:valAx>
        <c:axId val="3039376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03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Cap Propio </a:t>
                    </a:r>
                    <a:fld id="{A6924D99-FB79-41CB-AA01-D2F2F7FFF8B8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5B5-40E3-A459-C90ADB51F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Balance!$D$3</c:f>
              <c:numCache>
                <c:formatCode>#,##0</c:formatCode>
                <c:ptCount val="1"/>
                <c:pt idx="0">
                  <c:v>2068376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5-40E3-A459-C90ADB51F4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End Larg P </a:t>
                    </a:r>
                    <a:fld id="{11B549B3-55F3-4720-8B83-A07DA52E295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5B5-40E3-A459-C90ADB51F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Balance!$D$4</c:f>
              <c:numCache>
                <c:formatCode>#,##0</c:formatCode>
                <c:ptCount val="1"/>
                <c:pt idx="0">
                  <c:v>789896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5-40E3-A459-C90ADB51F43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Proveedores </a:t>
                    </a:r>
                    <a:fld id="{A9EE99AA-9FEE-4546-9185-EE189A38BA19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5B5-40E3-A459-C90ADB51F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Balance!$D$5</c:f>
              <c:numCache>
                <c:formatCode>#,##0</c:formatCode>
                <c:ptCount val="1"/>
                <c:pt idx="0">
                  <c:v>2689861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5-40E3-A459-C90ADB51F4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End Corto P </a:t>
                    </a:r>
                    <a:fld id="{595FD826-C4C7-4519-9924-AC44A348FEA1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5B5-40E3-A459-C90ADB51F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Balance!$D$6</c:f>
              <c:numCache>
                <c:formatCode>#,##0</c:formatCode>
                <c:ptCount val="1"/>
                <c:pt idx="0">
                  <c:v>817355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5-40E3-A459-C90ADB51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25328"/>
        <c:axId val="100431088"/>
      </c:barChart>
      <c:catAx>
        <c:axId val="100425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431088"/>
        <c:crosses val="autoZero"/>
        <c:auto val="1"/>
        <c:lblAlgn val="ctr"/>
        <c:lblOffset val="100"/>
        <c:noMultiLvlLbl val="0"/>
      </c:catAx>
      <c:valAx>
        <c:axId val="10043108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04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1</xdr:row>
      <xdr:rowOff>71437</xdr:rowOff>
    </xdr:from>
    <xdr:to>
      <xdr:col>12</xdr:col>
      <xdr:colOff>719137</xdr:colOff>
      <xdr:row>13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3CDB-C84E-45E7-579E-265AF3E0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642937</xdr:colOff>
      <xdr:row>2</xdr:row>
      <xdr:rowOff>14287</xdr:rowOff>
    </xdr:from>
    <xdr:to>
      <xdr:col>14</xdr:col>
      <xdr:colOff>642937</xdr:colOff>
      <xdr:row>14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486993C-A821-7FBC-67CA-214C8F6B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AB28-7391-4F0A-8EC6-D24354779E31}">
  <sheetPr>
    <tabColor theme="7" tint="0.39997558519241921"/>
    <pageSetUpPr fitToPage="1"/>
  </sheetPr>
  <dimension ref="A1:E52"/>
  <sheetViews>
    <sheetView tabSelected="1" zoomScaleNormal="100" workbookViewId="0">
      <selection activeCell="G24" sqref="G24"/>
    </sheetView>
  </sheetViews>
  <sheetFormatPr baseColWidth="10" defaultRowHeight="15" x14ac:dyDescent="0.25"/>
  <cols>
    <col min="1" max="1" width="15.28515625" style="105" customWidth="1"/>
    <col min="2" max="2" width="43.5703125" style="105" customWidth="1"/>
    <col min="3" max="3" width="13.5703125" style="105" customWidth="1"/>
    <col min="4" max="4" width="16" style="105" customWidth="1"/>
    <col min="5" max="5" width="16.85546875" style="105" customWidth="1"/>
    <col min="6" max="16384" width="11.42578125" style="105"/>
  </cols>
  <sheetData>
    <row r="1" spans="1:5" x14ac:dyDescent="0.25">
      <c r="A1" s="104" t="s">
        <v>0</v>
      </c>
      <c r="B1" s="104"/>
    </row>
    <row r="2" spans="1:5" x14ac:dyDescent="0.25">
      <c r="A2" s="105" t="s">
        <v>4</v>
      </c>
    </row>
    <row r="3" spans="1:5" ht="31.5" x14ac:dyDescent="0.5">
      <c r="A3" s="105" t="s">
        <v>5</v>
      </c>
      <c r="C3" s="106" t="s">
        <v>7</v>
      </c>
      <c r="D3" s="106"/>
      <c r="E3" s="107"/>
    </row>
    <row r="4" spans="1:5" x14ac:dyDescent="0.25">
      <c r="A4" s="105" t="s">
        <v>1</v>
      </c>
    </row>
    <row r="5" spans="1:5" x14ac:dyDescent="0.25">
      <c r="A5" s="105" t="s">
        <v>2</v>
      </c>
    </row>
    <row r="6" spans="1:5" x14ac:dyDescent="0.25">
      <c r="A6" s="105" t="s">
        <v>3</v>
      </c>
      <c r="D6" s="105" t="s">
        <v>8</v>
      </c>
      <c r="E6" s="108">
        <f ca="1">TODAY()</f>
        <v>45670</v>
      </c>
    </row>
    <row r="7" spans="1:5" x14ac:dyDescent="0.25">
      <c r="A7" s="105" t="s">
        <v>6</v>
      </c>
      <c r="D7" s="105" t="s">
        <v>9</v>
      </c>
      <c r="E7" s="105">
        <v>5487</v>
      </c>
    </row>
    <row r="10" spans="1:5" x14ac:dyDescent="0.25">
      <c r="D10" s="104" t="s">
        <v>13</v>
      </c>
      <c r="E10" s="104"/>
    </row>
    <row r="11" spans="1:5" x14ac:dyDescent="0.25">
      <c r="A11" s="105" t="s">
        <v>10</v>
      </c>
      <c r="D11" s="105" t="s">
        <v>41</v>
      </c>
    </row>
    <row r="12" spans="1:5" x14ac:dyDescent="0.25">
      <c r="D12" s="105" t="s">
        <v>14</v>
      </c>
    </row>
    <row r="13" spans="1:5" x14ac:dyDescent="0.25">
      <c r="A13" s="105" t="s">
        <v>11</v>
      </c>
      <c r="D13" s="105" t="s">
        <v>15</v>
      </c>
    </row>
    <row r="14" spans="1:5" x14ac:dyDescent="0.25">
      <c r="A14" s="105" t="s">
        <v>2</v>
      </c>
      <c r="D14" s="105" t="s">
        <v>16</v>
      </c>
    </row>
    <row r="15" spans="1:5" x14ac:dyDescent="0.25">
      <c r="D15" s="105" t="s">
        <v>17</v>
      </c>
    </row>
    <row r="16" spans="1:5" x14ac:dyDescent="0.25">
      <c r="A16" s="105" t="s">
        <v>12</v>
      </c>
      <c r="B16" s="109">
        <f ca="1" xml:space="preserve"> TODAY()+5</f>
        <v>45675</v>
      </c>
    </row>
    <row r="18" spans="1:5" ht="15.75" thickBot="1" x14ac:dyDescent="0.3"/>
    <row r="19" spans="1:5" ht="24.75" customHeight="1" x14ac:dyDescent="0.25">
      <c r="A19" s="110" t="s">
        <v>18</v>
      </c>
      <c r="B19" s="111" t="s">
        <v>19</v>
      </c>
      <c r="C19" s="111" t="s">
        <v>20</v>
      </c>
      <c r="D19" s="111" t="s">
        <v>81</v>
      </c>
      <c r="E19" s="112" t="s">
        <v>80</v>
      </c>
    </row>
    <row r="20" spans="1:5" x14ac:dyDescent="0.25">
      <c r="A20" s="113">
        <v>4484</v>
      </c>
      <c r="B20" s="113" t="s">
        <v>22</v>
      </c>
      <c r="C20" s="113">
        <v>5</v>
      </c>
      <c r="D20" s="114">
        <v>14.5</v>
      </c>
      <c r="E20" s="114">
        <f>C20*D20</f>
        <v>72.5</v>
      </c>
    </row>
    <row r="21" spans="1:5" x14ac:dyDescent="0.25">
      <c r="A21" s="113">
        <v>2580</v>
      </c>
      <c r="B21" s="113" t="s">
        <v>23</v>
      </c>
      <c r="C21" s="113">
        <v>12</v>
      </c>
      <c r="D21" s="114">
        <v>16</v>
      </c>
      <c r="E21" s="114">
        <f t="shared" ref="E21:E24" si="0">C21*D21</f>
        <v>192</v>
      </c>
    </row>
    <row r="22" spans="1:5" x14ac:dyDescent="0.25">
      <c r="A22" s="113">
        <v>2572</v>
      </c>
      <c r="B22" s="113" t="s">
        <v>24</v>
      </c>
      <c r="C22" s="113">
        <v>3</v>
      </c>
      <c r="D22" s="114">
        <v>15</v>
      </c>
      <c r="E22" s="114">
        <f t="shared" si="0"/>
        <v>45</v>
      </c>
    </row>
    <row r="23" spans="1:5" x14ac:dyDescent="0.25">
      <c r="A23" s="113">
        <v>3680</v>
      </c>
      <c r="B23" s="113" t="s">
        <v>25</v>
      </c>
      <c r="C23" s="113">
        <v>10</v>
      </c>
      <c r="D23" s="114">
        <v>12.6</v>
      </c>
      <c r="E23" s="114">
        <f t="shared" si="0"/>
        <v>126</v>
      </c>
    </row>
    <row r="24" spans="1:5" x14ac:dyDescent="0.25">
      <c r="A24" s="113">
        <v>6230</v>
      </c>
      <c r="B24" s="113" t="s">
        <v>26</v>
      </c>
      <c r="C24" s="113">
        <v>6</v>
      </c>
      <c r="D24" s="114">
        <v>18.5</v>
      </c>
      <c r="E24" s="114">
        <f t="shared" si="0"/>
        <v>111</v>
      </c>
    </row>
    <row r="25" spans="1:5" x14ac:dyDescent="0.25">
      <c r="A25" s="113"/>
      <c r="B25" s="113"/>
      <c r="C25" s="113"/>
      <c r="D25" s="113"/>
      <c r="E25" s="113"/>
    </row>
    <row r="26" spans="1:5" x14ac:dyDescent="0.25">
      <c r="A26" s="113"/>
      <c r="B26" s="113"/>
      <c r="C26" s="113"/>
      <c r="D26" s="113"/>
      <c r="E26" s="113"/>
    </row>
    <row r="27" spans="1:5" x14ac:dyDescent="0.25">
      <c r="A27" s="113"/>
      <c r="B27" s="113"/>
      <c r="C27" s="113"/>
      <c r="D27" s="113"/>
      <c r="E27" s="113"/>
    </row>
    <row r="28" spans="1:5" x14ac:dyDescent="0.25">
      <c r="A28" s="113"/>
      <c r="B28" s="113"/>
      <c r="C28" s="113"/>
      <c r="D28" s="113"/>
      <c r="E28" s="113"/>
    </row>
    <row r="29" spans="1:5" x14ac:dyDescent="0.25">
      <c r="A29" s="113"/>
      <c r="B29" s="113"/>
      <c r="C29" s="113"/>
      <c r="D29" s="113"/>
      <c r="E29" s="113"/>
    </row>
    <row r="30" spans="1:5" x14ac:dyDescent="0.25">
      <c r="A30" s="113"/>
      <c r="B30" s="113"/>
      <c r="C30" s="113"/>
      <c r="D30" s="113"/>
      <c r="E30" s="113"/>
    </row>
    <row r="31" spans="1:5" x14ac:dyDescent="0.25">
      <c r="A31" s="113"/>
      <c r="B31" s="113"/>
      <c r="C31" s="113"/>
      <c r="D31" s="113"/>
      <c r="E31" s="113"/>
    </row>
    <row r="32" spans="1:5" x14ac:dyDescent="0.25">
      <c r="A32" s="113"/>
      <c r="B32" s="113"/>
      <c r="C32" s="113"/>
      <c r="D32" s="113"/>
      <c r="E32" s="113"/>
    </row>
    <row r="33" spans="1:5" x14ac:dyDescent="0.25">
      <c r="A33" s="113"/>
      <c r="B33" s="113"/>
      <c r="C33" s="113"/>
      <c r="D33" s="113"/>
      <c r="E33" s="113"/>
    </row>
    <row r="34" spans="1:5" x14ac:dyDescent="0.25">
      <c r="A34" s="113"/>
      <c r="B34" s="113"/>
      <c r="C34" s="113"/>
      <c r="D34" s="113"/>
      <c r="E34" s="113"/>
    </row>
    <row r="35" spans="1:5" x14ac:dyDescent="0.25">
      <c r="A35" s="113"/>
      <c r="B35" s="113"/>
      <c r="C35" s="113"/>
      <c r="D35" s="113"/>
      <c r="E35" s="113"/>
    </row>
    <row r="36" spans="1:5" x14ac:dyDescent="0.25">
      <c r="A36" s="113"/>
      <c r="B36" s="113"/>
      <c r="C36" s="113"/>
      <c r="D36" s="113"/>
      <c r="E36" s="113"/>
    </row>
    <row r="37" spans="1:5" x14ac:dyDescent="0.25">
      <c r="A37" s="113"/>
      <c r="B37" s="113"/>
      <c r="C37" s="113"/>
      <c r="D37" s="113"/>
      <c r="E37" s="113"/>
    </row>
    <row r="38" spans="1:5" x14ac:dyDescent="0.25">
      <c r="A38" s="113"/>
      <c r="B38" s="113"/>
      <c r="C38" s="113"/>
      <c r="D38" s="113"/>
      <c r="E38" s="113"/>
    </row>
    <row r="39" spans="1:5" x14ac:dyDescent="0.25">
      <c r="A39" s="113"/>
      <c r="B39" s="113"/>
      <c r="C39" s="113"/>
      <c r="D39" s="113"/>
      <c r="E39" s="113"/>
    </row>
    <row r="40" spans="1:5" x14ac:dyDescent="0.25">
      <c r="A40" s="113"/>
      <c r="B40" s="113"/>
      <c r="C40" s="113"/>
      <c r="D40" s="113"/>
      <c r="E40" s="113"/>
    </row>
    <row r="41" spans="1:5" ht="24.75" customHeight="1" x14ac:dyDescent="0.25">
      <c r="D41" s="115" t="s">
        <v>27</v>
      </c>
      <c r="E41" s="116">
        <f>SUM(E20:E40)</f>
        <v>546.5</v>
      </c>
    </row>
    <row r="44" spans="1:5" ht="15.75" thickBot="1" x14ac:dyDescent="0.3"/>
    <row r="45" spans="1:5" ht="15.75" thickBot="1" x14ac:dyDescent="0.3">
      <c r="A45" s="117" t="s">
        <v>28</v>
      </c>
      <c r="B45" s="118"/>
    </row>
    <row r="46" spans="1:5" x14ac:dyDescent="0.25">
      <c r="A46" s="119" t="s">
        <v>29</v>
      </c>
      <c r="B46" s="119"/>
    </row>
    <row r="47" spans="1:5" ht="30" x14ac:dyDescent="0.25">
      <c r="A47" s="120" t="s">
        <v>30</v>
      </c>
      <c r="B47" s="121" t="s">
        <v>31</v>
      </c>
      <c r="C47" s="122"/>
      <c r="D47" s="122"/>
    </row>
    <row r="48" spans="1:5" x14ac:dyDescent="0.25">
      <c r="A48" s="123"/>
      <c r="B48" s="124"/>
    </row>
    <row r="49" spans="1:4" x14ac:dyDescent="0.25">
      <c r="A49" s="125"/>
      <c r="B49" s="126"/>
    </row>
    <row r="50" spans="1:4" x14ac:dyDescent="0.25">
      <c r="A50" s="127"/>
      <c r="B50" s="128"/>
    </row>
    <row r="51" spans="1:4" x14ac:dyDescent="0.25">
      <c r="D51" s="105" t="s">
        <v>0</v>
      </c>
    </row>
    <row r="52" spans="1:4" x14ac:dyDescent="0.25">
      <c r="D52" s="105" t="s">
        <v>32</v>
      </c>
    </row>
  </sheetData>
  <mergeCells count="2">
    <mergeCell ref="A45:B45"/>
    <mergeCell ref="A46:B46"/>
  </mergeCells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8D63-BFB2-4195-824D-AA48FED201F0}">
  <sheetPr>
    <tabColor theme="8" tint="0.39997558519241921"/>
    <pageSetUpPr fitToPage="1"/>
  </sheetPr>
  <dimension ref="A1:O44"/>
  <sheetViews>
    <sheetView topLeftCell="A10" workbookViewId="0">
      <selection activeCell="B16" sqref="B16"/>
    </sheetView>
  </sheetViews>
  <sheetFormatPr baseColWidth="10" defaultRowHeight="15" x14ac:dyDescent="0.25"/>
  <cols>
    <col min="1" max="1" width="11.42578125" style="1"/>
    <col min="2" max="2" width="28.42578125" style="1" customWidth="1"/>
    <col min="3" max="5" width="11.42578125" style="1"/>
    <col min="6" max="7" width="12.42578125" style="1" customWidth="1"/>
    <col min="8" max="16384" width="11.42578125" style="1"/>
  </cols>
  <sheetData>
    <row r="1" spans="1:15" ht="15.75" thickBot="1" x14ac:dyDescent="0.3">
      <c r="A1" s="76" t="s">
        <v>13</v>
      </c>
      <c r="B1" s="76"/>
      <c r="C1" s="16"/>
      <c r="D1" s="88" t="s">
        <v>33</v>
      </c>
      <c r="E1" s="89"/>
      <c r="F1" s="90"/>
      <c r="G1" s="16"/>
    </row>
    <row r="2" spans="1:15" x14ac:dyDescent="0.25">
      <c r="A2" t="s">
        <v>41</v>
      </c>
      <c r="B2"/>
      <c r="C2" s="29" t="s">
        <v>34</v>
      </c>
      <c r="D2" s="17" t="s">
        <v>40</v>
      </c>
      <c r="E2" s="17"/>
      <c r="F2" s="17"/>
      <c r="G2" s="18"/>
    </row>
    <row r="3" spans="1:15" x14ac:dyDescent="0.25">
      <c r="A3" t="s">
        <v>14</v>
      </c>
      <c r="B3"/>
      <c r="C3" s="32" t="s">
        <v>35</v>
      </c>
      <c r="D3" s="8" t="s">
        <v>1</v>
      </c>
      <c r="E3" s="8"/>
      <c r="F3" s="8"/>
      <c r="G3" s="20"/>
    </row>
    <row r="4" spans="1:15" x14ac:dyDescent="0.25">
      <c r="A4" t="s">
        <v>15</v>
      </c>
      <c r="B4"/>
      <c r="C4" s="32" t="s">
        <v>36</v>
      </c>
      <c r="D4" s="8" t="s">
        <v>2</v>
      </c>
      <c r="E4" s="8"/>
      <c r="F4" s="8"/>
      <c r="G4" s="20"/>
    </row>
    <row r="5" spans="1:15" x14ac:dyDescent="0.25">
      <c r="A5" t="s">
        <v>16</v>
      </c>
      <c r="B5"/>
      <c r="C5" s="32" t="s">
        <v>37</v>
      </c>
      <c r="D5" s="8" t="s">
        <v>39</v>
      </c>
      <c r="E5" s="8"/>
      <c r="F5" s="8"/>
      <c r="G5" s="20"/>
    </row>
    <row r="6" spans="1:15" ht="15.75" thickBot="1" x14ac:dyDescent="0.3">
      <c r="A6" t="s">
        <v>44</v>
      </c>
      <c r="B6"/>
      <c r="C6" s="35" t="s">
        <v>38</v>
      </c>
      <c r="D6" s="9" t="s">
        <v>5</v>
      </c>
      <c r="E6" s="9"/>
      <c r="F6" s="9"/>
      <c r="G6" s="22"/>
    </row>
    <row r="7" spans="1:15" ht="15.75" thickBot="1" x14ac:dyDescent="0.3">
      <c r="A7" t="s">
        <v>43</v>
      </c>
      <c r="B7"/>
      <c r="C7" s="10" t="s">
        <v>42</v>
      </c>
      <c r="D7" s="11"/>
      <c r="E7" s="11"/>
      <c r="F7" s="11"/>
      <c r="G7" s="23"/>
    </row>
    <row r="8" spans="1:15" ht="15.75" thickBot="1" x14ac:dyDescent="0.3">
      <c r="C8" s="91" t="s">
        <v>45</v>
      </c>
      <c r="D8" s="92"/>
      <c r="E8" s="93"/>
      <c r="F8" s="91" t="s">
        <v>46</v>
      </c>
      <c r="G8" s="93"/>
    </row>
    <row r="9" spans="1:15" ht="15.75" thickBot="1" x14ac:dyDescent="0.3">
      <c r="C9" s="94">
        <f ca="1">TODAY()+5</f>
        <v>45675</v>
      </c>
      <c r="D9" s="95"/>
      <c r="E9" s="96"/>
      <c r="F9" s="97" t="s">
        <v>47</v>
      </c>
      <c r="G9" s="98"/>
    </row>
    <row r="10" spans="1:15" ht="36" customHeight="1" x14ac:dyDescent="0.25"/>
    <row r="11" spans="1:15" ht="48.75" customHeight="1" x14ac:dyDescent="0.25">
      <c r="A11" s="58" t="s">
        <v>18</v>
      </c>
      <c r="B11" s="58" t="s">
        <v>19</v>
      </c>
      <c r="C11" s="58" t="s">
        <v>48</v>
      </c>
      <c r="D11" s="59" t="s">
        <v>49</v>
      </c>
      <c r="E11" s="59" t="s">
        <v>51</v>
      </c>
      <c r="F11" s="59" t="s">
        <v>50</v>
      </c>
      <c r="G11" s="58" t="s">
        <v>21</v>
      </c>
    </row>
    <row r="12" spans="1:15" ht="23.25" x14ac:dyDescent="0.25">
      <c r="A12" s="12">
        <v>4484</v>
      </c>
      <c r="B12" s="12" t="s">
        <v>22</v>
      </c>
      <c r="C12" s="2">
        <v>5</v>
      </c>
      <c r="D12" s="3">
        <v>14.5</v>
      </c>
      <c r="E12" s="7">
        <f>IF(C12&gt;=10,5%*D12*C12,0)</f>
        <v>0</v>
      </c>
      <c r="F12" s="26">
        <f>C12*D12-E12</f>
        <v>72.5</v>
      </c>
      <c r="G12" s="26">
        <f>F12</f>
        <v>72.5</v>
      </c>
      <c r="I12" s="24"/>
      <c r="J12" s="24"/>
      <c r="K12" s="24"/>
      <c r="L12" s="24"/>
      <c r="M12" s="25"/>
      <c r="N12" s="25"/>
      <c r="O12" s="24"/>
    </row>
    <row r="13" spans="1:15" x14ac:dyDescent="0.25">
      <c r="A13" s="2">
        <v>2580</v>
      </c>
      <c r="B13" s="2" t="s">
        <v>23</v>
      </c>
      <c r="C13" s="2">
        <v>12</v>
      </c>
      <c r="D13" s="3">
        <v>16</v>
      </c>
      <c r="E13" s="7">
        <f t="shared" ref="E13:E16" si="0">IF(C13&gt;=10,5%*D13*C13,0)</f>
        <v>9.6000000000000014</v>
      </c>
      <c r="F13" s="26">
        <f t="shared" ref="F13:F16" si="1">C13*D13-E13</f>
        <v>182.4</v>
      </c>
      <c r="G13" s="26">
        <f t="shared" ref="G13:G16" si="2">F13</f>
        <v>182.4</v>
      </c>
      <c r="K13" s="13"/>
      <c r="L13" s="14"/>
      <c r="N13" s="14"/>
    </row>
    <row r="14" spans="1:15" x14ac:dyDescent="0.25">
      <c r="A14" s="2">
        <v>2572</v>
      </c>
      <c r="B14" s="2" t="s">
        <v>24</v>
      </c>
      <c r="C14" s="2">
        <v>3</v>
      </c>
      <c r="D14" s="3">
        <v>15</v>
      </c>
      <c r="E14" s="7">
        <f t="shared" si="0"/>
        <v>0</v>
      </c>
      <c r="F14" s="26">
        <f t="shared" si="1"/>
        <v>45</v>
      </c>
      <c r="G14" s="26">
        <f t="shared" si="2"/>
        <v>45</v>
      </c>
      <c r="K14" s="13"/>
      <c r="L14" s="14"/>
      <c r="N14" s="14"/>
    </row>
    <row r="15" spans="1:15" x14ac:dyDescent="0.25">
      <c r="A15" s="2">
        <v>3680</v>
      </c>
      <c r="B15" s="2" t="s">
        <v>25</v>
      </c>
      <c r="C15" s="2">
        <v>10</v>
      </c>
      <c r="D15" s="3">
        <v>12.6</v>
      </c>
      <c r="E15" s="7">
        <f t="shared" si="0"/>
        <v>6.3</v>
      </c>
      <c r="F15" s="26">
        <f t="shared" si="1"/>
        <v>119.7</v>
      </c>
      <c r="G15" s="26">
        <f t="shared" si="2"/>
        <v>119.7</v>
      </c>
      <c r="K15" s="13"/>
      <c r="L15" s="14"/>
      <c r="N15" s="14"/>
    </row>
    <row r="16" spans="1:15" x14ac:dyDescent="0.25">
      <c r="A16" s="2">
        <v>6230</v>
      </c>
      <c r="B16" s="2" t="s">
        <v>26</v>
      </c>
      <c r="C16" s="2">
        <v>6</v>
      </c>
      <c r="D16" s="3">
        <v>18.5</v>
      </c>
      <c r="E16" s="7">
        <f t="shared" si="0"/>
        <v>0</v>
      </c>
      <c r="F16" s="26">
        <f t="shared" si="1"/>
        <v>111</v>
      </c>
      <c r="G16" s="26">
        <f t="shared" si="2"/>
        <v>111</v>
      </c>
      <c r="K16" s="13"/>
      <c r="L16" s="14"/>
      <c r="N16" s="14"/>
    </row>
    <row r="17" spans="1:14" x14ac:dyDescent="0.25">
      <c r="A17" s="2"/>
      <c r="B17" s="2"/>
      <c r="C17" s="2"/>
      <c r="D17" s="2"/>
      <c r="E17" s="2"/>
      <c r="F17" s="2"/>
      <c r="G17" s="2"/>
      <c r="K17" s="13"/>
      <c r="L17" s="14"/>
      <c r="N17" s="14"/>
    </row>
    <row r="18" spans="1:14" x14ac:dyDescent="0.25">
      <c r="A18" s="2"/>
      <c r="B18" s="2"/>
      <c r="C18" s="2"/>
      <c r="D18" s="2"/>
      <c r="E18" s="2"/>
      <c r="F18" s="2"/>
      <c r="G18" s="2"/>
      <c r="K18" s="13"/>
      <c r="L18" s="14"/>
      <c r="N18" s="14"/>
    </row>
    <row r="19" spans="1:14" x14ac:dyDescent="0.25">
      <c r="A19" s="2"/>
      <c r="B19" s="2"/>
      <c r="C19" s="2"/>
      <c r="D19" s="2"/>
      <c r="E19" s="2"/>
      <c r="F19" s="2"/>
      <c r="G19" s="2"/>
    </row>
    <row r="20" spans="1:14" x14ac:dyDescent="0.25">
      <c r="A20" s="2"/>
      <c r="B20" s="2"/>
      <c r="C20" s="2"/>
      <c r="D20" s="2"/>
      <c r="E20" s="2"/>
      <c r="F20" s="2"/>
      <c r="G20" s="2"/>
    </row>
    <row r="21" spans="1:14" x14ac:dyDescent="0.25">
      <c r="A21" s="2"/>
      <c r="B21" s="2"/>
      <c r="C21" s="2"/>
      <c r="D21" s="2"/>
      <c r="E21" s="2"/>
      <c r="F21" s="2"/>
      <c r="G21" s="2"/>
    </row>
    <row r="22" spans="1:14" x14ac:dyDescent="0.25">
      <c r="A22" s="2"/>
      <c r="B22" s="2"/>
      <c r="C22" s="2"/>
      <c r="D22" s="2"/>
      <c r="E22" s="2"/>
      <c r="F22" s="2"/>
      <c r="G22" s="2"/>
    </row>
    <row r="23" spans="1:14" x14ac:dyDescent="0.25">
      <c r="A23" s="2"/>
      <c r="B23" s="2"/>
      <c r="C23" s="2"/>
      <c r="D23" s="2"/>
      <c r="E23" s="2"/>
      <c r="F23" s="2"/>
      <c r="G23" s="2"/>
    </row>
    <row r="24" spans="1:14" x14ac:dyDescent="0.25">
      <c r="A24" s="2"/>
      <c r="B24" s="2"/>
      <c r="C24" s="2"/>
      <c r="D24" s="2"/>
      <c r="E24" s="2"/>
      <c r="F24" s="2"/>
      <c r="G24" s="2"/>
    </row>
    <row r="25" spans="1:14" x14ac:dyDescent="0.25">
      <c r="A25" s="2"/>
      <c r="B25" s="2"/>
      <c r="C25" s="2"/>
      <c r="D25" s="2"/>
      <c r="E25" s="2"/>
      <c r="F25" s="2"/>
      <c r="G25" s="2"/>
    </row>
    <row r="26" spans="1:14" x14ac:dyDescent="0.25">
      <c r="A26" s="2"/>
      <c r="B26" s="2"/>
      <c r="C26" s="2"/>
      <c r="D26" s="2"/>
      <c r="E26" s="2"/>
      <c r="F26" s="2"/>
      <c r="G26" s="2"/>
    </row>
    <row r="27" spans="1:14" x14ac:dyDescent="0.25">
      <c r="A27" s="2"/>
      <c r="B27" s="2"/>
      <c r="C27" s="2"/>
      <c r="D27" s="2"/>
      <c r="E27" s="2"/>
      <c r="F27" s="2"/>
      <c r="G27" s="2"/>
    </row>
    <row r="28" spans="1:14" x14ac:dyDescent="0.25">
      <c r="A28" s="2"/>
      <c r="B28" s="2"/>
      <c r="C28" s="2"/>
      <c r="D28" s="2"/>
      <c r="E28" s="2"/>
      <c r="F28" s="2"/>
      <c r="G28" s="2"/>
    </row>
    <row r="29" spans="1:14" x14ac:dyDescent="0.25">
      <c r="A29" s="2"/>
      <c r="B29" s="2"/>
      <c r="C29" s="2"/>
      <c r="D29" s="2"/>
      <c r="E29" s="2"/>
      <c r="F29" s="2"/>
      <c r="G29" s="2"/>
    </row>
    <row r="30" spans="1:14" x14ac:dyDescent="0.25">
      <c r="A30" s="2"/>
      <c r="B30" s="2"/>
      <c r="C30" s="2"/>
      <c r="D30" s="2"/>
      <c r="E30" s="2"/>
      <c r="F30" s="2"/>
      <c r="G30" s="2"/>
    </row>
    <row r="31" spans="1:14" x14ac:dyDescent="0.25">
      <c r="A31" s="2"/>
      <c r="B31" s="2"/>
      <c r="C31" s="2"/>
      <c r="D31" s="2"/>
      <c r="E31" s="2"/>
      <c r="F31" s="2"/>
      <c r="G31" s="2"/>
    </row>
    <row r="32" spans="1:14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ht="15.75" thickBot="1" x14ac:dyDescent="0.3">
      <c r="A35" s="15"/>
      <c r="B35" s="15"/>
      <c r="C35" s="15"/>
      <c r="D35" s="15"/>
      <c r="E35" s="15"/>
      <c r="F35" s="15"/>
      <c r="G35" s="15"/>
    </row>
    <row r="36" spans="1:7" ht="15.75" thickBot="1" x14ac:dyDescent="0.3">
      <c r="A36" s="77" t="s">
        <v>52</v>
      </c>
      <c r="B36" s="78"/>
      <c r="C36" s="78"/>
      <c r="D36" s="79"/>
      <c r="E36" s="83">
        <f>SUM(G12:G35)</f>
        <v>530.59999999999991</v>
      </c>
      <c r="F36" s="84"/>
      <c r="G36" s="85"/>
    </row>
    <row r="37" spans="1:7" ht="15.75" thickBot="1" x14ac:dyDescent="0.3">
      <c r="A37" s="77" t="s">
        <v>65</v>
      </c>
      <c r="B37" s="78"/>
      <c r="C37" s="78"/>
      <c r="D37" s="79"/>
      <c r="E37" s="86"/>
      <c r="F37" s="87"/>
      <c r="G37" s="27">
        <f>E36*21%</f>
        <v>111.42599999999997</v>
      </c>
    </row>
    <row r="38" spans="1:7" ht="15.75" thickBot="1" x14ac:dyDescent="0.3">
      <c r="A38" s="80" t="s">
        <v>53</v>
      </c>
      <c r="B38" s="81"/>
      <c r="C38" s="81"/>
      <c r="D38" s="82"/>
      <c r="E38" s="10"/>
      <c r="F38" s="11"/>
      <c r="G38" s="28">
        <f>SUM(E36:G37)</f>
        <v>642.02599999999984</v>
      </c>
    </row>
    <row r="39" spans="1:7" x14ac:dyDescent="0.25">
      <c r="A39" s="29" t="s">
        <v>28</v>
      </c>
      <c r="B39" s="30"/>
      <c r="C39" s="30"/>
      <c r="D39" s="31"/>
      <c r="E39" s="29" t="s">
        <v>54</v>
      </c>
      <c r="F39" s="17"/>
      <c r="G39" s="18"/>
    </row>
    <row r="40" spans="1:7" x14ac:dyDescent="0.25">
      <c r="A40" s="32"/>
      <c r="B40" s="33"/>
      <c r="C40" s="33"/>
      <c r="D40" s="34"/>
      <c r="E40" s="19"/>
      <c r="F40" s="8"/>
      <c r="G40" s="20"/>
    </row>
    <row r="41" spans="1:7" x14ac:dyDescent="0.25">
      <c r="A41" s="32"/>
      <c r="B41" s="33"/>
      <c r="C41" s="33"/>
      <c r="D41" s="34"/>
      <c r="E41" s="19"/>
      <c r="F41" s="8"/>
      <c r="G41" s="20"/>
    </row>
    <row r="42" spans="1:7" x14ac:dyDescent="0.25">
      <c r="A42" s="32"/>
      <c r="B42" s="33"/>
      <c r="C42" s="33"/>
      <c r="D42" s="34"/>
      <c r="E42" s="19"/>
      <c r="F42" s="8"/>
      <c r="G42" s="20"/>
    </row>
    <row r="43" spans="1:7" x14ac:dyDescent="0.25">
      <c r="A43" s="32"/>
      <c r="B43" s="33"/>
      <c r="C43" s="33"/>
      <c r="D43" s="34"/>
      <c r="E43" s="19"/>
      <c r="F43" s="8"/>
      <c r="G43" s="20"/>
    </row>
    <row r="44" spans="1:7" ht="15.75" thickBot="1" x14ac:dyDescent="0.3">
      <c r="A44" s="35"/>
      <c r="B44" s="36"/>
      <c r="C44" s="36"/>
      <c r="D44" s="37"/>
      <c r="E44" s="21"/>
      <c r="F44" s="9"/>
      <c r="G44" s="22"/>
    </row>
  </sheetData>
  <sheetProtection sheet="1" objects="1" scenarios="1"/>
  <mergeCells count="10">
    <mergeCell ref="A37:D37"/>
    <mergeCell ref="A38:D38"/>
    <mergeCell ref="E36:G36"/>
    <mergeCell ref="E37:F37"/>
    <mergeCell ref="D1:F1"/>
    <mergeCell ref="C8:E8"/>
    <mergeCell ref="F8:G8"/>
    <mergeCell ref="C9:E9"/>
    <mergeCell ref="F9:G9"/>
    <mergeCell ref="A36:D36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8CF-75AC-4761-88B3-6FEBEB5B8CE3}">
  <sheetPr>
    <tabColor rgb="FFC00000"/>
    <pageSetUpPr fitToPage="1"/>
  </sheetPr>
  <dimension ref="A1:G61"/>
  <sheetViews>
    <sheetView workbookViewId="0">
      <selection activeCell="O8" sqref="O8"/>
    </sheetView>
  </sheetViews>
  <sheetFormatPr baseColWidth="10" defaultRowHeight="15" x14ac:dyDescent="0.25"/>
  <cols>
    <col min="1" max="1" width="11.42578125" style="1"/>
    <col min="2" max="2" width="27.140625" style="1" bestFit="1" customWidth="1"/>
    <col min="3" max="3" width="11.5703125" style="1" customWidth="1"/>
    <col min="4" max="4" width="15.140625" style="1" bestFit="1" customWidth="1"/>
    <col min="5" max="5" width="11.42578125" style="1"/>
    <col min="6" max="6" width="16.5703125" style="1" customWidth="1"/>
    <col min="7" max="16384" width="11.42578125" style="1"/>
  </cols>
  <sheetData>
    <row r="1" spans="1:7" x14ac:dyDescent="0.25">
      <c r="A1" s="75" t="s">
        <v>13</v>
      </c>
      <c r="B1" s="75"/>
      <c r="C1" s="49"/>
      <c r="D1" s="49"/>
      <c r="E1" s="49"/>
      <c r="F1" s="49"/>
      <c r="G1" s="49"/>
    </row>
    <row r="2" spans="1:7" x14ac:dyDescent="0.25">
      <c r="A2" s="57" t="s">
        <v>41</v>
      </c>
      <c r="B2" s="57"/>
      <c r="C2" s="49"/>
      <c r="D2" s="49"/>
      <c r="E2" s="49"/>
      <c r="F2" s="49"/>
      <c r="G2" s="49"/>
    </row>
    <row r="3" spans="1:7" ht="31.5" x14ac:dyDescent="0.5">
      <c r="A3" s="57" t="s">
        <v>79</v>
      </c>
      <c r="B3" s="57"/>
      <c r="C3" s="33"/>
      <c r="D3" s="33"/>
      <c r="E3" s="55" t="s">
        <v>55</v>
      </c>
      <c r="F3" s="55"/>
      <c r="G3" s="55"/>
    </row>
    <row r="4" spans="1:7" x14ac:dyDescent="0.25">
      <c r="A4" s="57" t="s">
        <v>15</v>
      </c>
      <c r="B4" s="57"/>
      <c r="C4" s="8"/>
      <c r="D4" s="8"/>
      <c r="E4" s="49"/>
      <c r="F4" s="49"/>
      <c r="G4" s="8"/>
    </row>
    <row r="5" spans="1:7" x14ac:dyDescent="0.25">
      <c r="A5" s="57" t="s">
        <v>16</v>
      </c>
      <c r="B5" s="57"/>
      <c r="C5" s="8"/>
      <c r="D5" s="8"/>
      <c r="E5" s="49"/>
      <c r="F5" s="49"/>
      <c r="G5" s="8"/>
    </row>
    <row r="6" spans="1:7" x14ac:dyDescent="0.25">
      <c r="A6" s="57" t="s">
        <v>44</v>
      </c>
      <c r="B6" s="57"/>
      <c r="C6" s="8"/>
      <c r="D6" s="8"/>
      <c r="E6" s="57" t="s">
        <v>56</v>
      </c>
      <c r="F6" s="57"/>
      <c r="G6" s="8" t="s">
        <v>57</v>
      </c>
    </row>
    <row r="7" spans="1:7" x14ac:dyDescent="0.25">
      <c r="A7" s="57" t="s">
        <v>43</v>
      </c>
      <c r="B7" s="57"/>
      <c r="C7" s="8"/>
      <c r="D7" s="8"/>
      <c r="E7" s="57" t="s">
        <v>58</v>
      </c>
      <c r="F7" s="57"/>
      <c r="G7" s="50">
        <v>45674</v>
      </c>
    </row>
    <row r="8" spans="1:7" x14ac:dyDescent="0.25">
      <c r="A8" s="49"/>
      <c r="B8" s="49"/>
      <c r="C8" s="8"/>
      <c r="D8" s="8"/>
      <c r="E8" s="57" t="s">
        <v>59</v>
      </c>
      <c r="F8" s="57"/>
      <c r="G8" s="8">
        <v>30</v>
      </c>
    </row>
    <row r="9" spans="1:7" x14ac:dyDescent="0.25">
      <c r="A9" s="57" t="s">
        <v>63</v>
      </c>
      <c r="B9" s="8" t="s">
        <v>40</v>
      </c>
      <c r="C9" s="8"/>
      <c r="D9" s="8"/>
      <c r="E9" s="33" t="s">
        <v>60</v>
      </c>
      <c r="F9" s="33"/>
      <c r="G9" s="52">
        <f>G7+30</f>
        <v>45704</v>
      </c>
    </row>
    <row r="10" spans="1:7" x14ac:dyDescent="0.25">
      <c r="A10" s="8"/>
      <c r="B10" s="8" t="s">
        <v>1</v>
      </c>
      <c r="C10" s="8"/>
      <c r="D10" s="8"/>
      <c r="E10" s="33" t="s">
        <v>64</v>
      </c>
      <c r="F10" s="33"/>
      <c r="G10" s="53">
        <f>G59</f>
        <v>642.02599999999984</v>
      </c>
    </row>
    <row r="11" spans="1:7" x14ac:dyDescent="0.25">
      <c r="A11" s="8"/>
      <c r="B11" s="8" t="s">
        <v>2</v>
      </c>
      <c r="C11" s="8"/>
      <c r="D11" s="8"/>
      <c r="E11" s="8"/>
      <c r="F11" s="8"/>
      <c r="G11" s="8"/>
    </row>
    <row r="12" spans="1:7" x14ac:dyDescent="0.25">
      <c r="A12" s="8"/>
      <c r="B12" s="8" t="s">
        <v>39</v>
      </c>
      <c r="C12" s="8"/>
      <c r="D12" s="8"/>
      <c r="E12" s="8"/>
      <c r="F12" s="8"/>
      <c r="G12" s="8"/>
    </row>
    <row r="13" spans="1:7" x14ac:dyDescent="0.25">
      <c r="A13" s="8"/>
      <c r="B13" s="8" t="s">
        <v>5</v>
      </c>
      <c r="C13" s="8"/>
      <c r="D13" s="8"/>
      <c r="E13" s="8"/>
      <c r="F13" s="8"/>
      <c r="G13" s="8"/>
    </row>
    <row r="14" spans="1:7" x14ac:dyDescent="0.25">
      <c r="A14" s="8"/>
      <c r="B14" s="8"/>
      <c r="C14" s="8"/>
      <c r="D14" s="8"/>
      <c r="E14" s="8"/>
      <c r="F14" s="8"/>
      <c r="G14" s="8"/>
    </row>
    <row r="15" spans="1:7" x14ac:dyDescent="0.25">
      <c r="A15" s="8"/>
      <c r="B15" s="8"/>
      <c r="C15" s="8"/>
      <c r="D15" s="8"/>
      <c r="E15" s="8"/>
      <c r="F15" s="8"/>
      <c r="G15" s="8"/>
    </row>
    <row r="16" spans="1:7" x14ac:dyDescent="0.25">
      <c r="A16" s="8"/>
      <c r="B16" s="8"/>
      <c r="C16" s="8"/>
      <c r="D16" s="8"/>
      <c r="E16" s="8"/>
      <c r="F16" s="8"/>
      <c r="G16" s="8"/>
    </row>
    <row r="17" spans="1:7" ht="30" x14ac:dyDescent="0.25">
      <c r="A17" s="38" t="s">
        <v>18</v>
      </c>
      <c r="B17" s="38" t="s">
        <v>19</v>
      </c>
      <c r="C17" s="38" t="s">
        <v>48</v>
      </c>
      <c r="D17" s="39" t="s">
        <v>49</v>
      </c>
      <c r="E17" s="39" t="s">
        <v>51</v>
      </c>
      <c r="F17" s="39" t="s">
        <v>50</v>
      </c>
      <c r="G17" s="38" t="s">
        <v>21</v>
      </c>
    </row>
    <row r="18" spans="1:7" ht="17.100000000000001" customHeight="1" x14ac:dyDescent="0.25">
      <c r="A18" s="4">
        <v>4484</v>
      </c>
      <c r="B18" s="41" t="s">
        <v>22</v>
      </c>
      <c r="C18" s="41">
        <v>5</v>
      </c>
      <c r="D18" s="42">
        <v>14.5</v>
      </c>
      <c r="E18" s="43">
        <f>IF(C18&gt;=10,5%*D18*C18,0)</f>
        <v>0</v>
      </c>
      <c r="F18" s="44">
        <f>C18*D18-E18</f>
        <v>72.5</v>
      </c>
      <c r="G18" s="45">
        <f>F18</f>
        <v>72.5</v>
      </c>
    </row>
    <row r="19" spans="1:7" ht="17.100000000000001" customHeight="1" x14ac:dyDescent="0.25">
      <c r="A19" s="46">
        <v>2580</v>
      </c>
      <c r="B19" s="1" t="s">
        <v>23</v>
      </c>
      <c r="C19" s="1">
        <v>12</v>
      </c>
      <c r="D19" s="14">
        <v>16</v>
      </c>
      <c r="E19">
        <f t="shared" ref="E19:E22" si="0">IF(C19&gt;=10,5%*D19*C19,0)</f>
        <v>9.6000000000000014</v>
      </c>
      <c r="F19" s="40">
        <f t="shared" ref="F19:F22" si="1">C19*D19-E19</f>
        <v>182.4</v>
      </c>
      <c r="G19" s="47">
        <f t="shared" ref="G19:G22" si="2">F19</f>
        <v>182.4</v>
      </c>
    </row>
    <row r="20" spans="1:7" ht="17.100000000000001" customHeight="1" x14ac:dyDescent="0.25">
      <c r="A20" s="46">
        <v>2572</v>
      </c>
      <c r="B20" s="1" t="s">
        <v>24</v>
      </c>
      <c r="C20" s="1">
        <v>3</v>
      </c>
      <c r="D20" s="14">
        <v>15</v>
      </c>
      <c r="E20">
        <f t="shared" si="0"/>
        <v>0</v>
      </c>
      <c r="F20" s="40">
        <f t="shared" si="1"/>
        <v>45</v>
      </c>
      <c r="G20" s="47">
        <f t="shared" si="2"/>
        <v>45</v>
      </c>
    </row>
    <row r="21" spans="1:7" ht="17.100000000000001" customHeight="1" x14ac:dyDescent="0.25">
      <c r="A21" s="46">
        <v>3680</v>
      </c>
      <c r="B21" s="1" t="s">
        <v>25</v>
      </c>
      <c r="C21" s="1">
        <v>10</v>
      </c>
      <c r="D21" s="14">
        <v>12.6</v>
      </c>
      <c r="E21">
        <f t="shared" si="0"/>
        <v>6.3</v>
      </c>
      <c r="F21" s="40">
        <f t="shared" si="1"/>
        <v>119.7</v>
      </c>
      <c r="G21" s="47">
        <f t="shared" si="2"/>
        <v>119.7</v>
      </c>
    </row>
    <row r="22" spans="1:7" ht="17.100000000000001" customHeight="1" x14ac:dyDescent="0.25">
      <c r="A22" s="46">
        <v>6230</v>
      </c>
      <c r="B22" s="1" t="s">
        <v>26</v>
      </c>
      <c r="C22" s="1">
        <v>6</v>
      </c>
      <c r="D22" s="14">
        <v>18.5</v>
      </c>
      <c r="E22">
        <f t="shared" si="0"/>
        <v>0</v>
      </c>
      <c r="F22" s="40">
        <f t="shared" si="1"/>
        <v>111</v>
      </c>
      <c r="G22" s="47">
        <f t="shared" si="2"/>
        <v>111</v>
      </c>
    </row>
    <row r="23" spans="1:7" x14ac:dyDescent="0.25">
      <c r="A23" s="46"/>
      <c r="G23" s="48"/>
    </row>
    <row r="24" spans="1:7" x14ac:dyDescent="0.25">
      <c r="A24" s="46"/>
      <c r="G24" s="48"/>
    </row>
    <row r="25" spans="1:7" x14ac:dyDescent="0.25">
      <c r="A25" s="46"/>
      <c r="G25" s="48"/>
    </row>
    <row r="26" spans="1:7" x14ac:dyDescent="0.25">
      <c r="A26" s="46"/>
      <c r="G26" s="48"/>
    </row>
    <row r="27" spans="1:7" x14ac:dyDescent="0.25">
      <c r="A27" s="46"/>
      <c r="G27" s="48"/>
    </row>
    <row r="28" spans="1:7" x14ac:dyDescent="0.25">
      <c r="A28" s="46"/>
      <c r="G28" s="48"/>
    </row>
    <row r="29" spans="1:7" x14ac:dyDescent="0.25">
      <c r="A29" s="46"/>
      <c r="G29" s="48"/>
    </row>
    <row r="30" spans="1:7" x14ac:dyDescent="0.25">
      <c r="A30" s="46"/>
      <c r="G30" s="48"/>
    </row>
    <row r="31" spans="1:7" x14ac:dyDescent="0.25">
      <c r="A31" s="46"/>
      <c r="G31" s="48"/>
    </row>
    <row r="32" spans="1:7" x14ac:dyDescent="0.25">
      <c r="A32" s="46"/>
      <c r="G32" s="48"/>
    </row>
    <row r="33" spans="1:7" x14ac:dyDescent="0.25">
      <c r="A33" s="46"/>
      <c r="G33" s="48"/>
    </row>
    <row r="34" spans="1:7" x14ac:dyDescent="0.25">
      <c r="A34" s="46"/>
      <c r="G34" s="48"/>
    </row>
    <row r="35" spans="1:7" x14ac:dyDescent="0.25">
      <c r="A35" s="46"/>
      <c r="G35" s="48"/>
    </row>
    <row r="36" spans="1:7" x14ac:dyDescent="0.25">
      <c r="A36" s="46"/>
      <c r="G36" s="48"/>
    </row>
    <row r="37" spans="1:7" x14ac:dyDescent="0.25">
      <c r="A37" s="46"/>
      <c r="G37" s="48"/>
    </row>
    <row r="38" spans="1:7" x14ac:dyDescent="0.25">
      <c r="A38" s="46"/>
      <c r="G38" s="48"/>
    </row>
    <row r="39" spans="1:7" x14ac:dyDescent="0.25">
      <c r="A39" s="46"/>
      <c r="G39" s="48"/>
    </row>
    <row r="40" spans="1:7" x14ac:dyDescent="0.25">
      <c r="A40" s="46"/>
      <c r="G40" s="48"/>
    </row>
    <row r="41" spans="1:7" x14ac:dyDescent="0.25">
      <c r="A41" s="46"/>
      <c r="G41" s="48"/>
    </row>
    <row r="42" spans="1:7" x14ac:dyDescent="0.25">
      <c r="A42" s="46"/>
      <c r="G42" s="48"/>
    </row>
    <row r="43" spans="1:7" x14ac:dyDescent="0.25">
      <c r="A43" s="46"/>
      <c r="G43" s="48"/>
    </row>
    <row r="44" spans="1:7" x14ac:dyDescent="0.25">
      <c r="A44" s="46"/>
      <c r="G44" s="48"/>
    </row>
    <row r="45" spans="1:7" x14ac:dyDescent="0.25">
      <c r="A45" s="46"/>
      <c r="G45" s="48"/>
    </row>
    <row r="46" spans="1:7" x14ac:dyDescent="0.25">
      <c r="A46" s="46"/>
      <c r="G46" s="48"/>
    </row>
    <row r="47" spans="1:7" x14ac:dyDescent="0.25">
      <c r="A47" s="46"/>
      <c r="G47" s="48"/>
    </row>
    <row r="48" spans="1:7" x14ac:dyDescent="0.25">
      <c r="A48" s="46"/>
      <c r="G48" s="48"/>
    </row>
    <row r="49" spans="1:7" x14ac:dyDescent="0.25">
      <c r="A49" s="46"/>
      <c r="G49" s="48"/>
    </row>
    <row r="50" spans="1:7" x14ac:dyDescent="0.25">
      <c r="A50" s="46"/>
      <c r="G50" s="48"/>
    </row>
    <row r="51" spans="1:7" x14ac:dyDescent="0.25">
      <c r="A51" s="46"/>
      <c r="G51" s="48"/>
    </row>
    <row r="52" spans="1:7" x14ac:dyDescent="0.25">
      <c r="A52" s="46"/>
      <c r="G52" s="48"/>
    </row>
    <row r="53" spans="1:7" x14ac:dyDescent="0.25">
      <c r="A53" s="46"/>
      <c r="G53" s="48"/>
    </row>
    <row r="54" spans="1:7" x14ac:dyDescent="0.25">
      <c r="A54" s="46"/>
      <c r="G54" s="48"/>
    </row>
    <row r="55" spans="1:7" x14ac:dyDescent="0.25">
      <c r="A55" s="5"/>
      <c r="B55" s="51"/>
      <c r="C55" s="51"/>
      <c r="D55" s="51"/>
      <c r="E55" s="51"/>
      <c r="F55" s="51"/>
      <c r="G55" s="6"/>
    </row>
    <row r="56" spans="1:7" x14ac:dyDescent="0.25">
      <c r="A56" s="8"/>
      <c r="B56" s="8"/>
      <c r="C56" s="8"/>
      <c r="D56" s="8"/>
      <c r="E56" s="33" t="s">
        <v>61</v>
      </c>
      <c r="F56" s="33"/>
      <c r="G56" s="53">
        <f>SUM(G18:G55)</f>
        <v>530.59999999999991</v>
      </c>
    </row>
    <row r="57" spans="1:7" x14ac:dyDescent="0.25">
      <c r="A57" s="8"/>
      <c r="B57" s="8"/>
      <c r="C57" s="8"/>
      <c r="D57" s="8"/>
      <c r="E57" s="33" t="s">
        <v>78</v>
      </c>
      <c r="F57" s="73">
        <v>0.21</v>
      </c>
      <c r="G57" s="74">
        <f>G56*F$57</f>
        <v>111.42599999999997</v>
      </c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56" t="s">
        <v>62</v>
      </c>
      <c r="F59" s="56"/>
      <c r="G59" s="54">
        <f>SUM(G56:G58)</f>
        <v>642.02599999999984</v>
      </c>
    </row>
    <row r="60" spans="1:7" x14ac:dyDescent="0.25">
      <c r="A60" s="8"/>
      <c r="B60" s="8"/>
      <c r="C60" s="8"/>
      <c r="D60" s="8"/>
      <c r="E60" s="8"/>
      <c r="F60" s="8"/>
      <c r="G60" s="8"/>
    </row>
    <row r="61" spans="1:7" x14ac:dyDescent="0.25">
      <c r="A61" s="8"/>
      <c r="B61" s="8"/>
      <c r="C61" s="8"/>
      <c r="D61" s="8"/>
      <c r="E61" s="8"/>
      <c r="F61" s="8"/>
      <c r="G61" s="8"/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AEA3-F87F-4BBD-BEB3-E30E87220BF1}">
  <sheetPr>
    <tabColor theme="9" tint="0.39997558519241921"/>
  </sheetPr>
  <dimension ref="A1:E9"/>
  <sheetViews>
    <sheetView workbookViewId="0">
      <selection activeCell="E4" sqref="E4"/>
    </sheetView>
  </sheetViews>
  <sheetFormatPr baseColWidth="10" defaultRowHeight="15" x14ac:dyDescent="0.25"/>
  <cols>
    <col min="1" max="1" width="16.7109375" bestFit="1" customWidth="1"/>
    <col min="2" max="2" width="12.7109375" bestFit="1" customWidth="1"/>
    <col min="4" max="4" width="12.7109375" bestFit="1" customWidth="1"/>
    <col min="5" max="5" width="15.28515625" bestFit="1" customWidth="1"/>
  </cols>
  <sheetData>
    <row r="1" spans="1:5" ht="18.75" x14ac:dyDescent="0.3">
      <c r="A1" s="99" t="s">
        <v>66</v>
      </c>
      <c r="B1" s="99"/>
      <c r="C1" s="99"/>
      <c r="D1" s="99"/>
      <c r="E1" s="99"/>
    </row>
    <row r="2" spans="1:5" ht="18.75" x14ac:dyDescent="0.3">
      <c r="A2" s="100" t="s">
        <v>67</v>
      </c>
      <c r="B2" s="101"/>
      <c r="C2" s="68"/>
      <c r="D2" s="102" t="s">
        <v>68</v>
      </c>
      <c r="E2" s="103"/>
    </row>
    <row r="3" spans="1:5" ht="18.75" x14ac:dyDescent="0.3">
      <c r="A3" s="60" t="s">
        <v>77</v>
      </c>
      <c r="B3" s="70">
        <v>2134453</v>
      </c>
      <c r="C3" s="61"/>
      <c r="D3" s="64">
        <v>2068376</v>
      </c>
      <c r="E3" s="62" t="s">
        <v>76</v>
      </c>
    </row>
    <row r="4" spans="1:5" ht="18.75" x14ac:dyDescent="0.3">
      <c r="A4" s="63" t="s">
        <v>74</v>
      </c>
      <c r="B4" s="71">
        <v>1421101</v>
      </c>
      <c r="C4" s="61"/>
      <c r="D4" s="64">
        <v>789896</v>
      </c>
      <c r="E4" s="65" t="s">
        <v>75</v>
      </c>
    </row>
    <row r="5" spans="1:5" ht="18.75" x14ac:dyDescent="0.3">
      <c r="A5" s="63" t="s">
        <v>72</v>
      </c>
      <c r="B5" s="71">
        <v>2163639</v>
      </c>
      <c r="C5" s="61"/>
      <c r="D5" s="64">
        <v>2689861</v>
      </c>
      <c r="E5" s="65" t="s">
        <v>73</v>
      </c>
    </row>
    <row r="6" spans="1:5" ht="18.75" x14ac:dyDescent="0.3">
      <c r="A6" s="63" t="s">
        <v>70</v>
      </c>
      <c r="B6" s="71">
        <v>355930</v>
      </c>
      <c r="C6" s="61"/>
      <c r="D6" s="64">
        <v>817355</v>
      </c>
      <c r="E6" s="65" t="s">
        <v>71</v>
      </c>
    </row>
    <row r="7" spans="1:5" ht="18.75" x14ac:dyDescent="0.3">
      <c r="A7" s="66" t="s">
        <v>69</v>
      </c>
      <c r="B7" s="72">
        <v>290365</v>
      </c>
      <c r="C7" s="61"/>
      <c r="D7" s="64"/>
      <c r="E7" s="67"/>
    </row>
    <row r="8" spans="1:5" ht="18.75" x14ac:dyDescent="0.3">
      <c r="A8" s="61"/>
      <c r="B8" s="69">
        <f>SUM(B3:B7)</f>
        <v>6365488</v>
      </c>
      <c r="C8" s="68"/>
      <c r="D8" s="69">
        <f>SUM(D3:D7)</f>
        <v>6365488</v>
      </c>
      <c r="E8" s="61"/>
    </row>
    <row r="9" spans="1:5" ht="18.75" x14ac:dyDescent="0.3">
      <c r="A9" s="61"/>
      <c r="B9" s="61"/>
      <c r="C9" s="61"/>
      <c r="D9" s="61"/>
      <c r="E9" s="61"/>
    </row>
  </sheetData>
  <sheetProtection sheet="1" objects="1" scenarios="1"/>
  <mergeCells count="3">
    <mergeCell ref="A1:E1"/>
    <mergeCell ref="A2:B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Pedido Excl. Marte</vt:lpstr>
      <vt:lpstr>Albarán Excl. Marte</vt:lpstr>
      <vt:lpstr>Factura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cp:lastPrinted>2025-01-10T16:37:54Z</cp:lastPrinted>
  <dcterms:created xsi:type="dcterms:W3CDTF">2025-01-10T15:06:27Z</dcterms:created>
  <dcterms:modified xsi:type="dcterms:W3CDTF">2025-01-13T15:22:01Z</dcterms:modified>
</cp:coreProperties>
</file>